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D48CD460-F5FC-4229-9C3B-1542A7A4681C}"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33" i="7"/>
  <c r="V333" i="7"/>
  <c r="R333" i="7"/>
  <c r="O333" i="7"/>
  <c r="Z332" i="7"/>
  <c r="V332" i="7"/>
  <c r="R332" i="7"/>
  <c r="O332" i="7"/>
  <c r="Z331" i="7"/>
  <c r="V331" i="7"/>
  <c r="R331" i="7"/>
  <c r="O331" i="7"/>
  <c r="Z330" i="7"/>
  <c r="V330" i="7"/>
  <c r="R330" i="7"/>
  <c r="O330" i="7"/>
  <c r="Z329" i="7"/>
  <c r="V329" i="7"/>
  <c r="R329" i="7"/>
  <c r="O329" i="7"/>
  <c r="Z328" i="7"/>
  <c r="V328" i="7"/>
  <c r="R328" i="7"/>
  <c r="O328" i="7"/>
  <c r="Z327" i="7"/>
  <c r="V327" i="7"/>
  <c r="R327" i="7"/>
  <c r="O327" i="7"/>
  <c r="Z326" i="7"/>
  <c r="V326" i="7"/>
  <c r="R326" i="7"/>
  <c r="O326" i="7"/>
  <c r="Z325" i="7"/>
  <c r="V325" i="7"/>
  <c r="R325" i="7"/>
  <c r="O325" i="7"/>
  <c r="Z324" i="7"/>
  <c r="V324" i="7"/>
  <c r="R324" i="7"/>
  <c r="O324" i="7"/>
  <c r="Z323" i="7"/>
  <c r="V323" i="7"/>
  <c r="R323" i="7"/>
  <c r="O323" i="7"/>
  <c r="Z322" i="7"/>
  <c r="V322" i="7"/>
  <c r="R322" i="7"/>
  <c r="O322" i="7"/>
  <c r="Z321" i="7"/>
  <c r="V321" i="7"/>
  <c r="R321" i="7"/>
  <c r="O321" i="7"/>
  <c r="Z320" i="7"/>
  <c r="V320" i="7"/>
  <c r="R320" i="7"/>
  <c r="O320" i="7"/>
  <c r="Z319" i="7"/>
  <c r="V319" i="7"/>
  <c r="R319" i="7"/>
  <c r="O319" i="7"/>
  <c r="Z318" i="7"/>
  <c r="V318" i="7"/>
  <c r="R318" i="7"/>
  <c r="O318" i="7"/>
  <c r="Z317" i="7"/>
  <c r="V317" i="7"/>
  <c r="R317" i="7"/>
  <c r="O317" i="7"/>
  <c r="Z316" i="7"/>
  <c r="V316" i="7"/>
  <c r="R316" i="7"/>
  <c r="O316" i="7"/>
  <c r="Z315" i="7"/>
  <c r="V315" i="7"/>
  <c r="R315" i="7"/>
  <c r="O315" i="7"/>
  <c r="Z314" i="7"/>
  <c r="V314" i="7"/>
  <c r="R314" i="7"/>
  <c r="O314" i="7"/>
  <c r="Z313" i="7"/>
  <c r="V313" i="7"/>
  <c r="R313" i="7"/>
  <c r="O313" i="7"/>
  <c r="Z312" i="7"/>
  <c r="V312" i="7"/>
  <c r="R312" i="7"/>
  <c r="O312" i="7"/>
  <c r="Z311" i="7"/>
  <c r="V311" i="7"/>
  <c r="R311" i="7"/>
  <c r="O311" i="7"/>
  <c r="Z310" i="7"/>
  <c r="V310" i="7"/>
  <c r="R310" i="7"/>
  <c r="O310" i="7"/>
  <c r="Z309" i="7"/>
  <c r="V309" i="7"/>
  <c r="R309" i="7"/>
  <c r="O309" i="7"/>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34" i="4" l="1"/>
  <c r="S64" i="4"/>
  <c r="S150" i="4"/>
  <c r="S146" i="4"/>
  <c r="S206" i="4"/>
  <c r="S282" i="4"/>
  <c r="S201" i="4"/>
  <c r="S326" i="4"/>
  <c r="S264" i="4"/>
  <c r="S286" i="4"/>
  <c r="S204" i="4"/>
  <c r="S233" i="4"/>
  <c r="S253" i="4"/>
  <c r="S297" i="4"/>
  <c r="S139" i="4"/>
  <c r="S4" i="4"/>
  <c r="S194" i="4"/>
  <c r="S34" i="4"/>
  <c r="S298" i="4"/>
  <c r="S104" i="4"/>
  <c r="S181" i="4"/>
  <c r="S88" i="4"/>
  <c r="S211" i="4"/>
  <c r="S245" i="4"/>
  <c r="S261" i="4"/>
  <c r="S33" i="4"/>
  <c r="S293" i="4"/>
  <c r="S7" i="4"/>
  <c r="S122" i="4"/>
  <c r="S161" i="4"/>
  <c r="S81" i="4"/>
  <c r="S68" i="4"/>
  <c r="S69" i="4"/>
  <c r="S189" i="4"/>
  <c r="S115" i="4"/>
  <c r="S290" i="4"/>
  <c r="S20" i="4"/>
  <c r="S12" i="4"/>
  <c r="S258" i="4"/>
  <c r="S21" i="4"/>
  <c r="S17" i="4"/>
  <c r="S97" i="4"/>
  <c r="S8" i="4"/>
  <c r="S249" i="4"/>
  <c r="S123" i="4"/>
  <c r="S332" i="4"/>
  <c r="S25" i="4"/>
  <c r="S243" i="4"/>
  <c r="S182" i="4"/>
  <c r="S135" i="4"/>
  <c r="S163" i="4"/>
  <c r="S215" i="4"/>
  <c r="S16" i="4"/>
  <c r="S44" i="4"/>
  <c r="S145" i="4"/>
  <c r="S156" i="4"/>
  <c r="S314" i="4"/>
  <c r="S244" i="4"/>
  <c r="S310" i="4"/>
  <c r="S226" i="4"/>
  <c r="S241" i="4"/>
  <c r="S51" i="4"/>
  <c r="S276" i="4"/>
  <c r="S94" i="4"/>
  <c r="S178" i="4"/>
  <c r="S329" i="4"/>
  <c r="S101" i="4"/>
  <c r="S14" i="4"/>
  <c r="S269" i="4"/>
  <c r="S27" i="4"/>
  <c r="S263" i="4"/>
  <c r="S128" i="4"/>
  <c r="S331" i="4"/>
  <c r="S238" i="4"/>
  <c r="S188" i="4"/>
  <c r="S95" i="4"/>
  <c r="S71" i="4"/>
  <c r="S186" i="4"/>
  <c r="S309" i="4"/>
  <c r="S111" i="4"/>
  <c r="S120" i="4"/>
  <c r="S166" i="4"/>
  <c r="S318" i="4"/>
  <c r="S307" i="4"/>
  <c r="S113" i="4"/>
  <c r="S229" i="4"/>
  <c r="S306" i="4"/>
  <c r="S219" i="4"/>
  <c r="S267" i="4"/>
  <c r="S149" i="4"/>
  <c r="S288" i="4"/>
  <c r="S299" i="4"/>
  <c r="S96" i="4"/>
  <c r="S50" i="4"/>
  <c r="S232" i="4"/>
  <c r="S305" i="4"/>
  <c r="S246" i="4"/>
  <c r="S59" i="4"/>
  <c r="S26" i="4"/>
  <c r="S92" i="4"/>
  <c r="S191" i="4"/>
  <c r="S126" i="4"/>
  <c r="S254" i="4"/>
  <c r="S209" i="4"/>
  <c r="S110" i="4"/>
  <c r="S112" i="4"/>
  <c r="S159" i="4"/>
  <c r="S63" i="4"/>
  <c r="S289" i="4"/>
  <c r="S300" i="4"/>
  <c r="S224" i="4"/>
  <c r="S328" i="4"/>
  <c r="S61" i="4"/>
  <c r="S292" i="4"/>
  <c r="S291" i="4"/>
  <c r="S295" i="4"/>
  <c r="S272" i="4"/>
  <c r="S203" i="4"/>
  <c r="S46" i="4"/>
  <c r="S294" i="4"/>
  <c r="S195" i="4"/>
  <c r="S87" i="4"/>
  <c r="S302" i="4"/>
  <c r="S315" i="4"/>
  <c r="S179" i="4"/>
  <c r="S280" i="4"/>
  <c r="S265" i="4"/>
  <c r="S239" i="4"/>
  <c r="S38" i="4"/>
  <c r="S190" i="4"/>
  <c r="S18" i="4"/>
  <c r="S148" i="4"/>
  <c r="S230" i="4"/>
  <c r="S102" i="4"/>
  <c r="S192" i="4"/>
  <c r="S185" i="4"/>
  <c r="S3" i="4"/>
  <c r="S6" i="4"/>
  <c r="S49" i="4"/>
  <c r="S53" i="4"/>
  <c r="S132" i="4"/>
  <c r="S275" i="4"/>
  <c r="S70" i="4"/>
  <c r="S274" i="4"/>
  <c r="S227" i="4"/>
  <c r="S333" i="4"/>
  <c r="S320" i="4"/>
  <c r="S208" i="4"/>
  <c r="S180" i="4"/>
  <c r="S212" i="4"/>
  <c r="S164" i="4"/>
  <c r="S169" i="4"/>
  <c r="S225" i="4"/>
  <c r="S58" i="4"/>
  <c r="S129" i="4"/>
  <c r="S296" i="4"/>
  <c r="S65" i="4"/>
  <c r="S45" i="4"/>
  <c r="S141" i="4"/>
  <c r="S174" i="4"/>
  <c r="S325" i="4"/>
  <c r="S47" i="4"/>
  <c r="S103" i="4"/>
  <c r="S107" i="4"/>
  <c r="S144" i="4"/>
  <c r="S271" i="4"/>
  <c r="S72" i="4"/>
  <c r="S41" i="4"/>
  <c r="S256" i="4"/>
  <c r="S56" i="4"/>
  <c r="S322" i="4"/>
  <c r="S23" i="4"/>
  <c r="S168" i="4"/>
  <c r="S207" i="4"/>
  <c r="S193" i="4"/>
  <c r="S52" i="4"/>
  <c r="S235" i="4"/>
  <c r="S311" i="4"/>
  <c r="S158" i="4"/>
  <c r="S30" i="4"/>
  <c r="S78" i="4"/>
  <c r="S317" i="4"/>
  <c r="S90" i="4"/>
  <c r="S130" i="4"/>
  <c r="S283" i="4"/>
  <c r="S29" i="4"/>
  <c r="S157" i="4"/>
  <c r="S223" i="4"/>
  <c r="S284" i="4"/>
  <c r="S42" i="4"/>
  <c r="S330" i="4"/>
  <c r="S105" i="4"/>
  <c r="S262" i="4"/>
  <c r="S255" i="4"/>
  <c r="S9" i="4"/>
  <c r="S248" i="4"/>
  <c r="S221" i="4"/>
  <c r="S268" i="4"/>
  <c r="S89" i="4"/>
  <c r="S77" i="4"/>
  <c r="S171" i="4"/>
  <c r="S252" i="4"/>
  <c r="S114" i="4"/>
  <c r="S82" i="4"/>
  <c r="S301" i="4"/>
  <c r="S154" i="4"/>
  <c r="S84" i="4"/>
  <c r="S187" i="4"/>
  <c r="S231" i="4"/>
  <c r="S220" i="4"/>
  <c r="S99" i="4"/>
  <c r="S143" i="4"/>
  <c r="S80" i="4"/>
  <c r="S173" i="4"/>
  <c r="S308" i="4"/>
  <c r="S22" i="4"/>
  <c r="S222" i="4"/>
  <c r="S118" i="4"/>
  <c r="S234" i="4"/>
  <c r="S304" i="4"/>
  <c r="S324" i="4"/>
  <c r="S153" i="4"/>
  <c r="S228" i="4"/>
  <c r="S137" i="4"/>
  <c r="S127" i="4"/>
  <c r="S75" i="4"/>
  <c r="S216" i="4"/>
  <c r="S202" i="4"/>
  <c r="S13" i="4"/>
  <c r="S74" i="4"/>
  <c r="S287" i="4"/>
  <c r="S140" i="4"/>
  <c r="S108" i="4"/>
  <c r="S28" i="4"/>
  <c r="S24" i="4"/>
  <c r="S147" i="4"/>
  <c r="S83" i="4"/>
  <c r="S43" i="4"/>
  <c r="S91" i="4"/>
  <c r="S162" i="4"/>
  <c r="S183" i="4"/>
  <c r="S170" i="4"/>
  <c r="S218" i="4"/>
  <c r="S277" i="4"/>
  <c r="S62" i="4"/>
  <c r="S240" i="4"/>
  <c r="S48" i="4"/>
  <c r="S177" i="4"/>
  <c r="S175" i="4"/>
  <c r="S136" i="4"/>
  <c r="S31" i="4"/>
  <c r="S251" i="4"/>
  <c r="S165" i="4"/>
  <c r="S39" i="4"/>
  <c r="S155" i="4"/>
  <c r="S196" i="4"/>
  <c r="S176" i="4"/>
  <c r="S321" i="4"/>
  <c r="S85" i="4"/>
  <c r="S316" i="4"/>
  <c r="S117" i="4"/>
  <c r="S213" i="4"/>
  <c r="S55" i="4"/>
  <c r="S242" i="4"/>
  <c r="S236" i="4"/>
  <c r="S125" i="4"/>
  <c r="S323" i="4"/>
  <c r="S73" i="4"/>
  <c r="S214" i="4"/>
  <c r="S133" i="4"/>
  <c r="S35" i="4"/>
  <c r="S319" i="4"/>
  <c r="S116" i="4"/>
  <c r="S138" i="4"/>
  <c r="S184" i="4"/>
  <c r="S57" i="4"/>
  <c r="S54" i="4"/>
  <c r="S257" i="4"/>
  <c r="S19" i="4"/>
  <c r="S79" i="4"/>
  <c r="S167" i="4"/>
  <c r="S86" i="4"/>
  <c r="S10" i="4"/>
  <c r="S313" i="4"/>
  <c r="S67" i="4"/>
  <c r="S279" i="4"/>
  <c r="S36" i="4"/>
  <c r="S303" i="4"/>
  <c r="S119" i="4"/>
  <c r="S217" i="4"/>
  <c r="S121" i="4"/>
  <c r="S100" i="4"/>
  <c r="S124" i="4"/>
  <c r="S259" i="4"/>
  <c r="S281" i="4"/>
  <c r="S106" i="4"/>
  <c r="S66" i="4"/>
  <c r="S109" i="4"/>
  <c r="S11" i="4"/>
  <c r="S160" i="4"/>
  <c r="S270" i="4"/>
  <c r="S60" i="4"/>
  <c r="S237" i="4"/>
  <c r="S98" i="4"/>
  <c r="S172" i="4"/>
  <c r="S40" i="4"/>
  <c r="S327" i="4"/>
  <c r="S250" i="4"/>
  <c r="S199" i="4"/>
  <c r="S93" i="4"/>
  <c r="S152" i="4"/>
  <c r="S151" i="4"/>
  <c r="S76" i="4"/>
  <c r="S247" i="4"/>
  <c r="S285" i="4"/>
  <c r="S200" i="4"/>
  <c r="S312" i="4"/>
  <c r="S197" i="4"/>
  <c r="S278" i="4"/>
  <c r="S266" i="4"/>
  <c r="S15" i="4"/>
  <c r="S273" i="4"/>
  <c r="S198" i="4"/>
  <c r="S210" i="4"/>
  <c r="S205" i="4"/>
  <c r="S5" i="4"/>
  <c r="S131" i="4"/>
  <c r="S32" i="4"/>
  <c r="S37" i="4"/>
  <c r="S2" i="4"/>
  <c r="S260" i="4"/>
  <c r="S142" i="4"/>
  <c r="P134" i="4"/>
  <c r="P64" i="4"/>
  <c r="P150" i="4"/>
  <c r="P146" i="4"/>
  <c r="P206" i="4"/>
  <c r="P282" i="4"/>
  <c r="P201" i="4"/>
  <c r="P326" i="4"/>
  <c r="P264" i="4"/>
  <c r="P286" i="4"/>
  <c r="P204" i="4"/>
  <c r="P233" i="4"/>
  <c r="P253" i="4"/>
  <c r="P297" i="4"/>
  <c r="P139" i="4"/>
  <c r="P4" i="4"/>
  <c r="P194" i="4"/>
  <c r="P34" i="4"/>
  <c r="P298" i="4"/>
  <c r="P104" i="4"/>
  <c r="P181" i="4"/>
  <c r="P88" i="4"/>
  <c r="P211" i="4"/>
  <c r="P245" i="4"/>
  <c r="P261" i="4"/>
  <c r="P33" i="4"/>
  <c r="P293" i="4"/>
  <c r="P7" i="4"/>
  <c r="P122" i="4"/>
  <c r="P161" i="4"/>
  <c r="P81" i="4"/>
  <c r="P68" i="4"/>
  <c r="P69" i="4"/>
  <c r="P189" i="4"/>
  <c r="P115" i="4"/>
  <c r="P290" i="4"/>
  <c r="P20" i="4"/>
  <c r="P12" i="4"/>
  <c r="P258" i="4"/>
  <c r="P21" i="4"/>
  <c r="P17" i="4"/>
  <c r="P97" i="4"/>
  <c r="P8" i="4"/>
  <c r="P249" i="4"/>
  <c r="P123" i="4"/>
  <c r="P332" i="4"/>
  <c r="P25" i="4"/>
  <c r="P243" i="4"/>
  <c r="P182" i="4"/>
  <c r="P135" i="4"/>
  <c r="P163" i="4"/>
  <c r="P215" i="4"/>
  <c r="P16" i="4"/>
  <c r="P44" i="4"/>
  <c r="P145" i="4"/>
  <c r="P156" i="4"/>
  <c r="P314" i="4"/>
  <c r="P244" i="4"/>
  <c r="P310" i="4"/>
  <c r="P226" i="4"/>
  <c r="P241" i="4"/>
  <c r="P51" i="4"/>
  <c r="P276" i="4"/>
  <c r="P94" i="4"/>
  <c r="P178" i="4"/>
  <c r="P329" i="4"/>
  <c r="P101" i="4"/>
  <c r="P14" i="4"/>
  <c r="P269" i="4"/>
  <c r="P27" i="4"/>
  <c r="P263" i="4"/>
  <c r="P128" i="4"/>
  <c r="P331" i="4"/>
  <c r="P238" i="4"/>
  <c r="P188" i="4"/>
  <c r="P95" i="4"/>
  <c r="P71" i="4"/>
  <c r="P186" i="4"/>
  <c r="P309" i="4"/>
  <c r="P111" i="4"/>
  <c r="P120" i="4"/>
  <c r="P166" i="4"/>
  <c r="P318" i="4"/>
  <c r="P307" i="4"/>
  <c r="P113" i="4"/>
  <c r="P229" i="4"/>
  <c r="P306" i="4"/>
  <c r="P219" i="4"/>
  <c r="P267" i="4"/>
  <c r="P149" i="4"/>
  <c r="P288" i="4"/>
  <c r="P299" i="4"/>
  <c r="P96" i="4"/>
  <c r="P50" i="4"/>
  <c r="P232" i="4"/>
  <c r="P305" i="4"/>
  <c r="P246" i="4"/>
  <c r="P59" i="4"/>
  <c r="P26" i="4"/>
  <c r="P92" i="4"/>
  <c r="P191" i="4"/>
  <c r="P126" i="4"/>
  <c r="P254" i="4"/>
  <c r="P209" i="4"/>
  <c r="P110" i="4"/>
  <c r="P112" i="4"/>
  <c r="P159" i="4"/>
  <c r="P63" i="4"/>
  <c r="P289" i="4"/>
  <c r="P300" i="4"/>
  <c r="P224" i="4"/>
  <c r="P328" i="4"/>
  <c r="P61" i="4"/>
  <c r="P292" i="4"/>
  <c r="P291" i="4"/>
  <c r="P295" i="4"/>
  <c r="P272" i="4"/>
  <c r="P203" i="4"/>
  <c r="P46" i="4"/>
  <c r="P294" i="4"/>
  <c r="P195" i="4"/>
  <c r="P87" i="4"/>
  <c r="P302" i="4"/>
  <c r="P315" i="4"/>
  <c r="P179" i="4"/>
  <c r="P280" i="4"/>
  <c r="P265" i="4"/>
  <c r="P239" i="4"/>
  <c r="P38" i="4"/>
  <c r="P190" i="4"/>
  <c r="P18" i="4"/>
  <c r="P148" i="4"/>
  <c r="P230" i="4"/>
  <c r="P102" i="4"/>
  <c r="P192" i="4"/>
  <c r="P185" i="4"/>
  <c r="P3" i="4"/>
  <c r="P6" i="4"/>
  <c r="P49" i="4"/>
  <c r="P53" i="4"/>
  <c r="P132" i="4"/>
  <c r="P275" i="4"/>
  <c r="P70" i="4"/>
  <c r="P274" i="4"/>
  <c r="P227" i="4"/>
  <c r="P333" i="4"/>
  <c r="P320" i="4"/>
  <c r="P208" i="4"/>
  <c r="P180" i="4"/>
  <c r="P212" i="4"/>
  <c r="P164" i="4"/>
  <c r="P169" i="4"/>
  <c r="P225" i="4"/>
  <c r="P58" i="4"/>
  <c r="P129" i="4"/>
  <c r="P296" i="4"/>
  <c r="P65" i="4"/>
  <c r="P45" i="4"/>
  <c r="P141" i="4"/>
  <c r="P174" i="4"/>
  <c r="P325" i="4"/>
  <c r="P47" i="4"/>
  <c r="P103" i="4"/>
  <c r="P107" i="4"/>
  <c r="P144" i="4"/>
  <c r="P271" i="4"/>
  <c r="P72" i="4"/>
  <c r="P41" i="4"/>
  <c r="P256" i="4"/>
  <c r="P56" i="4"/>
  <c r="P322" i="4"/>
  <c r="P23" i="4"/>
  <c r="P168" i="4"/>
  <c r="P207" i="4"/>
  <c r="P193" i="4"/>
  <c r="P52" i="4"/>
  <c r="P235" i="4"/>
  <c r="P311" i="4"/>
  <c r="P158" i="4"/>
  <c r="P30" i="4"/>
  <c r="P78" i="4"/>
  <c r="P317" i="4"/>
  <c r="P90" i="4"/>
  <c r="P130" i="4"/>
  <c r="P283" i="4"/>
  <c r="P29" i="4"/>
  <c r="P157" i="4"/>
  <c r="P223" i="4"/>
  <c r="P284" i="4"/>
  <c r="P42" i="4"/>
  <c r="P330" i="4"/>
  <c r="P105" i="4"/>
  <c r="P262" i="4"/>
  <c r="P255" i="4"/>
  <c r="P9" i="4"/>
  <c r="P248" i="4"/>
  <c r="P221" i="4"/>
  <c r="P268" i="4"/>
  <c r="P89" i="4"/>
  <c r="P77" i="4"/>
  <c r="P171" i="4"/>
  <c r="P252" i="4"/>
  <c r="P114" i="4"/>
  <c r="P82" i="4"/>
  <c r="P301" i="4"/>
  <c r="P154" i="4"/>
  <c r="P84" i="4"/>
  <c r="P187" i="4"/>
  <c r="P231" i="4"/>
  <c r="P220" i="4"/>
  <c r="P99" i="4"/>
  <c r="P143" i="4"/>
  <c r="P80" i="4"/>
  <c r="P173" i="4"/>
  <c r="P308" i="4"/>
  <c r="P22" i="4"/>
  <c r="P222" i="4"/>
  <c r="P118" i="4"/>
  <c r="P234" i="4"/>
  <c r="P304" i="4"/>
  <c r="P324" i="4"/>
  <c r="P153" i="4"/>
  <c r="P228" i="4"/>
  <c r="P137" i="4"/>
  <c r="P127" i="4"/>
  <c r="P75" i="4"/>
  <c r="P216" i="4"/>
  <c r="P202" i="4"/>
  <c r="P13" i="4"/>
  <c r="P74" i="4"/>
  <c r="P287" i="4"/>
  <c r="P140" i="4"/>
  <c r="P108" i="4"/>
  <c r="P28" i="4"/>
  <c r="P24" i="4"/>
  <c r="P147" i="4"/>
  <c r="P83" i="4"/>
  <c r="P43" i="4"/>
  <c r="P91" i="4"/>
  <c r="P162" i="4"/>
  <c r="P183" i="4"/>
  <c r="P170" i="4"/>
  <c r="P218" i="4"/>
  <c r="P277" i="4"/>
  <c r="P62" i="4"/>
  <c r="P240" i="4"/>
  <c r="P48" i="4"/>
  <c r="P177" i="4"/>
  <c r="P175" i="4"/>
  <c r="P136" i="4"/>
  <c r="P31" i="4"/>
  <c r="P251" i="4"/>
  <c r="P165" i="4"/>
  <c r="P39" i="4"/>
  <c r="P155" i="4"/>
  <c r="P196" i="4"/>
  <c r="P176" i="4"/>
  <c r="P321" i="4"/>
  <c r="P85" i="4"/>
  <c r="P316" i="4"/>
  <c r="P117" i="4"/>
  <c r="P213" i="4"/>
  <c r="P55" i="4"/>
  <c r="P242" i="4"/>
  <c r="P236" i="4"/>
  <c r="P125" i="4"/>
  <c r="P323" i="4"/>
  <c r="P73" i="4"/>
  <c r="P214" i="4"/>
  <c r="P133" i="4"/>
  <c r="P35" i="4"/>
  <c r="P319" i="4"/>
  <c r="P116" i="4"/>
  <c r="P138" i="4"/>
  <c r="P184" i="4"/>
  <c r="P57" i="4"/>
  <c r="P54" i="4"/>
  <c r="P257" i="4"/>
  <c r="P19" i="4"/>
  <c r="P79" i="4"/>
  <c r="P167" i="4"/>
  <c r="P86" i="4"/>
  <c r="P10" i="4"/>
  <c r="P313" i="4"/>
  <c r="P67" i="4"/>
  <c r="P279" i="4"/>
  <c r="P36" i="4"/>
  <c r="P303" i="4"/>
  <c r="P119" i="4"/>
  <c r="P217" i="4"/>
  <c r="P121" i="4"/>
  <c r="P100" i="4"/>
  <c r="P124" i="4"/>
  <c r="P259" i="4"/>
  <c r="P281" i="4"/>
  <c r="P106" i="4"/>
  <c r="P66" i="4"/>
  <c r="P109" i="4"/>
  <c r="P11" i="4"/>
  <c r="P160" i="4"/>
  <c r="P270" i="4"/>
  <c r="P60" i="4"/>
  <c r="P237" i="4"/>
  <c r="P98" i="4"/>
  <c r="P172" i="4"/>
  <c r="P40" i="4"/>
  <c r="P327" i="4"/>
  <c r="P250" i="4"/>
  <c r="P199" i="4"/>
  <c r="P93" i="4"/>
  <c r="P152" i="4"/>
  <c r="P151" i="4"/>
  <c r="P76" i="4"/>
  <c r="P247" i="4"/>
  <c r="P285" i="4"/>
  <c r="P200" i="4"/>
  <c r="P312" i="4"/>
  <c r="P197" i="4"/>
  <c r="P278" i="4"/>
  <c r="P266" i="4"/>
  <c r="P15" i="4"/>
  <c r="P273" i="4"/>
  <c r="P198" i="4"/>
  <c r="P210" i="4"/>
  <c r="P205" i="4"/>
  <c r="P5" i="4"/>
  <c r="P131" i="4"/>
  <c r="P32" i="4"/>
  <c r="P37" i="4"/>
  <c r="P2" i="4"/>
  <c r="P260" i="4"/>
  <c r="P142" i="4"/>
  <c r="L134" i="4"/>
  <c r="L64" i="4"/>
  <c r="L150" i="4"/>
  <c r="L146" i="4"/>
  <c r="L206" i="4"/>
  <c r="L282" i="4"/>
  <c r="H282" i="4" s="1"/>
  <c r="L201" i="4"/>
  <c r="L326" i="4"/>
  <c r="H326" i="4" s="1"/>
  <c r="L264" i="4"/>
  <c r="L286" i="4"/>
  <c r="L204" i="4"/>
  <c r="L233" i="4"/>
  <c r="L253" i="4"/>
  <c r="L297" i="4"/>
  <c r="H297" i="4" s="1"/>
  <c r="L139" i="4"/>
  <c r="L4" i="4"/>
  <c r="L194" i="4"/>
  <c r="L34" i="4"/>
  <c r="L298" i="4"/>
  <c r="L104" i="4"/>
  <c r="L181" i="4"/>
  <c r="L88" i="4"/>
  <c r="H88" i="4" s="1"/>
  <c r="L211" i="4"/>
  <c r="L245" i="4"/>
  <c r="H245" i="4" s="1"/>
  <c r="L261" i="4"/>
  <c r="L33" i="4"/>
  <c r="L293" i="4"/>
  <c r="L7" i="4"/>
  <c r="L122" i="4"/>
  <c r="L161" i="4"/>
  <c r="H161" i="4" s="1"/>
  <c r="L81" i="4"/>
  <c r="L68" i="4"/>
  <c r="L69" i="4"/>
  <c r="L189" i="4"/>
  <c r="L115" i="4"/>
  <c r="L290" i="4"/>
  <c r="L20" i="4"/>
  <c r="L12" i="4"/>
  <c r="H12" i="4" s="1"/>
  <c r="L258" i="4"/>
  <c r="L21" i="4"/>
  <c r="H21" i="4" s="1"/>
  <c r="L17" i="4"/>
  <c r="L97" i="4"/>
  <c r="L8" i="4"/>
  <c r="L249" i="4"/>
  <c r="L123" i="4"/>
  <c r="L332" i="4"/>
  <c r="H332" i="4" s="1"/>
  <c r="L25" i="4"/>
  <c r="L243" i="4"/>
  <c r="H243" i="4" s="1"/>
  <c r="L182" i="4"/>
  <c r="L135" i="4"/>
  <c r="L163" i="4"/>
  <c r="L215" i="4"/>
  <c r="L16" i="4"/>
  <c r="L44" i="4"/>
  <c r="H44" i="4" s="1"/>
  <c r="L145" i="4"/>
  <c r="L156" i="4"/>
  <c r="H156" i="4" s="1"/>
  <c r="L314" i="4"/>
  <c r="L244" i="4"/>
  <c r="L310" i="4"/>
  <c r="L226" i="4"/>
  <c r="L241" i="4"/>
  <c r="L51" i="4"/>
  <c r="H51" i="4" s="1"/>
  <c r="L276" i="4"/>
  <c r="L94" i="4"/>
  <c r="H94" i="4" s="1"/>
  <c r="L178" i="4"/>
  <c r="L329" i="4"/>
  <c r="L101" i="4"/>
  <c r="L14" i="4"/>
  <c r="L269" i="4"/>
  <c r="L27" i="4"/>
  <c r="H27" i="4" s="1"/>
  <c r="L263" i="4"/>
  <c r="L128" i="4"/>
  <c r="H128" i="4" s="1"/>
  <c r="L331" i="4"/>
  <c r="L238" i="4"/>
  <c r="L188" i="4"/>
  <c r="L95" i="4"/>
  <c r="L71" i="4"/>
  <c r="L186" i="4"/>
  <c r="H186" i="4" s="1"/>
  <c r="L309" i="4"/>
  <c r="L111" i="4"/>
  <c r="L120" i="4"/>
  <c r="L166" i="4"/>
  <c r="L318" i="4"/>
  <c r="L307" i="4"/>
  <c r="L113" i="4"/>
  <c r="L229" i="4"/>
  <c r="H229" i="4" s="1"/>
  <c r="L306" i="4"/>
  <c r="L219" i="4"/>
  <c r="H219" i="4" s="1"/>
  <c r="L267" i="4"/>
  <c r="L149" i="4"/>
  <c r="L288" i="4"/>
  <c r="L299" i="4"/>
  <c r="L96" i="4"/>
  <c r="L50" i="4"/>
  <c r="H50" i="4" s="1"/>
  <c r="L232" i="4"/>
  <c r="L305" i="4"/>
  <c r="L246" i="4"/>
  <c r="L59" i="4"/>
  <c r="L26" i="4"/>
  <c r="L92" i="4"/>
  <c r="L191" i="4"/>
  <c r="L126" i="4"/>
  <c r="H126" i="4" s="1"/>
  <c r="L254" i="4"/>
  <c r="L209" i="4"/>
  <c r="H209" i="4" s="1"/>
  <c r="L110" i="4"/>
  <c r="L112" i="4"/>
  <c r="L159" i="4"/>
  <c r="L63" i="4"/>
  <c r="L289" i="4"/>
  <c r="L300" i="4"/>
  <c r="H300" i="4" s="1"/>
  <c r="L224" i="4"/>
  <c r="L328" i="4"/>
  <c r="H328" i="4" s="1"/>
  <c r="L61" i="4"/>
  <c r="L292" i="4"/>
  <c r="L291" i="4"/>
  <c r="L295" i="4"/>
  <c r="L272" i="4"/>
  <c r="L203" i="4"/>
  <c r="H203" i="4" s="1"/>
  <c r="L46" i="4"/>
  <c r="L294" i="4"/>
  <c r="H294" i="4" s="1"/>
  <c r="L195" i="4"/>
  <c r="L87" i="4"/>
  <c r="L302" i="4"/>
  <c r="L315" i="4"/>
  <c r="L179" i="4"/>
  <c r="L280" i="4"/>
  <c r="H280" i="4" s="1"/>
  <c r="L265" i="4"/>
  <c r="L239" i="4"/>
  <c r="H239" i="4" s="1"/>
  <c r="L38" i="4"/>
  <c r="L190" i="4"/>
  <c r="L18" i="4"/>
  <c r="L148" i="4"/>
  <c r="L230" i="4"/>
  <c r="L102" i="4"/>
  <c r="H102" i="4" s="1"/>
  <c r="L192" i="4"/>
  <c r="L185" i="4"/>
  <c r="H185" i="4" s="1"/>
  <c r="L3" i="4"/>
  <c r="L6" i="4"/>
  <c r="L49" i="4"/>
  <c r="L53" i="4"/>
  <c r="L132" i="4"/>
  <c r="L275" i="4"/>
  <c r="H275" i="4" s="1"/>
  <c r="L70" i="4"/>
  <c r="L274" i="4"/>
  <c r="L227" i="4"/>
  <c r="L333" i="4"/>
  <c r="L320" i="4"/>
  <c r="L208" i="4"/>
  <c r="L180" i="4"/>
  <c r="L212" i="4"/>
  <c r="H212" i="4" s="1"/>
  <c r="L164" i="4"/>
  <c r="L169" i="4"/>
  <c r="H169" i="4" s="1"/>
  <c r="L225" i="4"/>
  <c r="L58" i="4"/>
  <c r="L129" i="4"/>
  <c r="L296" i="4"/>
  <c r="L65" i="4"/>
  <c r="L45" i="4"/>
  <c r="H45" i="4" s="1"/>
  <c r="L141" i="4"/>
  <c r="L174" i="4"/>
  <c r="L325" i="4"/>
  <c r="L47" i="4"/>
  <c r="L103" i="4"/>
  <c r="L107" i="4"/>
  <c r="L144" i="4"/>
  <c r="L271" i="4"/>
  <c r="H271" i="4" s="1"/>
  <c r="L72" i="4"/>
  <c r="L41" i="4"/>
  <c r="H41" i="4" s="1"/>
  <c r="L256" i="4"/>
  <c r="L56" i="4"/>
  <c r="L322" i="4"/>
  <c r="L23" i="4"/>
  <c r="L168" i="4"/>
  <c r="L207" i="4"/>
  <c r="H207" i="4" s="1"/>
  <c r="L193" i="4"/>
  <c r="L52" i="4"/>
  <c r="H52" i="4" s="1"/>
  <c r="L235" i="4"/>
  <c r="L311" i="4"/>
  <c r="L158" i="4"/>
  <c r="L30" i="4"/>
  <c r="L78" i="4"/>
  <c r="L317" i="4"/>
  <c r="H317" i="4" s="1"/>
  <c r="L90" i="4"/>
  <c r="L130" i="4"/>
  <c r="H130" i="4" s="1"/>
  <c r="L283" i="4"/>
  <c r="L29" i="4"/>
  <c r="L157" i="4"/>
  <c r="L223" i="4"/>
  <c r="L284" i="4"/>
  <c r="L42" i="4"/>
  <c r="H42" i="4" s="1"/>
  <c r="L330" i="4"/>
  <c r="L105" i="4"/>
  <c r="H105" i="4" s="1"/>
  <c r="L262" i="4"/>
  <c r="L255" i="4"/>
  <c r="L9" i="4"/>
  <c r="L248" i="4"/>
  <c r="L221" i="4"/>
  <c r="L268" i="4"/>
  <c r="H268" i="4" s="1"/>
  <c r="L89" i="4"/>
  <c r="L77" i="4"/>
  <c r="H77" i="4" s="1"/>
  <c r="L171" i="4"/>
  <c r="L252" i="4"/>
  <c r="L114" i="4"/>
  <c r="L82" i="4"/>
  <c r="L301" i="4"/>
  <c r="L154" i="4"/>
  <c r="H154" i="4" s="1"/>
  <c r="L84" i="4"/>
  <c r="L187" i="4"/>
  <c r="L231" i="4"/>
  <c r="L220" i="4"/>
  <c r="L99" i="4"/>
  <c r="L143" i="4"/>
  <c r="L80" i="4"/>
  <c r="L173" i="4"/>
  <c r="H173" i="4" s="1"/>
  <c r="L308" i="4"/>
  <c r="L22" i="4"/>
  <c r="H22" i="4" s="1"/>
  <c r="L222" i="4"/>
  <c r="L118" i="4"/>
  <c r="L234" i="4"/>
  <c r="L304" i="4"/>
  <c r="L324" i="4"/>
  <c r="L153" i="4"/>
  <c r="H153" i="4" s="1"/>
  <c r="L228" i="4"/>
  <c r="L137" i="4"/>
  <c r="L127" i="4"/>
  <c r="L75" i="4"/>
  <c r="L216" i="4"/>
  <c r="L202" i="4"/>
  <c r="L13" i="4"/>
  <c r="L74" i="4"/>
  <c r="H74" i="4" s="1"/>
  <c r="L287" i="4"/>
  <c r="L140" i="4"/>
  <c r="H140" i="4" s="1"/>
  <c r="L108" i="4"/>
  <c r="L28" i="4"/>
  <c r="L24" i="4"/>
  <c r="L147" i="4"/>
  <c r="L83" i="4"/>
  <c r="L43" i="4"/>
  <c r="H43" i="4" s="1"/>
  <c r="L91" i="4"/>
  <c r="L162" i="4"/>
  <c r="H162" i="4" s="1"/>
  <c r="L183" i="4"/>
  <c r="L170" i="4"/>
  <c r="L218" i="4"/>
  <c r="L277" i="4"/>
  <c r="L62" i="4"/>
  <c r="L240" i="4"/>
  <c r="H240" i="4" s="1"/>
  <c r="L48" i="4"/>
  <c r="L177" i="4"/>
  <c r="H177" i="4" s="1"/>
  <c r="L175" i="4"/>
  <c r="L136" i="4"/>
  <c r="L31" i="4"/>
  <c r="L251" i="4"/>
  <c r="L165" i="4"/>
  <c r="L39" i="4"/>
  <c r="H39" i="4" s="1"/>
  <c r="L155" i="4"/>
  <c r="L196" i="4"/>
  <c r="H196" i="4" s="1"/>
  <c r="L176" i="4"/>
  <c r="L321" i="4"/>
  <c r="L85" i="4"/>
  <c r="L316" i="4"/>
  <c r="L117" i="4"/>
  <c r="L213" i="4"/>
  <c r="H213" i="4" s="1"/>
  <c r="L55" i="4"/>
  <c r="L242" i="4"/>
  <c r="H242" i="4" s="1"/>
  <c r="L236" i="4"/>
  <c r="L125" i="4"/>
  <c r="L323" i="4"/>
  <c r="L73" i="4"/>
  <c r="L214" i="4"/>
  <c r="L133" i="4"/>
  <c r="H133" i="4" s="1"/>
  <c r="L35" i="4"/>
  <c r="L319" i="4"/>
  <c r="L116" i="4"/>
  <c r="L138" i="4"/>
  <c r="L184" i="4"/>
  <c r="L57" i="4"/>
  <c r="L54" i="4"/>
  <c r="L257" i="4"/>
  <c r="H257" i="4" s="1"/>
  <c r="L19" i="4"/>
  <c r="L79" i="4"/>
  <c r="H79" i="4" s="1"/>
  <c r="L167" i="4"/>
  <c r="L86" i="4"/>
  <c r="L10" i="4"/>
  <c r="L313" i="4"/>
  <c r="L67" i="4"/>
  <c r="L279" i="4"/>
  <c r="H279" i="4" s="1"/>
  <c r="L36" i="4"/>
  <c r="L303" i="4"/>
  <c r="L119" i="4"/>
  <c r="L217" i="4"/>
  <c r="L121" i="4"/>
  <c r="L100" i="4"/>
  <c r="L124" i="4"/>
  <c r="L259" i="4"/>
  <c r="H259" i="4" s="1"/>
  <c r="L281" i="4"/>
  <c r="L106" i="4"/>
  <c r="H106" i="4" s="1"/>
  <c r="L66" i="4"/>
  <c r="L109" i="4"/>
  <c r="L11" i="4"/>
  <c r="L160" i="4"/>
  <c r="L270" i="4"/>
  <c r="L60" i="4"/>
  <c r="H60" i="4" s="1"/>
  <c r="L237" i="4"/>
  <c r="L98" i="4"/>
  <c r="H98" i="4" s="1"/>
  <c r="L172" i="4"/>
  <c r="L40" i="4"/>
  <c r="L327" i="4"/>
  <c r="L250" i="4"/>
  <c r="L199" i="4"/>
  <c r="L93" i="4"/>
  <c r="H93" i="4" s="1"/>
  <c r="L152" i="4"/>
  <c r="L151" i="4"/>
  <c r="H151" i="4" s="1"/>
  <c r="L76" i="4"/>
  <c r="L247" i="4"/>
  <c r="L285" i="4"/>
  <c r="L200" i="4"/>
  <c r="L312" i="4"/>
  <c r="L197" i="4"/>
  <c r="H197" i="4" s="1"/>
  <c r="L278" i="4"/>
  <c r="L266" i="4"/>
  <c r="H266" i="4" s="1"/>
  <c r="L15" i="4"/>
  <c r="L273" i="4"/>
  <c r="L198" i="4"/>
  <c r="L210" i="4"/>
  <c r="L205" i="4"/>
  <c r="L5" i="4"/>
  <c r="H5" i="4" s="1"/>
  <c r="L131" i="4"/>
  <c r="L32" i="4"/>
  <c r="H32" i="4" s="1"/>
  <c r="L37" i="4"/>
  <c r="L2" i="4"/>
  <c r="L260" i="4"/>
  <c r="L142" i="4"/>
  <c r="K134" i="4"/>
  <c r="K64" i="4"/>
  <c r="G64" i="4" s="1"/>
  <c r="K150" i="4"/>
  <c r="K146" i="4"/>
  <c r="K206" i="4"/>
  <c r="K282" i="4"/>
  <c r="K201" i="4"/>
  <c r="K326" i="4"/>
  <c r="K264" i="4"/>
  <c r="K286" i="4"/>
  <c r="G286" i="4" s="1"/>
  <c r="K204" i="4"/>
  <c r="K233" i="4"/>
  <c r="G233" i="4" s="1"/>
  <c r="K253" i="4"/>
  <c r="K297" i="4"/>
  <c r="K139" i="4"/>
  <c r="K4" i="4"/>
  <c r="K194" i="4"/>
  <c r="K34" i="4"/>
  <c r="G34" i="4" s="1"/>
  <c r="K298" i="4"/>
  <c r="K104" i="4"/>
  <c r="K181" i="4"/>
  <c r="K88" i="4"/>
  <c r="K211" i="4"/>
  <c r="K245" i="4"/>
  <c r="K261" i="4"/>
  <c r="K33" i="4"/>
  <c r="G33" i="4" s="1"/>
  <c r="K293" i="4"/>
  <c r="K7" i="4"/>
  <c r="G7" i="4" s="1"/>
  <c r="K122" i="4"/>
  <c r="K161" i="4"/>
  <c r="K81" i="4"/>
  <c r="K68" i="4"/>
  <c r="K69" i="4"/>
  <c r="K189" i="4"/>
  <c r="G189" i="4" s="1"/>
  <c r="K115" i="4"/>
  <c r="K290" i="4"/>
  <c r="G290" i="4" s="1"/>
  <c r="K20" i="4"/>
  <c r="K12" i="4"/>
  <c r="K258" i="4"/>
  <c r="K21" i="4"/>
  <c r="K17" i="4"/>
  <c r="K97" i="4"/>
  <c r="G97" i="4" s="1"/>
  <c r="K8" i="4"/>
  <c r="K249" i="4"/>
  <c r="G249" i="4" s="1"/>
  <c r="K123" i="4"/>
  <c r="K332" i="4"/>
  <c r="K25" i="4"/>
  <c r="K243" i="4"/>
  <c r="K182" i="4"/>
  <c r="K135" i="4"/>
  <c r="G135" i="4" s="1"/>
  <c r="K163" i="4"/>
  <c r="K215" i="4"/>
  <c r="G215" i="4" s="1"/>
  <c r="K16" i="4"/>
  <c r="K44" i="4"/>
  <c r="K145" i="4"/>
  <c r="K156" i="4"/>
  <c r="K314" i="4"/>
  <c r="K244" i="4"/>
  <c r="G244" i="4" s="1"/>
  <c r="K310" i="4"/>
  <c r="K226" i="4"/>
  <c r="G226" i="4" s="1"/>
  <c r="K241" i="4"/>
  <c r="K51" i="4"/>
  <c r="K276" i="4"/>
  <c r="K94" i="4"/>
  <c r="K178" i="4"/>
  <c r="K329" i="4"/>
  <c r="G329" i="4" s="1"/>
  <c r="K101" i="4"/>
  <c r="K14" i="4"/>
  <c r="K269" i="4"/>
  <c r="K27" i="4"/>
  <c r="K263" i="4"/>
  <c r="K128" i="4"/>
  <c r="K331" i="4"/>
  <c r="K238" i="4"/>
  <c r="G238" i="4" s="1"/>
  <c r="K188" i="4"/>
  <c r="K95" i="4"/>
  <c r="G95" i="4" s="1"/>
  <c r="K71" i="4"/>
  <c r="K186" i="4"/>
  <c r="K309" i="4"/>
  <c r="K111" i="4"/>
  <c r="K120" i="4"/>
  <c r="K166" i="4"/>
  <c r="G166" i="4" s="1"/>
  <c r="K318" i="4"/>
  <c r="K307" i="4"/>
  <c r="K113" i="4"/>
  <c r="K229" i="4"/>
  <c r="K306" i="4"/>
  <c r="K219" i="4"/>
  <c r="K267" i="4"/>
  <c r="K149" i="4"/>
  <c r="G149" i="4" s="1"/>
  <c r="K288" i="4"/>
  <c r="K299" i="4"/>
  <c r="G299" i="4" s="1"/>
  <c r="K96" i="4"/>
  <c r="K50" i="4"/>
  <c r="K232" i="4"/>
  <c r="K305" i="4"/>
  <c r="K246" i="4"/>
  <c r="K59" i="4"/>
  <c r="G59" i="4" s="1"/>
  <c r="K26" i="4"/>
  <c r="K92" i="4"/>
  <c r="G92" i="4" s="1"/>
  <c r="K191" i="4"/>
  <c r="K126" i="4"/>
  <c r="K254" i="4"/>
  <c r="K209" i="4"/>
  <c r="K110" i="4"/>
  <c r="K112" i="4"/>
  <c r="G112" i="4" s="1"/>
  <c r="K159" i="4"/>
  <c r="K63" i="4"/>
  <c r="G63" i="4" s="1"/>
  <c r="K289" i="4"/>
  <c r="K300" i="4"/>
  <c r="K224" i="4"/>
  <c r="K328" i="4"/>
  <c r="K61" i="4"/>
  <c r="K292" i="4"/>
  <c r="G292" i="4" s="1"/>
  <c r="K291" i="4"/>
  <c r="K295" i="4"/>
  <c r="G295" i="4" s="1"/>
  <c r="K272" i="4"/>
  <c r="K203" i="4"/>
  <c r="K46" i="4"/>
  <c r="K294" i="4"/>
  <c r="K195" i="4"/>
  <c r="K87" i="4"/>
  <c r="G87" i="4" s="1"/>
  <c r="K302" i="4"/>
  <c r="K315" i="4"/>
  <c r="G315" i="4" s="1"/>
  <c r="K179" i="4"/>
  <c r="K280" i="4"/>
  <c r="K265" i="4"/>
  <c r="K239" i="4"/>
  <c r="K38" i="4"/>
  <c r="K190" i="4"/>
  <c r="G190" i="4" s="1"/>
  <c r="K18" i="4"/>
  <c r="K148" i="4"/>
  <c r="K230" i="4"/>
  <c r="K102" i="4"/>
  <c r="K192" i="4"/>
  <c r="K185" i="4"/>
  <c r="K3" i="4"/>
  <c r="K6" i="4"/>
  <c r="G6" i="4" s="1"/>
  <c r="K49" i="4"/>
  <c r="K53" i="4"/>
  <c r="G53" i="4" s="1"/>
  <c r="K132" i="4"/>
  <c r="K275" i="4"/>
  <c r="K70" i="4"/>
  <c r="K274" i="4"/>
  <c r="K227" i="4"/>
  <c r="K333" i="4"/>
  <c r="G333" i="4" s="1"/>
  <c r="K320" i="4"/>
  <c r="K208" i="4"/>
  <c r="K180" i="4"/>
  <c r="K212" i="4"/>
  <c r="K164" i="4"/>
  <c r="K169" i="4"/>
  <c r="K225" i="4"/>
  <c r="K58" i="4"/>
  <c r="G58" i="4" s="1"/>
  <c r="K129" i="4"/>
  <c r="K296" i="4"/>
  <c r="G296" i="4" s="1"/>
  <c r="K65" i="4"/>
  <c r="K45" i="4"/>
  <c r="K141" i="4"/>
  <c r="K174" i="4"/>
  <c r="K325" i="4"/>
  <c r="K47" i="4"/>
  <c r="G47" i="4" s="1"/>
  <c r="K103" i="4"/>
  <c r="K107" i="4"/>
  <c r="G107" i="4" s="1"/>
  <c r="K144" i="4"/>
  <c r="K271" i="4"/>
  <c r="K72" i="4"/>
  <c r="K41" i="4"/>
  <c r="K256" i="4"/>
  <c r="K56" i="4"/>
  <c r="G56" i="4" s="1"/>
  <c r="K322" i="4"/>
  <c r="K23" i="4"/>
  <c r="G23" i="4" s="1"/>
  <c r="K168" i="4"/>
  <c r="K207" i="4"/>
  <c r="K193" i="4"/>
  <c r="K52" i="4"/>
  <c r="K235" i="4"/>
  <c r="K311" i="4"/>
  <c r="G311" i="4" s="1"/>
  <c r="K158" i="4"/>
  <c r="K30" i="4"/>
  <c r="G30" i="4" s="1"/>
  <c r="K78" i="4"/>
  <c r="K317" i="4"/>
  <c r="K90" i="4"/>
  <c r="K130" i="4"/>
  <c r="K283" i="4"/>
  <c r="K29" i="4"/>
  <c r="G29" i="4" s="1"/>
  <c r="K157" i="4"/>
  <c r="K223" i="4"/>
  <c r="G223" i="4" s="1"/>
  <c r="K284" i="4"/>
  <c r="K42" i="4"/>
  <c r="K330" i="4"/>
  <c r="K105" i="4"/>
  <c r="K262" i="4"/>
  <c r="K255" i="4"/>
  <c r="G255" i="4" s="1"/>
  <c r="K9" i="4"/>
  <c r="K248" i="4"/>
  <c r="K221" i="4"/>
  <c r="K268" i="4"/>
  <c r="K89" i="4"/>
  <c r="K77" i="4"/>
  <c r="K171" i="4"/>
  <c r="K252" i="4"/>
  <c r="G252" i="4" s="1"/>
  <c r="K114" i="4"/>
  <c r="K82" i="4"/>
  <c r="G82" i="4" s="1"/>
  <c r="K301" i="4"/>
  <c r="K154" i="4"/>
  <c r="K84" i="4"/>
  <c r="K187" i="4"/>
  <c r="K231" i="4"/>
  <c r="K220" i="4"/>
  <c r="G220" i="4" s="1"/>
  <c r="K99" i="4"/>
  <c r="K143" i="4"/>
  <c r="K80" i="4"/>
  <c r="K173" i="4"/>
  <c r="K308" i="4"/>
  <c r="K22" i="4"/>
  <c r="K222" i="4"/>
  <c r="K118" i="4"/>
  <c r="G118" i="4" s="1"/>
  <c r="K234" i="4"/>
  <c r="K304" i="4"/>
  <c r="G304" i="4" s="1"/>
  <c r="K324" i="4"/>
  <c r="K153" i="4"/>
  <c r="K228" i="4"/>
  <c r="K137" i="4"/>
  <c r="K127" i="4"/>
  <c r="K75" i="4"/>
  <c r="G75" i="4" s="1"/>
  <c r="K216" i="4"/>
  <c r="K202" i="4"/>
  <c r="G202" i="4" s="1"/>
  <c r="K13" i="4"/>
  <c r="K74" i="4"/>
  <c r="K287" i="4"/>
  <c r="K140" i="4"/>
  <c r="K108" i="4"/>
  <c r="K28" i="4"/>
  <c r="G28" i="4" s="1"/>
  <c r="K24" i="4"/>
  <c r="K147" i="4"/>
  <c r="G147" i="4" s="1"/>
  <c r="K83" i="4"/>
  <c r="K43" i="4"/>
  <c r="K91" i="4"/>
  <c r="K162" i="4"/>
  <c r="K183" i="4"/>
  <c r="K170" i="4"/>
  <c r="G170" i="4" s="1"/>
  <c r="K218" i="4"/>
  <c r="K277" i="4"/>
  <c r="G277" i="4" s="1"/>
  <c r="K62" i="4"/>
  <c r="K240" i="4"/>
  <c r="K48" i="4"/>
  <c r="K177" i="4"/>
  <c r="K175" i="4"/>
  <c r="K136" i="4"/>
  <c r="G136" i="4" s="1"/>
  <c r="K31" i="4"/>
  <c r="K251" i="4"/>
  <c r="G251" i="4" s="1"/>
  <c r="K165" i="4"/>
  <c r="K39" i="4"/>
  <c r="K155" i="4"/>
  <c r="K196" i="4"/>
  <c r="K176" i="4"/>
  <c r="K321" i="4"/>
  <c r="G321" i="4" s="1"/>
  <c r="K85" i="4"/>
  <c r="K316" i="4"/>
  <c r="K117" i="4"/>
  <c r="K213" i="4"/>
  <c r="K55" i="4"/>
  <c r="K242" i="4"/>
  <c r="K236" i="4"/>
  <c r="K125" i="4"/>
  <c r="G125" i="4" s="1"/>
  <c r="K323" i="4"/>
  <c r="K73" i="4"/>
  <c r="G73" i="4" s="1"/>
  <c r="K214" i="4"/>
  <c r="K133" i="4"/>
  <c r="K35" i="4"/>
  <c r="K319" i="4"/>
  <c r="K116" i="4"/>
  <c r="K138" i="4"/>
  <c r="G138" i="4" s="1"/>
  <c r="K184" i="4"/>
  <c r="K57" i="4"/>
  <c r="K54" i="4"/>
  <c r="K257" i="4"/>
  <c r="K19" i="4"/>
  <c r="K79" i="4"/>
  <c r="K167" i="4"/>
  <c r="K86" i="4"/>
  <c r="G86" i="4" s="1"/>
  <c r="K10" i="4"/>
  <c r="K313" i="4"/>
  <c r="G313" i="4" s="1"/>
  <c r="K67" i="4"/>
  <c r="K279" i="4"/>
  <c r="K36" i="4"/>
  <c r="K303" i="4"/>
  <c r="K119" i="4"/>
  <c r="K217" i="4"/>
  <c r="G217" i="4" s="1"/>
  <c r="K121" i="4"/>
  <c r="K100" i="4"/>
  <c r="G100" i="4" s="1"/>
  <c r="K124" i="4"/>
  <c r="K259" i="4"/>
  <c r="K281" i="4"/>
  <c r="K106" i="4"/>
  <c r="K66" i="4"/>
  <c r="K109" i="4"/>
  <c r="G109" i="4" s="1"/>
  <c r="K11" i="4"/>
  <c r="K160" i="4"/>
  <c r="G160" i="4" s="1"/>
  <c r="K270" i="4"/>
  <c r="K60" i="4"/>
  <c r="K237" i="4"/>
  <c r="K98" i="4"/>
  <c r="K172" i="4"/>
  <c r="K40" i="4"/>
  <c r="G40" i="4" s="1"/>
  <c r="K327" i="4"/>
  <c r="K250" i="4"/>
  <c r="G250" i="4" s="1"/>
  <c r="K199" i="4"/>
  <c r="K93" i="4"/>
  <c r="K152" i="4"/>
  <c r="K151" i="4"/>
  <c r="K76" i="4"/>
  <c r="K247" i="4"/>
  <c r="G247" i="4" s="1"/>
  <c r="K285" i="4"/>
  <c r="K200" i="4"/>
  <c r="G200" i="4" s="1"/>
  <c r="K312" i="4"/>
  <c r="K197" i="4"/>
  <c r="K278" i="4"/>
  <c r="K266" i="4"/>
  <c r="K15" i="4"/>
  <c r="K273" i="4"/>
  <c r="G273" i="4" s="1"/>
  <c r="K198" i="4"/>
  <c r="K210" i="4"/>
  <c r="K205" i="4"/>
  <c r="K5" i="4"/>
  <c r="K131" i="4"/>
  <c r="K32" i="4"/>
  <c r="K37" i="4"/>
  <c r="K2" i="4"/>
  <c r="G2" i="4" s="1"/>
  <c r="K260" i="4"/>
  <c r="K142" i="4"/>
  <c r="G142" i="4" s="1"/>
  <c r="W134" i="4"/>
  <c r="W64" i="4"/>
  <c r="W150" i="4"/>
  <c r="W146" i="4"/>
  <c r="W206" i="4"/>
  <c r="W282" i="4"/>
  <c r="W201" i="4"/>
  <c r="W326" i="4"/>
  <c r="W264" i="4"/>
  <c r="W286" i="4"/>
  <c r="W204" i="4"/>
  <c r="W233" i="4"/>
  <c r="W253" i="4"/>
  <c r="W297" i="4"/>
  <c r="W139" i="4"/>
  <c r="W4" i="4"/>
  <c r="W194" i="4"/>
  <c r="W34" i="4"/>
  <c r="W298" i="4"/>
  <c r="W104" i="4"/>
  <c r="W181" i="4"/>
  <c r="W88" i="4"/>
  <c r="W211" i="4"/>
  <c r="W245" i="4"/>
  <c r="W261" i="4"/>
  <c r="W33" i="4"/>
  <c r="W293" i="4"/>
  <c r="W7" i="4"/>
  <c r="W122" i="4"/>
  <c r="W161" i="4"/>
  <c r="W81" i="4"/>
  <c r="W68" i="4"/>
  <c r="W69" i="4"/>
  <c r="W189" i="4"/>
  <c r="W115" i="4"/>
  <c r="W290" i="4"/>
  <c r="W20" i="4"/>
  <c r="W12" i="4"/>
  <c r="W258" i="4"/>
  <c r="W21" i="4"/>
  <c r="W17" i="4"/>
  <c r="W97" i="4"/>
  <c r="W8" i="4"/>
  <c r="W249" i="4"/>
  <c r="W123" i="4"/>
  <c r="W332" i="4"/>
  <c r="W25" i="4"/>
  <c r="W243" i="4"/>
  <c r="W182" i="4"/>
  <c r="W135" i="4"/>
  <c r="W163" i="4"/>
  <c r="W215" i="4"/>
  <c r="W16" i="4"/>
  <c r="W44" i="4"/>
  <c r="W145" i="4"/>
  <c r="W156" i="4"/>
  <c r="W314" i="4"/>
  <c r="W244" i="4"/>
  <c r="W310" i="4"/>
  <c r="W226" i="4"/>
  <c r="W241" i="4"/>
  <c r="W51" i="4"/>
  <c r="W276" i="4"/>
  <c r="W94" i="4"/>
  <c r="W178" i="4"/>
  <c r="W329" i="4"/>
  <c r="W101" i="4"/>
  <c r="W14" i="4"/>
  <c r="W269" i="4"/>
  <c r="W27" i="4"/>
  <c r="W263" i="4"/>
  <c r="W128" i="4"/>
  <c r="W331" i="4"/>
  <c r="W238" i="4"/>
  <c r="W188" i="4"/>
  <c r="W95" i="4"/>
  <c r="W71" i="4"/>
  <c r="W186" i="4"/>
  <c r="W309" i="4"/>
  <c r="W111" i="4"/>
  <c r="W120" i="4"/>
  <c r="W166" i="4"/>
  <c r="W318" i="4"/>
  <c r="W307" i="4"/>
  <c r="W113" i="4"/>
  <c r="W229" i="4"/>
  <c r="W306" i="4"/>
  <c r="W219" i="4"/>
  <c r="W267" i="4"/>
  <c r="W149" i="4"/>
  <c r="W288" i="4"/>
  <c r="W299" i="4"/>
  <c r="W96" i="4"/>
  <c r="W50" i="4"/>
  <c r="W232" i="4"/>
  <c r="W305" i="4"/>
  <c r="W246" i="4"/>
  <c r="W59" i="4"/>
  <c r="W26" i="4"/>
  <c r="W92" i="4"/>
  <c r="W191" i="4"/>
  <c r="W126" i="4"/>
  <c r="W254" i="4"/>
  <c r="W209" i="4"/>
  <c r="W110" i="4"/>
  <c r="W112" i="4"/>
  <c r="W159" i="4"/>
  <c r="W63" i="4"/>
  <c r="W289" i="4"/>
  <c r="W300" i="4"/>
  <c r="W224" i="4"/>
  <c r="W328" i="4"/>
  <c r="W61" i="4"/>
  <c r="W292" i="4"/>
  <c r="W291" i="4"/>
  <c r="W295" i="4"/>
  <c r="W272" i="4"/>
  <c r="W203" i="4"/>
  <c r="W46" i="4"/>
  <c r="W294" i="4"/>
  <c r="W195" i="4"/>
  <c r="W87" i="4"/>
  <c r="W302" i="4"/>
  <c r="W315" i="4"/>
  <c r="W179" i="4"/>
  <c r="W280" i="4"/>
  <c r="W265" i="4"/>
  <c r="W239" i="4"/>
  <c r="W38" i="4"/>
  <c r="W190" i="4"/>
  <c r="W18" i="4"/>
  <c r="W148" i="4"/>
  <c r="W230" i="4"/>
  <c r="W102" i="4"/>
  <c r="W192" i="4"/>
  <c r="W185" i="4"/>
  <c r="W3" i="4"/>
  <c r="W6" i="4"/>
  <c r="W49" i="4"/>
  <c r="W53" i="4"/>
  <c r="W132" i="4"/>
  <c r="W275" i="4"/>
  <c r="W70" i="4"/>
  <c r="W274" i="4"/>
  <c r="W227" i="4"/>
  <c r="W333" i="4"/>
  <c r="W320" i="4"/>
  <c r="W208" i="4"/>
  <c r="W180" i="4"/>
  <c r="W212" i="4"/>
  <c r="W164" i="4"/>
  <c r="W169" i="4"/>
  <c r="W225" i="4"/>
  <c r="W58" i="4"/>
  <c r="W129" i="4"/>
  <c r="W296" i="4"/>
  <c r="W65" i="4"/>
  <c r="W45" i="4"/>
  <c r="W141" i="4"/>
  <c r="W174" i="4"/>
  <c r="W325" i="4"/>
  <c r="W47" i="4"/>
  <c r="W103" i="4"/>
  <c r="W107" i="4"/>
  <c r="W144" i="4"/>
  <c r="W271" i="4"/>
  <c r="W72" i="4"/>
  <c r="W41" i="4"/>
  <c r="W256" i="4"/>
  <c r="W56" i="4"/>
  <c r="W322" i="4"/>
  <c r="W23" i="4"/>
  <c r="W168" i="4"/>
  <c r="W207" i="4"/>
  <c r="W193" i="4"/>
  <c r="W52" i="4"/>
  <c r="W235" i="4"/>
  <c r="W311" i="4"/>
  <c r="W158" i="4"/>
  <c r="W30" i="4"/>
  <c r="W78" i="4"/>
  <c r="W317" i="4"/>
  <c r="W90" i="4"/>
  <c r="W130" i="4"/>
  <c r="W283" i="4"/>
  <c r="W29" i="4"/>
  <c r="W157" i="4"/>
  <c r="W223" i="4"/>
  <c r="W284" i="4"/>
  <c r="W42" i="4"/>
  <c r="W330" i="4"/>
  <c r="W105" i="4"/>
  <c r="W262" i="4"/>
  <c r="W255" i="4"/>
  <c r="W9" i="4"/>
  <c r="W248" i="4"/>
  <c r="W221" i="4"/>
  <c r="W268" i="4"/>
  <c r="W89" i="4"/>
  <c r="W77" i="4"/>
  <c r="W171" i="4"/>
  <c r="W252" i="4"/>
  <c r="W114" i="4"/>
  <c r="W82" i="4"/>
  <c r="W301" i="4"/>
  <c r="W154" i="4"/>
  <c r="W84" i="4"/>
  <c r="W187" i="4"/>
  <c r="W231" i="4"/>
  <c r="W220" i="4"/>
  <c r="W99" i="4"/>
  <c r="W143" i="4"/>
  <c r="W80" i="4"/>
  <c r="W173" i="4"/>
  <c r="W308" i="4"/>
  <c r="W22" i="4"/>
  <c r="W222" i="4"/>
  <c r="W118" i="4"/>
  <c r="W234" i="4"/>
  <c r="W304" i="4"/>
  <c r="W324" i="4"/>
  <c r="W153" i="4"/>
  <c r="W228" i="4"/>
  <c r="W137" i="4"/>
  <c r="W127" i="4"/>
  <c r="W75" i="4"/>
  <c r="W216" i="4"/>
  <c r="W202" i="4"/>
  <c r="W13" i="4"/>
  <c r="W74" i="4"/>
  <c r="W287" i="4"/>
  <c r="W140" i="4"/>
  <c r="W108" i="4"/>
  <c r="W28" i="4"/>
  <c r="W24" i="4"/>
  <c r="W147" i="4"/>
  <c r="W83" i="4"/>
  <c r="W43" i="4"/>
  <c r="W91" i="4"/>
  <c r="W162" i="4"/>
  <c r="W183" i="4"/>
  <c r="W170" i="4"/>
  <c r="W218" i="4"/>
  <c r="W277" i="4"/>
  <c r="W62" i="4"/>
  <c r="W240" i="4"/>
  <c r="W48" i="4"/>
  <c r="W177" i="4"/>
  <c r="W175" i="4"/>
  <c r="W136" i="4"/>
  <c r="W31" i="4"/>
  <c r="W251" i="4"/>
  <c r="W165" i="4"/>
  <c r="W39" i="4"/>
  <c r="W155" i="4"/>
  <c r="W196" i="4"/>
  <c r="W176" i="4"/>
  <c r="W321" i="4"/>
  <c r="W85" i="4"/>
  <c r="W316" i="4"/>
  <c r="W117" i="4"/>
  <c r="W213" i="4"/>
  <c r="W55" i="4"/>
  <c r="W242" i="4"/>
  <c r="W236" i="4"/>
  <c r="W125" i="4"/>
  <c r="W323" i="4"/>
  <c r="W73" i="4"/>
  <c r="W214" i="4"/>
  <c r="W133" i="4"/>
  <c r="W35" i="4"/>
  <c r="W319" i="4"/>
  <c r="W116" i="4"/>
  <c r="W138" i="4"/>
  <c r="W184" i="4"/>
  <c r="W57" i="4"/>
  <c r="W54" i="4"/>
  <c r="W257" i="4"/>
  <c r="W19" i="4"/>
  <c r="W79" i="4"/>
  <c r="W167" i="4"/>
  <c r="W86" i="4"/>
  <c r="W10" i="4"/>
  <c r="W313" i="4"/>
  <c r="W67" i="4"/>
  <c r="W279" i="4"/>
  <c r="W36" i="4"/>
  <c r="W303" i="4"/>
  <c r="W119" i="4"/>
  <c r="W217" i="4"/>
  <c r="W121" i="4"/>
  <c r="W100" i="4"/>
  <c r="W124" i="4"/>
  <c r="W259" i="4"/>
  <c r="W281" i="4"/>
  <c r="W106" i="4"/>
  <c r="W66" i="4"/>
  <c r="W109" i="4"/>
  <c r="W11" i="4"/>
  <c r="W160" i="4"/>
  <c r="W270" i="4"/>
  <c r="W60" i="4"/>
  <c r="W237" i="4"/>
  <c r="W98" i="4"/>
  <c r="W172" i="4"/>
  <c r="W40" i="4"/>
  <c r="W327" i="4"/>
  <c r="W250" i="4"/>
  <c r="W199" i="4"/>
  <c r="W93" i="4"/>
  <c r="W152" i="4"/>
  <c r="W151" i="4"/>
  <c r="W76" i="4"/>
  <c r="W247" i="4"/>
  <c r="W285" i="4"/>
  <c r="W200" i="4"/>
  <c r="W312" i="4"/>
  <c r="W197" i="4"/>
  <c r="W278" i="4"/>
  <c r="W266" i="4"/>
  <c r="W15" i="4"/>
  <c r="W273" i="4"/>
  <c r="W198" i="4"/>
  <c r="W210" i="4"/>
  <c r="W205" i="4"/>
  <c r="W5" i="4"/>
  <c r="W131" i="4"/>
  <c r="W32" i="4"/>
  <c r="W37" i="4"/>
  <c r="W2" i="4"/>
  <c r="W260" i="4"/>
  <c r="W142" i="4"/>
  <c r="I134" i="4"/>
  <c r="I64" i="4"/>
  <c r="I150" i="4"/>
  <c r="I146" i="4"/>
  <c r="I206" i="4"/>
  <c r="I282" i="4"/>
  <c r="I201" i="4"/>
  <c r="I326" i="4"/>
  <c r="I264" i="4"/>
  <c r="I286" i="4"/>
  <c r="I204" i="4"/>
  <c r="I233" i="4"/>
  <c r="I253" i="4"/>
  <c r="I297" i="4"/>
  <c r="I139" i="4"/>
  <c r="I4" i="4"/>
  <c r="I194" i="4"/>
  <c r="I34" i="4"/>
  <c r="I298" i="4"/>
  <c r="I104" i="4"/>
  <c r="I181" i="4"/>
  <c r="I88" i="4"/>
  <c r="I211" i="4"/>
  <c r="I245" i="4"/>
  <c r="I261" i="4"/>
  <c r="I33" i="4"/>
  <c r="I293" i="4"/>
  <c r="I7" i="4"/>
  <c r="I122" i="4"/>
  <c r="I161" i="4"/>
  <c r="I81" i="4"/>
  <c r="I68" i="4"/>
  <c r="I69" i="4"/>
  <c r="I189" i="4"/>
  <c r="I115" i="4"/>
  <c r="I290" i="4"/>
  <c r="I20" i="4"/>
  <c r="I12" i="4"/>
  <c r="I258" i="4"/>
  <c r="I21" i="4"/>
  <c r="I17" i="4"/>
  <c r="I97" i="4"/>
  <c r="I8" i="4"/>
  <c r="I249" i="4"/>
  <c r="I123" i="4"/>
  <c r="I332" i="4"/>
  <c r="I25" i="4"/>
  <c r="I243" i="4"/>
  <c r="I182" i="4"/>
  <c r="I135" i="4"/>
  <c r="I163" i="4"/>
  <c r="I215" i="4"/>
  <c r="I16" i="4"/>
  <c r="I44" i="4"/>
  <c r="I145" i="4"/>
  <c r="I156" i="4"/>
  <c r="I314" i="4"/>
  <c r="I244" i="4"/>
  <c r="I310" i="4"/>
  <c r="I226" i="4"/>
  <c r="I241" i="4"/>
  <c r="I51" i="4"/>
  <c r="I276" i="4"/>
  <c r="I94" i="4"/>
  <c r="I178" i="4"/>
  <c r="I329" i="4"/>
  <c r="I101" i="4"/>
  <c r="I14" i="4"/>
  <c r="I269" i="4"/>
  <c r="I27" i="4"/>
  <c r="I263" i="4"/>
  <c r="I128" i="4"/>
  <c r="I331" i="4"/>
  <c r="I238" i="4"/>
  <c r="I188" i="4"/>
  <c r="I95" i="4"/>
  <c r="I71" i="4"/>
  <c r="I186" i="4"/>
  <c r="I309" i="4"/>
  <c r="I111" i="4"/>
  <c r="I120" i="4"/>
  <c r="I166" i="4"/>
  <c r="I318" i="4"/>
  <c r="I307" i="4"/>
  <c r="I113" i="4"/>
  <c r="I229" i="4"/>
  <c r="I306" i="4"/>
  <c r="I219" i="4"/>
  <c r="I267" i="4"/>
  <c r="I149" i="4"/>
  <c r="I288" i="4"/>
  <c r="I299" i="4"/>
  <c r="I96" i="4"/>
  <c r="I50" i="4"/>
  <c r="I232" i="4"/>
  <c r="I305" i="4"/>
  <c r="I246" i="4"/>
  <c r="I59" i="4"/>
  <c r="I26" i="4"/>
  <c r="I92" i="4"/>
  <c r="I191" i="4"/>
  <c r="I126" i="4"/>
  <c r="I254" i="4"/>
  <c r="I209" i="4"/>
  <c r="I110" i="4"/>
  <c r="I112" i="4"/>
  <c r="I159" i="4"/>
  <c r="I63" i="4"/>
  <c r="I289" i="4"/>
  <c r="I300" i="4"/>
  <c r="I224" i="4"/>
  <c r="I328" i="4"/>
  <c r="I61" i="4"/>
  <c r="I292" i="4"/>
  <c r="I291" i="4"/>
  <c r="I295" i="4"/>
  <c r="I272" i="4"/>
  <c r="I203" i="4"/>
  <c r="I46" i="4"/>
  <c r="I294" i="4"/>
  <c r="I195" i="4"/>
  <c r="I87" i="4"/>
  <c r="I302" i="4"/>
  <c r="I315" i="4"/>
  <c r="I179" i="4"/>
  <c r="I280" i="4"/>
  <c r="I265" i="4"/>
  <c r="I239" i="4"/>
  <c r="I38" i="4"/>
  <c r="I190" i="4"/>
  <c r="I18" i="4"/>
  <c r="I148" i="4"/>
  <c r="I230" i="4"/>
  <c r="I102" i="4"/>
  <c r="I192" i="4"/>
  <c r="I185" i="4"/>
  <c r="I3" i="4"/>
  <c r="I6" i="4"/>
  <c r="I49" i="4"/>
  <c r="I53" i="4"/>
  <c r="I132" i="4"/>
  <c r="I275" i="4"/>
  <c r="I70" i="4"/>
  <c r="I274" i="4"/>
  <c r="I227" i="4"/>
  <c r="I333" i="4"/>
  <c r="I320" i="4"/>
  <c r="I208" i="4"/>
  <c r="I180" i="4"/>
  <c r="I212" i="4"/>
  <c r="I164" i="4"/>
  <c r="I169" i="4"/>
  <c r="I225" i="4"/>
  <c r="I58" i="4"/>
  <c r="I129" i="4"/>
  <c r="I296" i="4"/>
  <c r="I65" i="4"/>
  <c r="I45" i="4"/>
  <c r="I141" i="4"/>
  <c r="I174" i="4"/>
  <c r="I325" i="4"/>
  <c r="I47" i="4"/>
  <c r="I103" i="4"/>
  <c r="I107" i="4"/>
  <c r="I144" i="4"/>
  <c r="I271" i="4"/>
  <c r="I72" i="4"/>
  <c r="I41" i="4"/>
  <c r="I256" i="4"/>
  <c r="I56" i="4"/>
  <c r="I322" i="4"/>
  <c r="I23" i="4"/>
  <c r="I168" i="4"/>
  <c r="I207" i="4"/>
  <c r="I193" i="4"/>
  <c r="I52" i="4"/>
  <c r="I235" i="4"/>
  <c r="I311" i="4"/>
  <c r="I158" i="4"/>
  <c r="I30" i="4"/>
  <c r="I78" i="4"/>
  <c r="I317" i="4"/>
  <c r="I90" i="4"/>
  <c r="I130" i="4"/>
  <c r="I283" i="4"/>
  <c r="I29" i="4"/>
  <c r="I157" i="4"/>
  <c r="I223" i="4"/>
  <c r="I284" i="4"/>
  <c r="I42" i="4"/>
  <c r="I330" i="4"/>
  <c r="I105" i="4"/>
  <c r="I262" i="4"/>
  <c r="I255" i="4"/>
  <c r="I9" i="4"/>
  <c r="I248" i="4"/>
  <c r="I221" i="4"/>
  <c r="I268" i="4"/>
  <c r="I89" i="4"/>
  <c r="I77" i="4"/>
  <c r="I171" i="4"/>
  <c r="I252" i="4"/>
  <c r="I114" i="4"/>
  <c r="I82" i="4"/>
  <c r="I301" i="4"/>
  <c r="I154" i="4"/>
  <c r="I84" i="4"/>
  <c r="I187" i="4"/>
  <c r="I231" i="4"/>
  <c r="I220" i="4"/>
  <c r="I99" i="4"/>
  <c r="I143" i="4"/>
  <c r="I80" i="4"/>
  <c r="I173" i="4"/>
  <c r="I308" i="4"/>
  <c r="I22" i="4"/>
  <c r="I222" i="4"/>
  <c r="I118" i="4"/>
  <c r="I234" i="4"/>
  <c r="I304" i="4"/>
  <c r="I324" i="4"/>
  <c r="I153" i="4"/>
  <c r="I228" i="4"/>
  <c r="I137" i="4"/>
  <c r="I127" i="4"/>
  <c r="I75" i="4"/>
  <c r="I216" i="4"/>
  <c r="I202" i="4"/>
  <c r="I13" i="4"/>
  <c r="I74" i="4"/>
  <c r="I287" i="4"/>
  <c r="I140" i="4"/>
  <c r="I108" i="4"/>
  <c r="I28" i="4"/>
  <c r="I24" i="4"/>
  <c r="I147" i="4"/>
  <c r="I83" i="4"/>
  <c r="I43" i="4"/>
  <c r="I91" i="4"/>
  <c r="I162" i="4"/>
  <c r="I183" i="4"/>
  <c r="I170" i="4"/>
  <c r="I218" i="4"/>
  <c r="I277" i="4"/>
  <c r="I62" i="4"/>
  <c r="I240" i="4"/>
  <c r="I48" i="4"/>
  <c r="I177" i="4"/>
  <c r="I175" i="4"/>
  <c r="I136" i="4"/>
  <c r="I31" i="4"/>
  <c r="I251" i="4"/>
  <c r="I165" i="4"/>
  <c r="I39" i="4"/>
  <c r="I155" i="4"/>
  <c r="I196" i="4"/>
  <c r="I176" i="4"/>
  <c r="I321" i="4"/>
  <c r="I85" i="4"/>
  <c r="I316" i="4"/>
  <c r="I117" i="4"/>
  <c r="I213" i="4"/>
  <c r="I55" i="4"/>
  <c r="I242" i="4"/>
  <c r="I236" i="4"/>
  <c r="I125" i="4"/>
  <c r="I323" i="4"/>
  <c r="I73" i="4"/>
  <c r="I214" i="4"/>
  <c r="I133" i="4"/>
  <c r="I35" i="4"/>
  <c r="I319" i="4"/>
  <c r="I116" i="4"/>
  <c r="I138" i="4"/>
  <c r="I184" i="4"/>
  <c r="I57" i="4"/>
  <c r="I54" i="4"/>
  <c r="I257" i="4"/>
  <c r="I19" i="4"/>
  <c r="I79" i="4"/>
  <c r="I167" i="4"/>
  <c r="I86" i="4"/>
  <c r="I10" i="4"/>
  <c r="I313" i="4"/>
  <c r="I67" i="4"/>
  <c r="I279" i="4"/>
  <c r="I36" i="4"/>
  <c r="I303" i="4"/>
  <c r="I119" i="4"/>
  <c r="I217" i="4"/>
  <c r="I121" i="4"/>
  <c r="I100" i="4"/>
  <c r="I124" i="4"/>
  <c r="I259" i="4"/>
  <c r="I281" i="4"/>
  <c r="I106" i="4"/>
  <c r="I66" i="4"/>
  <c r="I109" i="4"/>
  <c r="I11" i="4"/>
  <c r="I160" i="4"/>
  <c r="I270" i="4"/>
  <c r="I60" i="4"/>
  <c r="I237" i="4"/>
  <c r="I98" i="4"/>
  <c r="I172" i="4"/>
  <c r="I40" i="4"/>
  <c r="I327" i="4"/>
  <c r="I250" i="4"/>
  <c r="I199" i="4"/>
  <c r="I93" i="4"/>
  <c r="I152" i="4"/>
  <c r="I151" i="4"/>
  <c r="I76" i="4"/>
  <c r="I247" i="4"/>
  <c r="I285" i="4"/>
  <c r="I200" i="4"/>
  <c r="I312" i="4"/>
  <c r="I197" i="4"/>
  <c r="I278" i="4"/>
  <c r="I266" i="4"/>
  <c r="I15" i="4"/>
  <c r="I273" i="4"/>
  <c r="I198" i="4"/>
  <c r="I210" i="4"/>
  <c r="I205" i="4"/>
  <c r="I5" i="4"/>
  <c r="I131" i="4"/>
  <c r="I32" i="4"/>
  <c r="I37" i="4"/>
  <c r="I2" i="4"/>
  <c r="I260" i="4"/>
  <c r="I142" i="4"/>
  <c r="J134" i="4"/>
  <c r="F134" i="4" s="1"/>
  <c r="J64" i="4"/>
  <c r="F64" i="4" s="1"/>
  <c r="J150" i="4"/>
  <c r="F150" i="4" s="1"/>
  <c r="J146" i="4"/>
  <c r="F146" i="4" s="1"/>
  <c r="J206" i="4"/>
  <c r="F206" i="4" s="1"/>
  <c r="J282" i="4"/>
  <c r="F282" i="4" s="1"/>
  <c r="J201" i="4"/>
  <c r="F201" i="4" s="1"/>
  <c r="J326" i="4"/>
  <c r="F326" i="4" s="1"/>
  <c r="J264" i="4"/>
  <c r="F264" i="4" s="1"/>
  <c r="J286" i="4"/>
  <c r="F286" i="4" s="1"/>
  <c r="J204" i="4"/>
  <c r="F204" i="4" s="1"/>
  <c r="J233" i="4"/>
  <c r="F233" i="4" s="1"/>
  <c r="J253" i="4"/>
  <c r="F253" i="4" s="1"/>
  <c r="J297" i="4"/>
  <c r="F297" i="4" s="1"/>
  <c r="J139" i="4"/>
  <c r="F139" i="4" s="1"/>
  <c r="J4" i="4"/>
  <c r="F4" i="4" s="1"/>
  <c r="J194" i="4"/>
  <c r="F194" i="4" s="1"/>
  <c r="J34" i="4"/>
  <c r="F34" i="4" s="1"/>
  <c r="J298" i="4"/>
  <c r="F298" i="4" s="1"/>
  <c r="J104" i="4"/>
  <c r="F104" i="4" s="1"/>
  <c r="J181" i="4"/>
  <c r="F181" i="4" s="1"/>
  <c r="J88" i="4"/>
  <c r="F88" i="4" s="1"/>
  <c r="J211" i="4"/>
  <c r="F211" i="4" s="1"/>
  <c r="J245" i="4"/>
  <c r="F245" i="4" s="1"/>
  <c r="J261" i="4"/>
  <c r="F261" i="4" s="1"/>
  <c r="J33" i="4"/>
  <c r="F33" i="4" s="1"/>
  <c r="J293" i="4"/>
  <c r="F293" i="4" s="1"/>
  <c r="J7" i="4"/>
  <c r="F7" i="4" s="1"/>
  <c r="J122" i="4"/>
  <c r="F122" i="4" s="1"/>
  <c r="J161" i="4"/>
  <c r="F161" i="4" s="1"/>
  <c r="J81" i="4"/>
  <c r="F81" i="4" s="1"/>
  <c r="J68" i="4"/>
  <c r="F68" i="4" s="1"/>
  <c r="J69" i="4"/>
  <c r="F69" i="4" s="1"/>
  <c r="J189" i="4"/>
  <c r="F189" i="4" s="1"/>
  <c r="J115" i="4"/>
  <c r="F115" i="4" s="1"/>
  <c r="J290" i="4"/>
  <c r="F290" i="4" s="1"/>
  <c r="J20" i="4"/>
  <c r="F20" i="4" s="1"/>
  <c r="J12" i="4"/>
  <c r="F12" i="4" s="1"/>
  <c r="J258" i="4"/>
  <c r="F258" i="4" s="1"/>
  <c r="J21" i="4"/>
  <c r="F21" i="4" s="1"/>
  <c r="J17" i="4"/>
  <c r="F17" i="4" s="1"/>
  <c r="J97" i="4"/>
  <c r="F97" i="4" s="1"/>
  <c r="J8" i="4"/>
  <c r="F8" i="4" s="1"/>
  <c r="J249" i="4"/>
  <c r="F249" i="4" s="1"/>
  <c r="J123" i="4"/>
  <c r="F123" i="4" s="1"/>
  <c r="J332" i="4"/>
  <c r="F332" i="4" s="1"/>
  <c r="J25" i="4"/>
  <c r="F25" i="4" s="1"/>
  <c r="J243" i="4"/>
  <c r="F243" i="4" s="1"/>
  <c r="J182" i="4"/>
  <c r="F182" i="4" s="1"/>
  <c r="J135" i="4"/>
  <c r="F135" i="4" s="1"/>
  <c r="J163" i="4"/>
  <c r="F163" i="4" s="1"/>
  <c r="J215" i="4"/>
  <c r="F215" i="4" s="1"/>
  <c r="J16" i="4"/>
  <c r="F16" i="4" s="1"/>
  <c r="J44" i="4"/>
  <c r="F44" i="4" s="1"/>
  <c r="J145" i="4"/>
  <c r="F145" i="4" s="1"/>
  <c r="J156" i="4"/>
  <c r="F156" i="4" s="1"/>
  <c r="J314" i="4"/>
  <c r="F314" i="4" s="1"/>
  <c r="J244" i="4"/>
  <c r="F244" i="4" s="1"/>
  <c r="J310" i="4"/>
  <c r="F310" i="4" s="1"/>
  <c r="J226" i="4"/>
  <c r="F226" i="4" s="1"/>
  <c r="J241" i="4"/>
  <c r="F241" i="4" s="1"/>
  <c r="J51" i="4"/>
  <c r="F51" i="4" s="1"/>
  <c r="J276" i="4"/>
  <c r="F276" i="4" s="1"/>
  <c r="J94" i="4"/>
  <c r="F94" i="4" s="1"/>
  <c r="J178" i="4"/>
  <c r="F178" i="4" s="1"/>
  <c r="J329" i="4"/>
  <c r="F329" i="4" s="1"/>
  <c r="J101" i="4"/>
  <c r="F101" i="4" s="1"/>
  <c r="J14" i="4"/>
  <c r="F14" i="4" s="1"/>
  <c r="J269" i="4"/>
  <c r="F269" i="4" s="1"/>
  <c r="J27" i="4"/>
  <c r="F27" i="4" s="1"/>
  <c r="J263" i="4"/>
  <c r="F263" i="4" s="1"/>
  <c r="J128" i="4"/>
  <c r="F128" i="4" s="1"/>
  <c r="J331" i="4"/>
  <c r="F331" i="4" s="1"/>
  <c r="J238" i="4"/>
  <c r="F238" i="4" s="1"/>
  <c r="J188" i="4"/>
  <c r="F188" i="4" s="1"/>
  <c r="J95" i="4"/>
  <c r="F95" i="4" s="1"/>
  <c r="J71" i="4"/>
  <c r="F71" i="4" s="1"/>
  <c r="J186" i="4"/>
  <c r="F186" i="4" s="1"/>
  <c r="J309" i="4"/>
  <c r="F309" i="4" s="1"/>
  <c r="J111" i="4"/>
  <c r="F111" i="4" s="1"/>
  <c r="J120" i="4"/>
  <c r="F120" i="4" s="1"/>
  <c r="J166" i="4"/>
  <c r="F166" i="4" s="1"/>
  <c r="J318" i="4"/>
  <c r="F318" i="4" s="1"/>
  <c r="J307" i="4"/>
  <c r="F307" i="4" s="1"/>
  <c r="J113" i="4"/>
  <c r="F113" i="4" s="1"/>
  <c r="J229" i="4"/>
  <c r="F229" i="4" s="1"/>
  <c r="J306" i="4"/>
  <c r="F306" i="4" s="1"/>
  <c r="J219" i="4"/>
  <c r="F219" i="4" s="1"/>
  <c r="J267" i="4"/>
  <c r="F267" i="4" s="1"/>
  <c r="J149" i="4"/>
  <c r="F149" i="4" s="1"/>
  <c r="J288" i="4"/>
  <c r="F288" i="4" s="1"/>
  <c r="J299" i="4"/>
  <c r="F299" i="4" s="1"/>
  <c r="J96" i="4"/>
  <c r="F96" i="4" s="1"/>
  <c r="J50" i="4"/>
  <c r="F50" i="4" s="1"/>
  <c r="J232" i="4"/>
  <c r="F232" i="4" s="1"/>
  <c r="J305" i="4"/>
  <c r="F305" i="4" s="1"/>
  <c r="J246" i="4"/>
  <c r="F246" i="4" s="1"/>
  <c r="J59" i="4"/>
  <c r="F59" i="4" s="1"/>
  <c r="J26" i="4"/>
  <c r="F26" i="4" s="1"/>
  <c r="J92" i="4"/>
  <c r="F92" i="4" s="1"/>
  <c r="J191" i="4"/>
  <c r="F191" i="4" s="1"/>
  <c r="J126" i="4"/>
  <c r="F126" i="4" s="1"/>
  <c r="J254" i="4"/>
  <c r="F254" i="4" s="1"/>
  <c r="J209" i="4"/>
  <c r="F209" i="4" s="1"/>
  <c r="J110" i="4"/>
  <c r="F110" i="4" s="1"/>
  <c r="J112" i="4"/>
  <c r="F112" i="4" s="1"/>
  <c r="J159" i="4"/>
  <c r="F159" i="4" s="1"/>
  <c r="J63" i="4"/>
  <c r="F63" i="4" s="1"/>
  <c r="J289" i="4"/>
  <c r="F289" i="4" s="1"/>
  <c r="J300" i="4"/>
  <c r="F300" i="4" s="1"/>
  <c r="J224" i="4"/>
  <c r="F224" i="4" s="1"/>
  <c r="J328" i="4"/>
  <c r="F328" i="4" s="1"/>
  <c r="J61" i="4"/>
  <c r="F61" i="4" s="1"/>
  <c r="J292" i="4"/>
  <c r="F292" i="4" s="1"/>
  <c r="J291" i="4"/>
  <c r="F291" i="4" s="1"/>
  <c r="J295" i="4"/>
  <c r="F295" i="4" s="1"/>
  <c r="J272" i="4"/>
  <c r="F272" i="4" s="1"/>
  <c r="J203" i="4"/>
  <c r="F203" i="4" s="1"/>
  <c r="J46" i="4"/>
  <c r="F46" i="4" s="1"/>
  <c r="J294" i="4"/>
  <c r="F294" i="4" s="1"/>
  <c r="J195" i="4"/>
  <c r="F195" i="4" s="1"/>
  <c r="J87" i="4"/>
  <c r="F87" i="4" s="1"/>
  <c r="J302" i="4"/>
  <c r="F302" i="4" s="1"/>
  <c r="J315" i="4"/>
  <c r="F315" i="4" s="1"/>
  <c r="J179" i="4"/>
  <c r="F179" i="4" s="1"/>
  <c r="J280" i="4"/>
  <c r="F280" i="4" s="1"/>
  <c r="J265" i="4"/>
  <c r="F265" i="4" s="1"/>
  <c r="J239" i="4"/>
  <c r="F239" i="4" s="1"/>
  <c r="J38" i="4"/>
  <c r="F38" i="4" s="1"/>
  <c r="J190" i="4"/>
  <c r="F190" i="4" s="1"/>
  <c r="J18" i="4"/>
  <c r="F18" i="4" s="1"/>
  <c r="J148" i="4"/>
  <c r="F148" i="4" s="1"/>
  <c r="J230" i="4"/>
  <c r="F230" i="4" s="1"/>
  <c r="J102" i="4"/>
  <c r="F102" i="4" s="1"/>
  <c r="J192" i="4"/>
  <c r="F192" i="4" s="1"/>
  <c r="J185" i="4"/>
  <c r="F185" i="4" s="1"/>
  <c r="J3" i="4"/>
  <c r="F3" i="4" s="1"/>
  <c r="J6" i="4"/>
  <c r="F6" i="4" s="1"/>
  <c r="J49" i="4"/>
  <c r="F49" i="4" s="1"/>
  <c r="J53" i="4"/>
  <c r="F53" i="4" s="1"/>
  <c r="J132" i="4"/>
  <c r="F132" i="4" s="1"/>
  <c r="J275" i="4"/>
  <c r="F275" i="4" s="1"/>
  <c r="J70" i="4"/>
  <c r="F70" i="4" s="1"/>
  <c r="J274" i="4"/>
  <c r="F274" i="4" s="1"/>
  <c r="J227" i="4"/>
  <c r="F227" i="4" s="1"/>
  <c r="J333" i="4"/>
  <c r="F333" i="4" s="1"/>
  <c r="J320" i="4"/>
  <c r="F320" i="4" s="1"/>
  <c r="J208" i="4"/>
  <c r="F208" i="4" s="1"/>
  <c r="J180" i="4"/>
  <c r="F180" i="4" s="1"/>
  <c r="J212" i="4"/>
  <c r="F212" i="4" s="1"/>
  <c r="J164" i="4"/>
  <c r="F164" i="4" s="1"/>
  <c r="J169" i="4"/>
  <c r="F169" i="4" s="1"/>
  <c r="J225" i="4"/>
  <c r="F225" i="4" s="1"/>
  <c r="J58" i="4"/>
  <c r="F58" i="4" s="1"/>
  <c r="J129" i="4"/>
  <c r="F129" i="4" s="1"/>
  <c r="J296" i="4"/>
  <c r="F296" i="4" s="1"/>
  <c r="J65" i="4"/>
  <c r="F65" i="4" s="1"/>
  <c r="J45" i="4"/>
  <c r="F45" i="4" s="1"/>
  <c r="J141" i="4"/>
  <c r="F141" i="4" s="1"/>
  <c r="J174" i="4"/>
  <c r="F174" i="4" s="1"/>
  <c r="J325" i="4"/>
  <c r="F325" i="4" s="1"/>
  <c r="J47" i="4"/>
  <c r="F47" i="4" s="1"/>
  <c r="J103" i="4"/>
  <c r="F103" i="4" s="1"/>
  <c r="J107" i="4"/>
  <c r="F107" i="4" s="1"/>
  <c r="J144" i="4"/>
  <c r="F144" i="4" s="1"/>
  <c r="J271" i="4"/>
  <c r="F271" i="4" s="1"/>
  <c r="J72" i="4"/>
  <c r="F72" i="4" s="1"/>
  <c r="J41" i="4"/>
  <c r="F41" i="4" s="1"/>
  <c r="J256" i="4"/>
  <c r="F256" i="4" s="1"/>
  <c r="J56" i="4"/>
  <c r="F56" i="4" s="1"/>
  <c r="J322" i="4"/>
  <c r="F322" i="4" s="1"/>
  <c r="J23" i="4"/>
  <c r="F23" i="4" s="1"/>
  <c r="J168" i="4"/>
  <c r="F168" i="4" s="1"/>
  <c r="J207" i="4"/>
  <c r="F207" i="4" s="1"/>
  <c r="J193" i="4"/>
  <c r="F193" i="4" s="1"/>
  <c r="J52" i="4"/>
  <c r="F52" i="4" s="1"/>
  <c r="J235" i="4"/>
  <c r="F235" i="4" s="1"/>
  <c r="J311" i="4"/>
  <c r="F311" i="4" s="1"/>
  <c r="J158" i="4"/>
  <c r="F158" i="4" s="1"/>
  <c r="J30" i="4"/>
  <c r="F30" i="4" s="1"/>
  <c r="J78" i="4"/>
  <c r="F78" i="4" s="1"/>
  <c r="J317" i="4"/>
  <c r="F317" i="4" s="1"/>
  <c r="J90" i="4"/>
  <c r="F90" i="4" s="1"/>
  <c r="J130" i="4"/>
  <c r="F130" i="4" s="1"/>
  <c r="J283" i="4"/>
  <c r="F283" i="4" s="1"/>
  <c r="J29" i="4"/>
  <c r="F29" i="4" s="1"/>
  <c r="J157" i="4"/>
  <c r="F157" i="4" s="1"/>
  <c r="J223" i="4"/>
  <c r="F223" i="4" s="1"/>
  <c r="J284" i="4"/>
  <c r="F284" i="4" s="1"/>
  <c r="J42" i="4"/>
  <c r="F42" i="4" s="1"/>
  <c r="J330" i="4"/>
  <c r="F330" i="4" s="1"/>
  <c r="J105" i="4"/>
  <c r="F105" i="4" s="1"/>
  <c r="J262" i="4"/>
  <c r="F262" i="4" s="1"/>
  <c r="J255" i="4"/>
  <c r="F255" i="4" s="1"/>
  <c r="J9" i="4"/>
  <c r="F9" i="4" s="1"/>
  <c r="J248" i="4"/>
  <c r="F248" i="4" s="1"/>
  <c r="J221" i="4"/>
  <c r="F221" i="4" s="1"/>
  <c r="J268" i="4"/>
  <c r="F268" i="4" s="1"/>
  <c r="J89" i="4"/>
  <c r="F89" i="4" s="1"/>
  <c r="J77" i="4"/>
  <c r="F77" i="4" s="1"/>
  <c r="J171" i="4"/>
  <c r="F171" i="4" s="1"/>
  <c r="J252" i="4"/>
  <c r="F252" i="4" s="1"/>
  <c r="J114" i="4"/>
  <c r="F114" i="4" s="1"/>
  <c r="J82" i="4"/>
  <c r="F82" i="4" s="1"/>
  <c r="J301" i="4"/>
  <c r="F301" i="4" s="1"/>
  <c r="J154" i="4"/>
  <c r="F154" i="4" s="1"/>
  <c r="J84" i="4"/>
  <c r="F84" i="4" s="1"/>
  <c r="J187" i="4"/>
  <c r="F187" i="4" s="1"/>
  <c r="J231" i="4"/>
  <c r="F231" i="4" s="1"/>
  <c r="J220" i="4"/>
  <c r="F220" i="4" s="1"/>
  <c r="J99" i="4"/>
  <c r="F99" i="4" s="1"/>
  <c r="J143" i="4"/>
  <c r="F143" i="4" s="1"/>
  <c r="J80" i="4"/>
  <c r="F80" i="4" s="1"/>
  <c r="J173" i="4"/>
  <c r="F173" i="4" s="1"/>
  <c r="J308" i="4"/>
  <c r="F308" i="4" s="1"/>
  <c r="J22" i="4"/>
  <c r="F22" i="4" s="1"/>
  <c r="J222" i="4"/>
  <c r="F222" i="4" s="1"/>
  <c r="J118" i="4"/>
  <c r="F118" i="4" s="1"/>
  <c r="J234" i="4"/>
  <c r="F234" i="4" s="1"/>
  <c r="J304" i="4"/>
  <c r="F304" i="4" s="1"/>
  <c r="J324" i="4"/>
  <c r="F324" i="4" s="1"/>
  <c r="J153" i="4"/>
  <c r="F153" i="4" s="1"/>
  <c r="J228" i="4"/>
  <c r="F228" i="4" s="1"/>
  <c r="J137" i="4"/>
  <c r="F137" i="4" s="1"/>
  <c r="J127" i="4"/>
  <c r="F127" i="4" s="1"/>
  <c r="J75" i="4"/>
  <c r="F75" i="4" s="1"/>
  <c r="J216" i="4"/>
  <c r="F216" i="4" s="1"/>
  <c r="J202" i="4"/>
  <c r="F202" i="4" s="1"/>
  <c r="J13" i="4"/>
  <c r="F13" i="4" s="1"/>
  <c r="J74" i="4"/>
  <c r="F74" i="4" s="1"/>
  <c r="J287" i="4"/>
  <c r="F287" i="4" s="1"/>
  <c r="J140" i="4"/>
  <c r="F140" i="4" s="1"/>
  <c r="J108" i="4"/>
  <c r="F108" i="4" s="1"/>
  <c r="J28" i="4"/>
  <c r="F28" i="4" s="1"/>
  <c r="J24" i="4"/>
  <c r="F24" i="4" s="1"/>
  <c r="J147" i="4"/>
  <c r="F147" i="4" s="1"/>
  <c r="J83" i="4"/>
  <c r="F83" i="4" s="1"/>
  <c r="J43" i="4"/>
  <c r="F43" i="4" s="1"/>
  <c r="J91" i="4"/>
  <c r="F91" i="4" s="1"/>
  <c r="J162" i="4"/>
  <c r="F162" i="4" s="1"/>
  <c r="J183" i="4"/>
  <c r="F183" i="4" s="1"/>
  <c r="J170" i="4"/>
  <c r="F170" i="4" s="1"/>
  <c r="J218" i="4"/>
  <c r="F218" i="4" s="1"/>
  <c r="J277" i="4"/>
  <c r="F277" i="4" s="1"/>
  <c r="J62" i="4"/>
  <c r="F62" i="4" s="1"/>
  <c r="J240" i="4"/>
  <c r="F240" i="4" s="1"/>
  <c r="J48" i="4"/>
  <c r="F48" i="4" s="1"/>
  <c r="J177" i="4"/>
  <c r="F177" i="4" s="1"/>
  <c r="J175" i="4"/>
  <c r="F175" i="4" s="1"/>
  <c r="J136" i="4"/>
  <c r="F136" i="4" s="1"/>
  <c r="J31" i="4"/>
  <c r="F31" i="4" s="1"/>
  <c r="J251" i="4"/>
  <c r="F251" i="4" s="1"/>
  <c r="J165" i="4"/>
  <c r="F165" i="4" s="1"/>
  <c r="J39" i="4"/>
  <c r="F39" i="4" s="1"/>
  <c r="J155" i="4"/>
  <c r="F155" i="4" s="1"/>
  <c r="J196" i="4"/>
  <c r="F196" i="4" s="1"/>
  <c r="J176" i="4"/>
  <c r="F176" i="4" s="1"/>
  <c r="J321" i="4"/>
  <c r="F321" i="4" s="1"/>
  <c r="J85" i="4"/>
  <c r="F85" i="4" s="1"/>
  <c r="J316" i="4"/>
  <c r="F316" i="4" s="1"/>
  <c r="J117" i="4"/>
  <c r="F117" i="4" s="1"/>
  <c r="J213" i="4"/>
  <c r="F213" i="4" s="1"/>
  <c r="J55" i="4"/>
  <c r="F55" i="4" s="1"/>
  <c r="J242" i="4"/>
  <c r="F242" i="4" s="1"/>
  <c r="J236" i="4"/>
  <c r="F236" i="4" s="1"/>
  <c r="J125" i="4"/>
  <c r="F125" i="4" s="1"/>
  <c r="J323" i="4"/>
  <c r="F323" i="4" s="1"/>
  <c r="J73" i="4"/>
  <c r="F73" i="4" s="1"/>
  <c r="J214" i="4"/>
  <c r="F214" i="4" s="1"/>
  <c r="J133" i="4"/>
  <c r="F133" i="4" s="1"/>
  <c r="J35" i="4"/>
  <c r="F35" i="4" s="1"/>
  <c r="J319" i="4"/>
  <c r="F319" i="4" s="1"/>
  <c r="J116" i="4"/>
  <c r="F116" i="4" s="1"/>
  <c r="J138" i="4"/>
  <c r="F138" i="4" s="1"/>
  <c r="J184" i="4"/>
  <c r="F184" i="4" s="1"/>
  <c r="J57" i="4"/>
  <c r="F57" i="4" s="1"/>
  <c r="J54" i="4"/>
  <c r="F54" i="4" s="1"/>
  <c r="J257" i="4"/>
  <c r="F257" i="4" s="1"/>
  <c r="J19" i="4"/>
  <c r="F19" i="4" s="1"/>
  <c r="J79" i="4"/>
  <c r="F79" i="4" s="1"/>
  <c r="J167" i="4"/>
  <c r="F167" i="4" s="1"/>
  <c r="J86" i="4"/>
  <c r="F86" i="4" s="1"/>
  <c r="J10" i="4"/>
  <c r="F10" i="4" s="1"/>
  <c r="J313" i="4"/>
  <c r="F313" i="4" s="1"/>
  <c r="J67" i="4"/>
  <c r="F67" i="4" s="1"/>
  <c r="J279" i="4"/>
  <c r="F279" i="4" s="1"/>
  <c r="J36" i="4"/>
  <c r="F36" i="4" s="1"/>
  <c r="J303" i="4"/>
  <c r="F303" i="4" s="1"/>
  <c r="J119" i="4"/>
  <c r="F119" i="4" s="1"/>
  <c r="J217" i="4"/>
  <c r="F217" i="4" s="1"/>
  <c r="J121" i="4"/>
  <c r="F121" i="4" s="1"/>
  <c r="J100" i="4"/>
  <c r="F100" i="4" s="1"/>
  <c r="J124" i="4"/>
  <c r="F124" i="4" s="1"/>
  <c r="J259" i="4"/>
  <c r="F259" i="4" s="1"/>
  <c r="J281" i="4"/>
  <c r="F281" i="4" s="1"/>
  <c r="J106" i="4"/>
  <c r="F106" i="4" s="1"/>
  <c r="J66" i="4"/>
  <c r="F66" i="4" s="1"/>
  <c r="J109" i="4"/>
  <c r="F109" i="4" s="1"/>
  <c r="J11" i="4"/>
  <c r="F11" i="4" s="1"/>
  <c r="J160" i="4"/>
  <c r="F160" i="4" s="1"/>
  <c r="J270" i="4"/>
  <c r="F270" i="4" s="1"/>
  <c r="J60" i="4"/>
  <c r="F60" i="4" s="1"/>
  <c r="J237" i="4"/>
  <c r="F237" i="4" s="1"/>
  <c r="J98" i="4"/>
  <c r="F98" i="4" s="1"/>
  <c r="J172" i="4"/>
  <c r="F172" i="4" s="1"/>
  <c r="J40" i="4"/>
  <c r="F40" i="4" s="1"/>
  <c r="J327" i="4"/>
  <c r="F327" i="4" s="1"/>
  <c r="J250" i="4"/>
  <c r="F250" i="4" s="1"/>
  <c r="J199" i="4"/>
  <c r="F199" i="4" s="1"/>
  <c r="J93" i="4"/>
  <c r="F93" i="4" s="1"/>
  <c r="J152" i="4"/>
  <c r="F152" i="4" s="1"/>
  <c r="J151" i="4"/>
  <c r="F151" i="4" s="1"/>
  <c r="J76" i="4"/>
  <c r="F76" i="4" s="1"/>
  <c r="J247" i="4"/>
  <c r="F247" i="4" s="1"/>
  <c r="J285" i="4"/>
  <c r="F285" i="4" s="1"/>
  <c r="J200" i="4"/>
  <c r="F200" i="4" s="1"/>
  <c r="J312" i="4"/>
  <c r="F312" i="4" s="1"/>
  <c r="J197" i="4"/>
  <c r="F197" i="4" s="1"/>
  <c r="J278" i="4"/>
  <c r="F278" i="4" s="1"/>
  <c r="J266" i="4"/>
  <c r="F266" i="4" s="1"/>
  <c r="J15" i="4"/>
  <c r="F15" i="4" s="1"/>
  <c r="J273" i="4"/>
  <c r="F273" i="4" s="1"/>
  <c r="J198" i="4"/>
  <c r="F198" i="4" s="1"/>
  <c r="J210" i="4"/>
  <c r="F210" i="4" s="1"/>
  <c r="J205" i="4"/>
  <c r="F205" i="4" s="1"/>
  <c r="J5" i="4"/>
  <c r="F5" i="4" s="1"/>
  <c r="J131" i="4"/>
  <c r="F131" i="4" s="1"/>
  <c r="J32" i="4"/>
  <c r="F32" i="4" s="1"/>
  <c r="J37" i="4"/>
  <c r="F37" i="4" s="1"/>
  <c r="J2" i="4"/>
  <c r="J260" i="4"/>
  <c r="F260" i="4" s="1"/>
  <c r="J142" i="4"/>
  <c r="F142" i="4" s="1"/>
  <c r="H134" i="4"/>
  <c r="H64" i="4"/>
  <c r="H150" i="4"/>
  <c r="H146" i="4"/>
  <c r="H206" i="4"/>
  <c r="H201" i="4"/>
  <c r="H264" i="4"/>
  <c r="H286" i="4"/>
  <c r="H204" i="4"/>
  <c r="H233" i="4"/>
  <c r="H253" i="4"/>
  <c r="H139" i="4"/>
  <c r="H4" i="4"/>
  <c r="H194" i="4"/>
  <c r="H34" i="4"/>
  <c r="H298" i="4"/>
  <c r="H104" i="4"/>
  <c r="H181" i="4"/>
  <c r="H211" i="4"/>
  <c r="H261" i="4"/>
  <c r="H33" i="4"/>
  <c r="H293" i="4"/>
  <c r="H7" i="4"/>
  <c r="H122" i="4"/>
  <c r="H81" i="4"/>
  <c r="H68" i="4"/>
  <c r="H69" i="4"/>
  <c r="H189" i="4"/>
  <c r="H115" i="4"/>
  <c r="H290" i="4"/>
  <c r="H20" i="4"/>
  <c r="H258" i="4"/>
  <c r="H17" i="4"/>
  <c r="H97" i="4"/>
  <c r="H8" i="4"/>
  <c r="H249" i="4"/>
  <c r="H123" i="4"/>
  <c r="H25" i="4"/>
  <c r="H182" i="4"/>
  <c r="H135" i="4"/>
  <c r="H163" i="4"/>
  <c r="H215" i="4"/>
  <c r="H16" i="4"/>
  <c r="H145" i="4"/>
  <c r="H314" i="4"/>
  <c r="H244" i="4"/>
  <c r="H310" i="4"/>
  <c r="H226" i="4"/>
  <c r="H241" i="4"/>
  <c r="H276" i="4"/>
  <c r="H178" i="4"/>
  <c r="H329" i="4"/>
  <c r="H101" i="4"/>
  <c r="H14" i="4"/>
  <c r="H269" i="4"/>
  <c r="H263" i="4"/>
  <c r="H331" i="4"/>
  <c r="H238" i="4"/>
  <c r="H188" i="4"/>
  <c r="H95" i="4"/>
  <c r="H71" i="4"/>
  <c r="H309" i="4"/>
  <c r="H111" i="4"/>
  <c r="H120" i="4"/>
  <c r="H166" i="4"/>
  <c r="H318" i="4"/>
  <c r="H307" i="4"/>
  <c r="H113" i="4"/>
  <c r="H306" i="4"/>
  <c r="H267" i="4"/>
  <c r="H149" i="4"/>
  <c r="H288" i="4"/>
  <c r="H299" i="4"/>
  <c r="H96" i="4"/>
  <c r="H232" i="4"/>
  <c r="H305" i="4"/>
  <c r="H246" i="4"/>
  <c r="H59" i="4"/>
  <c r="H26" i="4"/>
  <c r="H92" i="4"/>
  <c r="H191" i="4"/>
  <c r="H254" i="4"/>
  <c r="H110" i="4"/>
  <c r="H112" i="4"/>
  <c r="H159" i="4"/>
  <c r="H63" i="4"/>
  <c r="H289" i="4"/>
  <c r="H224" i="4"/>
  <c r="H61" i="4"/>
  <c r="H292" i="4"/>
  <c r="H291" i="4"/>
  <c r="H295" i="4"/>
  <c r="H272" i="4"/>
  <c r="H46" i="4"/>
  <c r="H195" i="4"/>
  <c r="H87" i="4"/>
  <c r="H302" i="4"/>
  <c r="H315" i="4"/>
  <c r="H179" i="4"/>
  <c r="H265" i="4"/>
  <c r="H38" i="4"/>
  <c r="H190" i="4"/>
  <c r="H18" i="4"/>
  <c r="H148" i="4"/>
  <c r="H230" i="4"/>
  <c r="H192" i="4"/>
  <c r="H3" i="4"/>
  <c r="H6" i="4"/>
  <c r="H49" i="4"/>
  <c r="H53" i="4"/>
  <c r="H132" i="4"/>
  <c r="H70" i="4"/>
  <c r="H274" i="4"/>
  <c r="H227" i="4"/>
  <c r="H333" i="4"/>
  <c r="H320" i="4"/>
  <c r="H208" i="4"/>
  <c r="H180" i="4"/>
  <c r="H164" i="4"/>
  <c r="H225" i="4"/>
  <c r="H58" i="4"/>
  <c r="H129" i="4"/>
  <c r="H296" i="4"/>
  <c r="H65" i="4"/>
  <c r="H141" i="4"/>
  <c r="H174" i="4"/>
  <c r="H325" i="4"/>
  <c r="H47" i="4"/>
  <c r="H103" i="4"/>
  <c r="H107" i="4"/>
  <c r="H144" i="4"/>
  <c r="H72" i="4"/>
  <c r="H256" i="4"/>
  <c r="H56" i="4"/>
  <c r="H322" i="4"/>
  <c r="H23" i="4"/>
  <c r="H168" i="4"/>
  <c r="H193" i="4"/>
  <c r="H235" i="4"/>
  <c r="H311" i="4"/>
  <c r="H158" i="4"/>
  <c r="H30" i="4"/>
  <c r="H78" i="4"/>
  <c r="H90" i="4"/>
  <c r="H283" i="4"/>
  <c r="H29" i="4"/>
  <c r="H157" i="4"/>
  <c r="H223" i="4"/>
  <c r="H284" i="4"/>
  <c r="H330" i="4"/>
  <c r="H262" i="4"/>
  <c r="H255" i="4"/>
  <c r="H9" i="4"/>
  <c r="H248" i="4"/>
  <c r="H221" i="4"/>
  <c r="H89" i="4"/>
  <c r="H171" i="4"/>
  <c r="H252" i="4"/>
  <c r="H114" i="4"/>
  <c r="H82" i="4"/>
  <c r="H301" i="4"/>
  <c r="H84" i="4"/>
  <c r="H187" i="4"/>
  <c r="H231" i="4"/>
  <c r="H220" i="4"/>
  <c r="H99" i="4"/>
  <c r="H143" i="4"/>
  <c r="H80" i="4"/>
  <c r="H308" i="4"/>
  <c r="H222" i="4"/>
  <c r="H118" i="4"/>
  <c r="H234" i="4"/>
  <c r="H304" i="4"/>
  <c r="H324" i="4"/>
  <c r="H228" i="4"/>
  <c r="H137" i="4"/>
  <c r="H127" i="4"/>
  <c r="H75" i="4"/>
  <c r="H216" i="4"/>
  <c r="H202" i="4"/>
  <c r="H13" i="4"/>
  <c r="H287" i="4"/>
  <c r="H108" i="4"/>
  <c r="H28" i="4"/>
  <c r="H24" i="4"/>
  <c r="H147" i="4"/>
  <c r="H83" i="4"/>
  <c r="H91" i="4"/>
  <c r="H183" i="4"/>
  <c r="H170" i="4"/>
  <c r="H218" i="4"/>
  <c r="H277" i="4"/>
  <c r="H62" i="4"/>
  <c r="H48" i="4"/>
  <c r="H175" i="4"/>
  <c r="H136" i="4"/>
  <c r="H31" i="4"/>
  <c r="H251" i="4"/>
  <c r="H165" i="4"/>
  <c r="H155" i="4"/>
  <c r="H176" i="4"/>
  <c r="H321" i="4"/>
  <c r="H85" i="4"/>
  <c r="H316" i="4"/>
  <c r="H117" i="4"/>
  <c r="H55" i="4"/>
  <c r="H236" i="4"/>
  <c r="H125" i="4"/>
  <c r="H323" i="4"/>
  <c r="H73" i="4"/>
  <c r="H214" i="4"/>
  <c r="H35" i="4"/>
  <c r="H319" i="4"/>
  <c r="H116" i="4"/>
  <c r="H138" i="4"/>
  <c r="H184" i="4"/>
  <c r="H57" i="4"/>
  <c r="H54" i="4"/>
  <c r="H19" i="4"/>
  <c r="H167" i="4"/>
  <c r="H86" i="4"/>
  <c r="H10" i="4"/>
  <c r="H313" i="4"/>
  <c r="H67" i="4"/>
  <c r="H36" i="4"/>
  <c r="H303" i="4"/>
  <c r="H119" i="4"/>
  <c r="H217" i="4"/>
  <c r="H121" i="4"/>
  <c r="H100" i="4"/>
  <c r="H124" i="4"/>
  <c r="H281" i="4"/>
  <c r="H66" i="4"/>
  <c r="H109" i="4"/>
  <c r="H11" i="4"/>
  <c r="H160" i="4"/>
  <c r="H270" i="4"/>
  <c r="H237" i="4"/>
  <c r="H172" i="4"/>
  <c r="H40" i="4"/>
  <c r="H327" i="4"/>
  <c r="H250" i="4"/>
  <c r="H199" i="4"/>
  <c r="H152" i="4"/>
  <c r="H76" i="4"/>
  <c r="H247" i="4"/>
  <c r="H285" i="4"/>
  <c r="H200" i="4"/>
  <c r="H312" i="4"/>
  <c r="H278" i="4"/>
  <c r="H15" i="4"/>
  <c r="H273" i="4"/>
  <c r="H198" i="4"/>
  <c r="H210" i="4"/>
  <c r="H205" i="4"/>
  <c r="H131" i="4"/>
  <c r="H37" i="4"/>
  <c r="H2" i="4"/>
  <c r="H260" i="4"/>
  <c r="H142" i="4"/>
  <c r="G134" i="4"/>
  <c r="G150" i="4"/>
  <c r="G146" i="4"/>
  <c r="G206" i="4"/>
  <c r="G282" i="4"/>
  <c r="G201" i="4"/>
  <c r="G326" i="4"/>
  <c r="G264" i="4"/>
  <c r="G204" i="4"/>
  <c r="G253" i="4"/>
  <c r="G297" i="4"/>
  <c r="G139" i="4"/>
  <c r="G4" i="4"/>
  <c r="G194" i="4"/>
  <c r="G298" i="4"/>
  <c r="G104" i="4"/>
  <c r="G181" i="4"/>
  <c r="G88" i="4"/>
  <c r="G211" i="4"/>
  <c r="G245" i="4"/>
  <c r="G261" i="4"/>
  <c r="G293" i="4"/>
  <c r="G122" i="4"/>
  <c r="G161" i="4"/>
  <c r="G81" i="4"/>
  <c r="G68" i="4"/>
  <c r="G69" i="4"/>
  <c r="G115" i="4"/>
  <c r="G20" i="4"/>
  <c r="G12" i="4"/>
  <c r="G258" i="4"/>
  <c r="G21" i="4"/>
  <c r="G17" i="4"/>
  <c r="G8" i="4"/>
  <c r="G123" i="4"/>
  <c r="G332" i="4"/>
  <c r="G25" i="4"/>
  <c r="G243" i="4"/>
  <c r="G182" i="4"/>
  <c r="G163" i="4"/>
  <c r="G16" i="4"/>
  <c r="G44" i="4"/>
  <c r="G145" i="4"/>
  <c r="G156" i="4"/>
  <c r="G314" i="4"/>
  <c r="G310" i="4"/>
  <c r="G241" i="4"/>
  <c r="G51" i="4"/>
  <c r="G276" i="4"/>
  <c r="G94" i="4"/>
  <c r="G178" i="4"/>
  <c r="G101" i="4"/>
  <c r="G14" i="4"/>
  <c r="G269" i="4"/>
  <c r="G27" i="4"/>
  <c r="G263" i="4"/>
  <c r="G128" i="4"/>
  <c r="G331" i="4"/>
  <c r="G188" i="4"/>
  <c r="G71" i="4"/>
  <c r="G186" i="4"/>
  <c r="G309" i="4"/>
  <c r="G111" i="4"/>
  <c r="G120" i="4"/>
  <c r="G318" i="4"/>
  <c r="G307" i="4"/>
  <c r="G113" i="4"/>
  <c r="G229" i="4"/>
  <c r="G306" i="4"/>
  <c r="G219" i="4"/>
  <c r="G267" i="4"/>
  <c r="G288" i="4"/>
  <c r="G96" i="4"/>
  <c r="G50" i="4"/>
  <c r="G232" i="4"/>
  <c r="G305" i="4"/>
  <c r="G246" i="4"/>
  <c r="G26" i="4"/>
  <c r="G191" i="4"/>
  <c r="G126" i="4"/>
  <c r="G254" i="4"/>
  <c r="G209" i="4"/>
  <c r="G110" i="4"/>
  <c r="G159" i="4"/>
  <c r="G289" i="4"/>
  <c r="G300" i="4"/>
  <c r="G224" i="4"/>
  <c r="G328" i="4"/>
  <c r="G61" i="4"/>
  <c r="G291" i="4"/>
  <c r="G272" i="4"/>
  <c r="G203" i="4"/>
  <c r="G46" i="4"/>
  <c r="G294" i="4"/>
  <c r="G195" i="4"/>
  <c r="G302" i="4"/>
  <c r="G179" i="4"/>
  <c r="G280" i="4"/>
  <c r="G265" i="4"/>
  <c r="G239" i="4"/>
  <c r="G38" i="4"/>
  <c r="G18" i="4"/>
  <c r="G148" i="4"/>
  <c r="G230" i="4"/>
  <c r="G102" i="4"/>
  <c r="G192" i="4"/>
  <c r="G185" i="4"/>
  <c r="G3" i="4"/>
  <c r="G49" i="4"/>
  <c r="G132" i="4"/>
  <c r="G275" i="4"/>
  <c r="G70" i="4"/>
  <c r="G274" i="4"/>
  <c r="G227" i="4"/>
  <c r="G320" i="4"/>
  <c r="G208" i="4"/>
  <c r="G180" i="4"/>
  <c r="G212" i="4"/>
  <c r="G164" i="4"/>
  <c r="G169" i="4"/>
  <c r="G225" i="4"/>
  <c r="G129" i="4"/>
  <c r="G65" i="4"/>
  <c r="G45" i="4"/>
  <c r="G141" i="4"/>
  <c r="G174" i="4"/>
  <c r="G325" i="4"/>
  <c r="G103" i="4"/>
  <c r="G144" i="4"/>
  <c r="G271" i="4"/>
  <c r="G72" i="4"/>
  <c r="G41" i="4"/>
  <c r="G256" i="4"/>
  <c r="G322" i="4"/>
  <c r="G168" i="4"/>
  <c r="G207" i="4"/>
  <c r="G193" i="4"/>
  <c r="G52" i="4"/>
  <c r="G235" i="4"/>
  <c r="G158" i="4"/>
  <c r="G78" i="4"/>
  <c r="G317" i="4"/>
  <c r="G90" i="4"/>
  <c r="G130" i="4"/>
  <c r="G283" i="4"/>
  <c r="G157" i="4"/>
  <c r="G284" i="4"/>
  <c r="G42" i="4"/>
  <c r="G330" i="4"/>
  <c r="G105" i="4"/>
  <c r="G262" i="4"/>
  <c r="G9" i="4"/>
  <c r="G248" i="4"/>
  <c r="G221" i="4"/>
  <c r="G268" i="4"/>
  <c r="G89" i="4"/>
  <c r="G77" i="4"/>
  <c r="G171" i="4"/>
  <c r="G114" i="4"/>
  <c r="G301" i="4"/>
  <c r="G154" i="4"/>
  <c r="G84" i="4"/>
  <c r="G187" i="4"/>
  <c r="G231" i="4"/>
  <c r="G99" i="4"/>
  <c r="G143" i="4"/>
  <c r="G80" i="4"/>
  <c r="G173" i="4"/>
  <c r="G308" i="4"/>
  <c r="G22" i="4"/>
  <c r="G222" i="4"/>
  <c r="G234" i="4"/>
  <c r="G324" i="4"/>
  <c r="G153" i="4"/>
  <c r="G228" i="4"/>
  <c r="G137" i="4"/>
  <c r="G127" i="4"/>
  <c r="G216" i="4"/>
  <c r="G13" i="4"/>
  <c r="G74" i="4"/>
  <c r="G287" i="4"/>
  <c r="G140" i="4"/>
  <c r="G108" i="4"/>
  <c r="G24" i="4"/>
  <c r="G83" i="4"/>
  <c r="G43" i="4"/>
  <c r="G91" i="4"/>
  <c r="G162" i="4"/>
  <c r="G183" i="4"/>
  <c r="G218" i="4"/>
  <c r="G62" i="4"/>
  <c r="G240" i="4"/>
  <c r="G48" i="4"/>
  <c r="G177" i="4"/>
  <c r="G175" i="4"/>
  <c r="G31" i="4"/>
  <c r="G165" i="4"/>
  <c r="G39" i="4"/>
  <c r="G155" i="4"/>
  <c r="G196" i="4"/>
  <c r="G176" i="4"/>
  <c r="G85" i="4"/>
  <c r="G316" i="4"/>
  <c r="G117" i="4"/>
  <c r="G213" i="4"/>
  <c r="G55" i="4"/>
  <c r="G242" i="4"/>
  <c r="G236" i="4"/>
  <c r="G323" i="4"/>
  <c r="G214" i="4"/>
  <c r="G133" i="4"/>
  <c r="G35" i="4"/>
  <c r="G319" i="4"/>
  <c r="G116" i="4"/>
  <c r="G184" i="4"/>
  <c r="G57" i="4"/>
  <c r="G54" i="4"/>
  <c r="G257" i="4"/>
  <c r="G19" i="4"/>
  <c r="G79" i="4"/>
  <c r="G167" i="4"/>
  <c r="G10" i="4"/>
  <c r="G67" i="4"/>
  <c r="G279" i="4"/>
  <c r="G36" i="4"/>
  <c r="G303" i="4"/>
  <c r="G119" i="4"/>
  <c r="G121" i="4"/>
  <c r="G124" i="4"/>
  <c r="G259" i="4"/>
  <c r="G281" i="4"/>
  <c r="G106" i="4"/>
  <c r="G66" i="4"/>
  <c r="G11" i="4"/>
  <c r="G270" i="4"/>
  <c r="G60" i="4"/>
  <c r="G237" i="4"/>
  <c r="G98" i="4"/>
  <c r="G172" i="4"/>
  <c r="G327" i="4"/>
  <c r="G199" i="4"/>
  <c r="G93" i="4"/>
  <c r="G152" i="4"/>
  <c r="G151" i="4"/>
  <c r="G76" i="4"/>
  <c r="G285" i="4"/>
  <c r="G312" i="4"/>
  <c r="G197" i="4"/>
  <c r="G278" i="4"/>
  <c r="G266" i="4"/>
  <c r="G15" i="4"/>
  <c r="G198" i="4"/>
  <c r="G210" i="4"/>
  <c r="G205" i="4"/>
  <c r="G5" i="4"/>
  <c r="G131" i="4"/>
  <c r="G32" i="4"/>
  <c r="G37" i="4"/>
  <c r="G260" i="4"/>
  <c r="C6" i="6" l="1"/>
  <c r="C4" i="6"/>
  <c r="C5" i="6"/>
  <c r="U9" i="6"/>
  <c r="W9" i="6" s="1"/>
  <c r="F2" i="4"/>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<sst xmlns="http://schemas.openxmlformats.org/spreadsheetml/2006/main" count="5096" uniqueCount="853">
  <si>
    <t>24E355</t>
  </si>
  <si>
    <t>24E507</t>
  </si>
  <si>
    <t>24E508</t>
  </si>
  <si>
    <t>HERITAGE LIVING CENTER</t>
  </si>
  <si>
    <t>HERITAGE MANOR</t>
  </si>
  <si>
    <t>LITTLE SISTERS OF THE POOR</t>
  </si>
  <si>
    <t>ST FRANCIS HOME</t>
  </si>
  <si>
    <t>GUARDIAN ANGELS CARE CENTER</t>
  </si>
  <si>
    <t>CREST VIEW LUTHERAN HOME</t>
  </si>
  <si>
    <t>INTERFAITH CARE CENTER</t>
  </si>
  <si>
    <t>HIGHLAND CHATEAU HEALTH CARE CENTER</t>
  </si>
  <si>
    <t>NEILSON PLACE</t>
  </si>
  <si>
    <t>SUNNYSIDE HEALTH CARE CENTER</t>
  </si>
  <si>
    <t>MOORHEAD RESTORATIVE CARE CENTER</t>
  </si>
  <si>
    <t>WALKER METHODIST HEALTH CENTER</t>
  </si>
  <si>
    <t>ST ANTHONY PARK HOME</t>
  </si>
  <si>
    <t>THE EMERALDS AT FARIBAULT LLC</t>
  </si>
  <si>
    <t>MOUNT OLIVET CAREVIEW HOME</t>
  </si>
  <si>
    <t>PLEASANT MANOR LLC</t>
  </si>
  <si>
    <t>SAUER HEALTH CARE</t>
  </si>
  <si>
    <t>THE ESTATES AT ROSEVILLE LLC</t>
  </si>
  <si>
    <t>HARMONY RIVER LIVING CENTER</t>
  </si>
  <si>
    <t>AITKIN HEALTH SERVICES</t>
  </si>
  <si>
    <t>MILLE LACS HEALTH SYSTEM</t>
  </si>
  <si>
    <t>BOUNDARY WATERS CARE CENTER</t>
  </si>
  <si>
    <t>THE ESTATES AT ST LOUIS PARK LLC</t>
  </si>
  <si>
    <t>GOOD SAMARITAN AMBASSADOR</t>
  </si>
  <si>
    <t>MADONNA TOWERS OF ROCHESTER INC</t>
  </si>
  <si>
    <t>FAIRVIEW UNIVERSITY TRANS SERV</t>
  </si>
  <si>
    <t>NORTH RIDGE HEALTH AND REHAB</t>
  </si>
  <si>
    <t>ROCHESTER EAST HEALTH SERVICES</t>
  </si>
  <si>
    <t>SOUTHVIEW ACRES HEALTHCARE CENTER</t>
  </si>
  <si>
    <t>BIRCHWOOD HEALTH CARE CENTER</t>
  </si>
  <si>
    <t>THE ESTATES AT FRIDLEY LLC</t>
  </si>
  <si>
    <t>ANOKA REHABILITATION AND LIVING CENTER</t>
  </si>
  <si>
    <t>GOOD SAMARITAN SOCIETY - STILLWATER</t>
  </si>
  <si>
    <t>LAKE MINNETONKA SHORES</t>
  </si>
  <si>
    <t>ESSENTIA HEALTH OAK CROSSING</t>
  </si>
  <si>
    <t>EBENEZER RIDGES GERIATRIC CARE CENTER</t>
  </si>
  <si>
    <t>ECUMEN LAKESHORE</t>
  </si>
  <si>
    <t>MAYO CLINIC HEALTH SYSTEM - LAKE CITY</t>
  </si>
  <si>
    <t>GOOD SAMARITAN SOCIETY - MAPLEWOOD</t>
  </si>
  <si>
    <t>THE ESTATES AT CHATEAU LLC</t>
  </si>
  <si>
    <t>BAY VIEW NURSING &amp; REHABILITATION CENTER</t>
  </si>
  <si>
    <t>AUGUSTANA CARE HASTINGS HEALTH AND REHABILITATION</t>
  </si>
  <si>
    <t>SLEEPY EYE CARE CENTER</t>
  </si>
  <si>
    <t>BAYSHORE RESIDENCE &amp; REHAB CTR</t>
  </si>
  <si>
    <t>AVERA MORNINGSIDE HEIGHTS CARE CENTER</t>
  </si>
  <si>
    <t>FRIENDSHIP VILLAGE OF BLOOMINGTON</t>
  </si>
  <si>
    <t>APPLETON AREA HEALTH</t>
  </si>
  <si>
    <t>SAINT ANNE EXTENDED HEALTHCARE</t>
  </si>
  <si>
    <t>GOOD SAMARITAN SOCIETY - WACONIA AND WESTVIEW ACRE</t>
  </si>
  <si>
    <t>WOODBURY HEALTH CARE CENTER</t>
  </si>
  <si>
    <t>BENEDICTINE HEALTH CENTER</t>
  </si>
  <si>
    <t>RIVER VALLEY HEALTH AND REHABILITATION CENTER LLC</t>
  </si>
  <si>
    <t>MAHNOMEN HEALTH CENTER</t>
  </si>
  <si>
    <t>GUARDIAN ANGELS HEALTH &amp; REHAB CENTER</t>
  </si>
  <si>
    <t>LAKE WINONA MANOR</t>
  </si>
  <si>
    <t>NORTHFIELD HOSPITAL LONG TERM CARE CENTER</t>
  </si>
  <si>
    <t>AVERA GRANITE FALLS CARE CENTER</t>
  </si>
  <si>
    <t>CENTRACARE HEALTH SYSTEM - LONG PRAIRIE</t>
  </si>
  <si>
    <t>KITTSON MEMORIAL HEALTHCARE CENTER</t>
  </si>
  <si>
    <t>TRINITY CARE CENTER</t>
  </si>
  <si>
    <t>RIVERVIEW HOSPITAL &amp; NURSING HOME</t>
  </si>
  <si>
    <t>THIEF RIVER CARE CENTER</t>
  </si>
  <si>
    <t>PAYNESVILLE HEALTH CARE CENTER</t>
  </si>
  <si>
    <t>REGINA SENIOR LIVING</t>
  </si>
  <si>
    <t>CERENITY CARE CENTER ON HUMBOLDT</t>
  </si>
  <si>
    <t>ST OTTOS CARE CENTER</t>
  </si>
  <si>
    <t>FRANCISCAN HEALTH CENTER</t>
  </si>
  <si>
    <t>LUTHER HAVEN</t>
  </si>
  <si>
    <t>WEST WIND VILLAGE</t>
  </si>
  <si>
    <t>GLENFIELDS LIVING WITH CARE</t>
  </si>
  <si>
    <t>AUGUSTANA HCC OF APPLE VALLEY</t>
  </si>
  <si>
    <t>BENEDICTINE HEALTH CENTER OF MINNEAPOLIS</t>
  </si>
  <si>
    <t>ST ANTHONY HEALTH &amp; REHABILITATION</t>
  </si>
  <si>
    <t>GOOD SHEPHERD LUTHERAN HOME</t>
  </si>
  <si>
    <t>WHITEWATER HEALTH SERVICES</t>
  </si>
  <si>
    <t>PROVIDENCE PLACE</t>
  </si>
  <si>
    <t>MARTIN LUTHER CARE CENTER</t>
  </si>
  <si>
    <t>FRANKLIN RESTORATIVE CARE CENTER</t>
  </si>
  <si>
    <t>EDENBROOK OF EDINA</t>
  </si>
  <si>
    <t>MAPLEWOOD CARE CENTER</t>
  </si>
  <si>
    <t>THE WATERVIEW WOODS LLC</t>
  </si>
  <si>
    <t>GOOD SAMARITAN SOCIETY - HOWARD LAKE</t>
  </si>
  <si>
    <t>GOOD SAMARITAN SOCIETY - SPECIALTY CARE COMMUNITY</t>
  </si>
  <si>
    <t>LAKEVIEW METHODIST HEALTH CARE CENTER</t>
  </si>
  <si>
    <t>VALLEY CARE AND REHAB LLC</t>
  </si>
  <si>
    <t>THE WATERVIEW PINES LLC</t>
  </si>
  <si>
    <t>GOOD SAMARITAN SOCIETY - INVER GROVE HEIGHTS</t>
  </si>
  <si>
    <t>PIERZ VILLA INC</t>
  </si>
  <si>
    <t>THE TERRACE AT CRYSTAL LLC</t>
  </si>
  <si>
    <t>OLIVIA RESTORATIVE CARE CENTER</t>
  </si>
  <si>
    <t>ST CLARE LIVING COMMUNITY OF MORA</t>
  </si>
  <si>
    <t>HOPKINS HEALTH SERVICES</t>
  </si>
  <si>
    <t>THE EMERALDS AT ST PAUL LLC</t>
  </si>
  <si>
    <t>THE ESTATES AT TWIN RIVERS LLC</t>
  </si>
  <si>
    <t>FRAZEE CARE CENTER</t>
  </si>
  <si>
    <t>CERENITY CARE CENTER - WHITE BEAR LAKE</t>
  </si>
  <si>
    <t>PIONEER MEMORIAL CARE CENTER</t>
  </si>
  <si>
    <t>THE TERRACE AT CANNON FALLS</t>
  </si>
  <si>
    <t>ROCHESTER HEALTH SERVICES WEST</t>
  </si>
  <si>
    <t>CORNERSTONE NSG &amp; REHAB CENTER</t>
  </si>
  <si>
    <t>BENEDICTINE HEALTH CENTER INNSBRUCK</t>
  </si>
  <si>
    <t>FLAGSTONE</t>
  </si>
  <si>
    <t>MEADOW LANE RESTORATIVE CARE CENTER</t>
  </si>
  <si>
    <t>GOOD SAMARITAN SOCIETY - WINTHROP</t>
  </si>
  <si>
    <t>SEASONS HEALTHCARE</t>
  </si>
  <si>
    <t>NEW RICHLAND CARE CENTER</t>
  </si>
  <si>
    <t>GOOD SAMARITAN SOCIETY - COMFORCARE</t>
  </si>
  <si>
    <t>GOOD SAMARITAN SOCIETY - INTERNATIONAL FALLS</t>
  </si>
  <si>
    <t>LA CRESCENT HEALTH SERVICES</t>
  </si>
  <si>
    <t>COVENANT LIVING OF GOLDEN VALLEY CARE &amp; REHAB CTR</t>
  </si>
  <si>
    <t>THE ESTATES AT BLOOMINGTON LLC</t>
  </si>
  <si>
    <t>THE GARDENS AT FOLEY LLC</t>
  </si>
  <si>
    <t>PARMLY ON THE LAKE LLC</t>
  </si>
  <si>
    <t>WARROAD CARE CENTER</t>
  </si>
  <si>
    <t>COUNTRY MANOR HEALTH &amp; REHAB CTR</t>
  </si>
  <si>
    <t>THE ESTATES AT EXCELSIOR LLC</t>
  </si>
  <si>
    <t>THE ESTATES AT DELANO LLC</t>
  </si>
  <si>
    <t>THE ESTATES AT LINDEN LLC</t>
  </si>
  <si>
    <t>ST JOHNS LUTHERAN HOME</t>
  </si>
  <si>
    <t>MOTHER OF MERCY SENIOR LIVING</t>
  </si>
  <si>
    <t>CENTRACARE HEALTH SYSTEM-SAUK CENTRE NURSING HOME</t>
  </si>
  <si>
    <t>THE ESTATES AT GREELEY LLC</t>
  </si>
  <si>
    <t>MINNESOTA MASONIC HOME CARE CENTER</t>
  </si>
  <si>
    <t>FAIRVIEW CARE CENTER</t>
  </si>
  <si>
    <t>THE GREEN PRAIRIE REHABILITATION CENTER</t>
  </si>
  <si>
    <t>TRUMAN SENIOR LIVING</t>
  </si>
  <si>
    <t>LYNGBLOMSTEN CARE CENTER</t>
  </si>
  <si>
    <t>STEWARTVILLE CARE CENTER</t>
  </si>
  <si>
    <t>ST BENEDICTS SENIOR COMMUNITY</t>
  </si>
  <si>
    <t>RAMSEY COUNTY CARE CENTER</t>
  </si>
  <si>
    <t>CAMILIA ROSE CARE CENTER LLC</t>
  </si>
  <si>
    <t>MCINTOSH SENIOR LIVING</t>
  </si>
  <si>
    <t>AVERA SUNRISE MANOR</t>
  </si>
  <si>
    <t>HILLTOP CARE CENTER</t>
  </si>
  <si>
    <t>PINE HAVEN CARE CENTER INC</t>
  </si>
  <si>
    <t>GLENOAKS SENIOR LIVING CAMPUS</t>
  </si>
  <si>
    <t>MEEKER MANOR REHABILITATION CENTER, LLC</t>
  </si>
  <si>
    <t>MAPLETON COMMUNITY HOME</t>
  </si>
  <si>
    <t>AICOTA HEALTH CARE CENTER</t>
  </si>
  <si>
    <t>ANNANDALE CARE CENTER</t>
  </si>
  <si>
    <t>CERENITY - MARIAN OF ST PAUL  LLC</t>
  </si>
  <si>
    <t>CHRIS JENSEN HEALTH &amp; REHABILITATION CENTER</t>
  </si>
  <si>
    <t>GRAND VILLAGE</t>
  </si>
  <si>
    <t>ST MARKS LIVING</t>
  </si>
  <si>
    <t>ECUMEN NORTH BRANCH</t>
  </si>
  <si>
    <t>ST LUKES LUTHERAN CARE CENTER</t>
  </si>
  <si>
    <t>PELICAN VALLEY HEALTH CENTER</t>
  </si>
  <si>
    <t>ZUMBROTA CARE CENTER</t>
  </si>
  <si>
    <t>VALLEY VIEW MANOR HCC</t>
  </si>
  <si>
    <t>NEW HARMONY CARE AND REHAB CENTER</t>
  </si>
  <si>
    <t>MADISON HEALTHCARE SERVICES</t>
  </si>
  <si>
    <t>NORTH SHORE HEALTH</t>
  </si>
  <si>
    <t>LAKESHORE INN NURSING HOME</t>
  </si>
  <si>
    <t>LANGTON SHORES</t>
  </si>
  <si>
    <t>PATHSTONE LIVING</t>
  </si>
  <si>
    <t>COOK COMMUNITY HOSPITAL C&amp;NC</t>
  </si>
  <si>
    <t>THE ESTATES AT LYNNHURST LLC</t>
  </si>
  <si>
    <t>CROSSROADS CARE CENTER</t>
  </si>
  <si>
    <t>CENTRACARE HEALTH SYSTEM - MELROSE PINE VILLA C C</t>
  </si>
  <si>
    <t>HAVENWOOD CARE CENTER</t>
  </si>
  <si>
    <t>LITTLE FALLS CARE CENTER</t>
  </si>
  <si>
    <t>WABASSO RESTORATIVE CARE CENTER</t>
  </si>
  <si>
    <t>CENTRAL HEALTH CARE</t>
  </si>
  <si>
    <t>GLENWOOD VILLAGE CARE CENTER</t>
  </si>
  <si>
    <t>GOOD SAMARITAN SOCIETY - BATTLE LAKE</t>
  </si>
  <si>
    <t>ST JOHN LUTHERAN HOME</t>
  </si>
  <si>
    <t>EDENBROOK OF ROCHESTER</t>
  </si>
  <si>
    <t>CARRIS HEALTH CARE CENTER &amp; THERAPY SUITES</t>
  </si>
  <si>
    <t>SHIRLEY CHAPMAN SHOLOM HOME EAST</t>
  </si>
  <si>
    <t>COKATO MANOR</t>
  </si>
  <si>
    <t>VIEWCREST HEALTH CENTER</t>
  </si>
  <si>
    <t>BELGRADE NURSING HOME</t>
  </si>
  <si>
    <t>LAKEWOOD HEALTH SYSTEM</t>
  </si>
  <si>
    <t>NEW BRIGHTON CARE CENTER</t>
  </si>
  <si>
    <t>MILACA ELIM MEADOWS HEALTH CARE CENTER</t>
  </si>
  <si>
    <t>CHOSEN VALLEY CARE CENTER</t>
  </si>
  <si>
    <t>PRESBYTERIAN HOMES OF ARDEN HILLS</t>
  </si>
  <si>
    <t>THORNE CREST RETIREMENT CENTER</t>
  </si>
  <si>
    <t>KODA LIVING COMMUNITY</t>
  </si>
  <si>
    <t>BETHESDA</t>
  </si>
  <si>
    <t>ESSENTIA HEALTH - HOMESTEAD</t>
  </si>
  <si>
    <t>TWEETEN LUTHERAN HEALTH CARE CENTER</t>
  </si>
  <si>
    <t>FIELD CREST CARE CENTER</t>
  </si>
  <si>
    <t>GRACEPOINTE CROSSING GABLES</t>
  </si>
  <si>
    <t>SYLVAN COURT</t>
  </si>
  <si>
    <t>BETHANY ON THE LAKE LLC</t>
  </si>
  <si>
    <t>KNUTE NELSON</t>
  </si>
  <si>
    <t>PARKVIEW CARE CENTER - WELLS</t>
  </si>
  <si>
    <t>TALAHI NURSING AND REHAB CENTER</t>
  </si>
  <si>
    <t>CATHOLIC ELDERCARE ON MAIN</t>
  </si>
  <si>
    <t>WHISPERING CREEK</t>
  </si>
  <si>
    <t>GOOD SAMARITAN SOCIETY - ALBERT LEA</t>
  </si>
  <si>
    <t>SPRING VALLEY CARE CENTER</t>
  </si>
  <si>
    <t>SHAKOPEE FRIENDSHIP MANOR</t>
  </si>
  <si>
    <t>ASSUMPTION HOME</t>
  </si>
  <si>
    <t>SACRED HEART CARE CENTER</t>
  </si>
  <si>
    <t>PARK RIVER ESTATES CARE CENTER</t>
  </si>
  <si>
    <t>ST CRISPIN LIVING COMMUNITY</t>
  </si>
  <si>
    <t>FAIRWAY VIEW NEIGHBORHOODS</t>
  </si>
  <si>
    <t>EPISCOPAL CHURCH HOME OF MINNESOTA</t>
  </si>
  <si>
    <t>LB BROEN HOME</t>
  </si>
  <si>
    <t>SANDSTONE HEALTH CARE CENTER</t>
  </si>
  <si>
    <t>GOOD SAMARITAN SOCIETY - JACKSON</t>
  </si>
  <si>
    <t>ESSENTIA HEALTH VIRGINIA CARE CENT</t>
  </si>
  <si>
    <t>THE GARDENS AT WINSTED LLC</t>
  </si>
  <si>
    <t>JONES HARRISON RESIDENCE</t>
  </si>
  <si>
    <t>EVENTIDE LUTHERAN HOME</t>
  </si>
  <si>
    <t>MARANATHA CARE CENTER</t>
  </si>
  <si>
    <t>PIONEER CARE CENTER</t>
  </si>
  <si>
    <t>OSTRANDER CARE AND REHAB</t>
  </si>
  <si>
    <t>GALEON</t>
  </si>
  <si>
    <t>HENDRICKS COMMUNITY HOSPITAL</t>
  </si>
  <si>
    <t>ESSENTIA HEALTH NORTHERN PINES MEDICAL CENTER</t>
  </si>
  <si>
    <t>LIFECARE ROSEAU MANOR</t>
  </si>
  <si>
    <t>THE WATERVIEW SHORES LLC</t>
  </si>
  <si>
    <t>BAYSIDE MANOR LLC</t>
  </si>
  <si>
    <t>PARK VIEW CARE CENTER</t>
  </si>
  <si>
    <t>GOOD SAMARITAN SOCIETY - PINE RIVER</t>
  </si>
  <si>
    <t>PRAIRIE MANOR CARE CENTER</t>
  </si>
  <si>
    <t>THE NORTH SHORE ESTATES LLC</t>
  </si>
  <si>
    <t>VILLA ST VINCENT</t>
  </si>
  <si>
    <t>JOHNSON MEMORIAL HOSP &amp; HOME</t>
  </si>
  <si>
    <t>PERHAM LIVING</t>
  </si>
  <si>
    <t>GUNDERSEN ST ELIZABETH'S CARE CENTER</t>
  </si>
  <si>
    <t>GOOD SAMARITAN SOCIETY - WOODLAND</t>
  </si>
  <si>
    <t>EMMANUEL NURSING HOME</t>
  </si>
  <si>
    <t>OAK HILLS LIVING CENTER</t>
  </si>
  <si>
    <t>MOOSE LAKE VILLAGE</t>
  </si>
  <si>
    <t>AUGUSTANA CHAPEL VIEW CARE CENTER</t>
  </si>
  <si>
    <t>ELIM WELLSPRING</t>
  </si>
  <si>
    <t>THE EMERALDS AT GRAND RAPIDS LLC</t>
  </si>
  <si>
    <t>HAVEN HOMES OF MAPLE PLAIN</t>
  </si>
  <si>
    <t>GOOD SAMARITAN SOCIETY - BETHANY</t>
  </si>
  <si>
    <t>BENEDICTINE LIVING COMMUNITY</t>
  </si>
  <si>
    <t>BENEDICTINE CARE COMMUNITY</t>
  </si>
  <si>
    <t>HILLCREST CARE &amp; REHABILITATION CENTER</t>
  </si>
  <si>
    <t>EVANSVILLE CARE CENTER</t>
  </si>
  <si>
    <t>CENTRACARE HEALTH - MONTICELLO</t>
  </si>
  <si>
    <t>FIRST CARE LIVING CENTER</t>
  </si>
  <si>
    <t>LAKE RIDGE CARE CENTER OF BUFFALO</t>
  </si>
  <si>
    <t>MALA STRANA CARE &amp; REHABILITATION CENTER</t>
  </si>
  <si>
    <t>LAURELS PEAK CARE &amp; REHABILITATION CENTER</t>
  </si>
  <si>
    <t>OAKLAWN CARE &amp; REHABILITATION CENTER</t>
  </si>
  <si>
    <t>ST THERESE HOME</t>
  </si>
  <si>
    <t>COURAGE KENNY REHABILITATION INSTITUTES TRP</t>
  </si>
  <si>
    <t>REDEEMER RESIDENCE INC</t>
  </si>
  <si>
    <t>CENTRAL TODD COUNTY CARE CENTER</t>
  </si>
  <si>
    <t>LIVING MEADOWS AT LUTHER - MADELIA</t>
  </si>
  <si>
    <t>GUNDERSEN HARMONY CARE CENTER</t>
  </si>
  <si>
    <t>BIGFORK VALLEY COMMUNITIES</t>
  </si>
  <si>
    <t>SAMARITAN BETHANY HOME ON EIGHTH</t>
  </si>
  <si>
    <t>LAKESIDE GENERATIONS</t>
  </si>
  <si>
    <t>CAPITOL VIEW TRANSITIONAL CARE CENTER</t>
  </si>
  <si>
    <t>JOURDAIN PERPICH EXT CARE FAC</t>
  </si>
  <si>
    <t>MINNEWASKA COMMUNITY HEALTH SERVICES</t>
  </si>
  <si>
    <t>LITTLEFORK MEDICAL CENTER</t>
  </si>
  <si>
    <t>VICTORY HEALTH &amp; REHABILITATION CENTER</t>
  </si>
  <si>
    <t>FAIR MEADOW NURSING HOME</t>
  </si>
  <si>
    <t>TUFF MEMORIAL HOME</t>
  </si>
  <si>
    <t>GOOD SAMARITAN SOCIETY - MOUNTAIN LAKE</t>
  </si>
  <si>
    <t>NORTH STAR MANOR</t>
  </si>
  <si>
    <t>CLARKFIELD CARE CENTER</t>
  </si>
  <si>
    <t>RENVILLA HEALTH CENTER</t>
  </si>
  <si>
    <t>PRESBYTERIAN HOMES OF BLOOMINGTON</t>
  </si>
  <si>
    <t>GOOD SAMARITAN SOCIETY - WINDOM</t>
  </si>
  <si>
    <t>VIKING MANOR NURSING HOME</t>
  </si>
  <si>
    <t>EDGEBROOK CARE CENTER</t>
  </si>
  <si>
    <t>NORTHFIELD CARE CENTER INC</t>
  </si>
  <si>
    <t>GREEN PINE ACRES NURSING HOME</t>
  </si>
  <si>
    <t>BROWNS VALLEY HEALTH CENTER</t>
  </si>
  <si>
    <t>VALLEY VIEW HEALTHCARE &amp; REHAB</t>
  </si>
  <si>
    <t>GOOD SAMARITAN SOCIETY - MARY JANE BROWN</t>
  </si>
  <si>
    <t>HALSTAD LIVING CENTER</t>
  </si>
  <si>
    <t>MAPLE LAWN SENIOR CARE</t>
  </si>
  <si>
    <t>COLONIAL MANOR NURSING HOME</t>
  </si>
  <si>
    <t>CLARA CITY CARE CENTER</t>
  </si>
  <si>
    <t>SHOLOM HOME WEST</t>
  </si>
  <si>
    <t>BARRETT CARE CENTER INC</t>
  </si>
  <si>
    <t>ESSENTIA HEALTH GRACE HOME</t>
  </si>
  <si>
    <t>LAKEWOOD CARE CENTER</t>
  </si>
  <si>
    <t>FAIR OAKS NURSING &amp; REHAB LLC</t>
  </si>
  <si>
    <t>AUBURN HOME IN WACONIA</t>
  </si>
  <si>
    <t>TRAVERSE CARE CENTER</t>
  </si>
  <si>
    <t>EBENEZER CARE CENTER</t>
  </si>
  <si>
    <t>ST WILLIAMS LIVING CENTER</t>
  </si>
  <si>
    <t>BUFFALO LAKE HEALTH CARE CTR</t>
  </si>
  <si>
    <t>THE LUTHERAN HOME: BELLE PLAINE</t>
  </si>
  <si>
    <t>GOOD SAMARITAN SOCIETY - PIPESTONE</t>
  </si>
  <si>
    <t>OAKLAND PARK COMMUNITIES</t>
  </si>
  <si>
    <t>GOOD SAMARITAN SOCIETY - ST JAMES</t>
  </si>
  <si>
    <t>GIL-MOR MANOR</t>
  </si>
  <si>
    <t>GOOD SAMARITAN SOCIETY - WESTBROOK</t>
  </si>
  <si>
    <t>SOUTH SHORE CARE CENTER</t>
  </si>
  <si>
    <t>SUNNYSIDE CARE CENTER</t>
  </si>
  <si>
    <t>GOOD SAMARITAN SOCIETY - ARLINGTON</t>
  </si>
  <si>
    <t>DIVINE PROVIDENCE COMMUNITY HOME</t>
  </si>
  <si>
    <t>GOOD SAMARITAN SOCIETY - BLACKDUCK</t>
  </si>
  <si>
    <t>AUBURN MANOR</t>
  </si>
  <si>
    <t>LAKE MINNETONKA CARE CENTER</t>
  </si>
  <si>
    <t>ST GERTRUDES HEALTH &amp; REHABILITATION CENTER</t>
  </si>
  <si>
    <t>CORNERSTONE VILLA</t>
  </si>
  <si>
    <t>PRESBYTERIAN HOMES OF NORTH OAKS</t>
  </si>
  <si>
    <t>GABLES OF BOUTWELLS LANDING</t>
  </si>
  <si>
    <t>LIFECARE GREENBUSH MANOR</t>
  </si>
  <si>
    <t>CARONDELET VILLAGE CARE CENTER</t>
  </si>
  <si>
    <t>WALKER METHODIST WESTWOOD RIDGE II</t>
  </si>
  <si>
    <t>SAINT THERESE AT OXBOW LAKE</t>
  </si>
  <si>
    <t>MN VETERANS HOME MINNEAPOLIS</t>
  </si>
  <si>
    <t>FOLKESTONE</t>
  </si>
  <si>
    <t>INTERLUDE RESTORATIVE SUITES UNITY</t>
  </si>
  <si>
    <t>INTERLUDE</t>
  </si>
  <si>
    <t>EPISCOPAL CHURCH HOME GARDENS</t>
  </si>
  <si>
    <t>ROCHESTER REHABILITATION AND LIVING CENTER</t>
  </si>
  <si>
    <t>THE BIRCHES AT TRILLIUM WOODS</t>
  </si>
  <si>
    <t>MN VETERANS HOME SILVER BAY</t>
  </si>
  <si>
    <t>TRASITIONAL CARE SAINT THERESE</t>
  </si>
  <si>
    <t>MN VETERANS HOME - LUVERNE</t>
  </si>
  <si>
    <t>ST THERESE OF WOODBURY LLC</t>
  </si>
  <si>
    <t>AURORA ON FRANCE</t>
  </si>
  <si>
    <t>ST JOHNS ON FOUNTAIN LAKE</t>
  </si>
  <si>
    <t>MN VETERANS HOME FERGUS FALLS</t>
  </si>
  <si>
    <t>NORRIS SQUARE</t>
  </si>
  <si>
    <t>MOUNT OLIVET HOME</t>
  </si>
  <si>
    <t>ANDREW RESIDENCE</t>
  </si>
  <si>
    <t>GRAND AVENUE REST HOME</t>
  </si>
  <si>
    <t>BIRCHWOOD CARE HOME</t>
  </si>
  <si>
    <t>BYWOOD EAST HEALTH CARE</t>
  </si>
  <si>
    <t>AFTENRO HOME</t>
  </si>
  <si>
    <t>SOUTHSIDE CARE CENTER</t>
  </si>
  <si>
    <t>HAYES RESIDENCE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</si>
  <si>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</si>
  <si>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</si>
  <si>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</si>
  <si>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</si>
  <si>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</si>
  <si>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</si>
  <si>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</si>
  <si>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</si>
  <si>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</si>
  <si>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</si>
  <si>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</si>
  <si>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</si>
  <si>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</si>
  <si>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</si>
  <si>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</si>
  <si>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</si>
  <si>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</si>
  <si>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</si>
  <si>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</si>
  <si>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</si>
  <si>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</si>
  <si>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</si>
  <si>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</si>
  <si>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</si>
  <si>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</si>
  <si>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</si>
  <si>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</si>
  <si>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</si>
  <si>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</si>
  <si>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</si>
  <si>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</si>
  <si>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</si>
  <si>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</si>
  <si>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</si>
  <si>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</si>
  <si>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</si>
  <si>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</si>
  <si>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</si>
  <si>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</si>
  <si>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</si>
  <si>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</si>
  <si>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</si>
  <si>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</si>
  <si>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</si>
  <si>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</si>
  <si>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</si>
  <si>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</si>
  <si>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</si>
  <si>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</si>
  <si>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</si>
  <si>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</si>
  <si>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Marshall</t>
  </si>
  <si>
    <t>Washington</t>
  </si>
  <si>
    <t>Clay</t>
  </si>
  <si>
    <t>Houston</t>
  </si>
  <si>
    <t>Jackson</t>
  </si>
  <si>
    <t>Benton</t>
  </si>
  <si>
    <t>Pope</t>
  </si>
  <si>
    <t>Grant</t>
  </si>
  <si>
    <t>Polk</t>
  </si>
  <si>
    <t>Lincoln</t>
  </si>
  <si>
    <t>Lake</t>
  </si>
  <si>
    <t>Douglas</t>
  </si>
  <si>
    <t>Martin</t>
  </si>
  <si>
    <t>Murray</t>
  </si>
  <si>
    <t>Dodge</t>
  </si>
  <si>
    <t>Cook</t>
  </si>
  <si>
    <t>Clearwater</t>
  </si>
  <si>
    <t>Brown</t>
  </si>
  <si>
    <t>Cass</t>
  </si>
  <si>
    <t>Scott</t>
  </si>
  <si>
    <t>Lyon</t>
  </si>
  <si>
    <t>Wright</t>
  </si>
  <si>
    <t>Rice</t>
  </si>
  <si>
    <t>Stevens</t>
  </si>
  <si>
    <t>Todd</t>
  </si>
  <si>
    <t>Chippewa</t>
  </si>
  <si>
    <t>Sherburne</t>
  </si>
  <si>
    <t>Anoka</t>
  </si>
  <si>
    <t>Carlton</t>
  </si>
  <si>
    <t>Ramsey</t>
  </si>
  <si>
    <t>Beltrami</t>
  </si>
  <si>
    <t>Hennepin</t>
  </si>
  <si>
    <t>Winona</t>
  </si>
  <si>
    <t>Mc Leod</t>
  </si>
  <si>
    <t>Aitkin</t>
  </si>
  <si>
    <t>Mille Lacs</t>
  </si>
  <si>
    <t>St. Louis</t>
  </si>
  <si>
    <t>Olmsted</t>
  </si>
  <si>
    <t>Dakota</t>
  </si>
  <si>
    <t>Becker</t>
  </si>
  <si>
    <t>Goodhue</t>
  </si>
  <si>
    <t>Swift</t>
  </si>
  <si>
    <t>Carver</t>
  </si>
  <si>
    <t>Redwood</t>
  </si>
  <si>
    <t>Mahnomen</t>
  </si>
  <si>
    <t>Yellow Medcine</t>
  </si>
  <si>
    <t>Kittson</t>
  </si>
  <si>
    <t>Pennington</t>
  </si>
  <si>
    <t>Stearns</t>
  </si>
  <si>
    <t>Morrison</t>
  </si>
  <si>
    <t>Wilkin</t>
  </si>
  <si>
    <t>Renville</t>
  </si>
  <si>
    <t>Kanabec</t>
  </si>
  <si>
    <t>Sibley</t>
  </si>
  <si>
    <t>Waseca</t>
  </si>
  <si>
    <t>Mower</t>
  </si>
  <si>
    <t>Koochiching</t>
  </si>
  <si>
    <t>Chisago</t>
  </si>
  <si>
    <t>Roseau</t>
  </si>
  <si>
    <t>Freeborn</t>
  </si>
  <si>
    <t>Wabasha</t>
  </si>
  <si>
    <t>Meeker</t>
  </si>
  <si>
    <t>Kandiyohi</t>
  </si>
  <si>
    <t>Blue Earth</t>
  </si>
  <si>
    <t>Itasca</t>
  </si>
  <si>
    <t>Faribault</t>
  </si>
  <si>
    <t>Otter Tail</t>
  </si>
  <si>
    <t>Lac Qui Parle</t>
  </si>
  <si>
    <t>Fillmore</t>
  </si>
  <si>
    <t>Nobles</t>
  </si>
  <si>
    <t>Le Sueur</t>
  </si>
  <si>
    <t>Hubbard</t>
  </si>
  <si>
    <t>Steele</t>
  </si>
  <si>
    <t>Isanti</t>
  </si>
  <si>
    <t>Big Stone</t>
  </si>
  <si>
    <t>Pine</t>
  </si>
  <si>
    <t>Crow Wing</t>
  </si>
  <si>
    <t>Nicollet</t>
  </si>
  <si>
    <t>Norman</t>
  </si>
  <si>
    <t>Watonwan</t>
  </si>
  <si>
    <t>Rock</t>
  </si>
  <si>
    <t>Cottonwood</t>
  </si>
  <si>
    <t>Pipestone</t>
  </si>
  <si>
    <t>Wadena</t>
  </si>
  <si>
    <t>Traverse</t>
  </si>
  <si>
    <t>Lake Of  Woods</t>
  </si>
  <si>
    <t>FOLEY</t>
  </si>
  <si>
    <t>GLENCOE</t>
  </si>
  <si>
    <t>JACKSON</t>
  </si>
  <si>
    <t>MADISON</t>
  </si>
  <si>
    <t>LUVERNE</t>
  </si>
  <si>
    <t>MONTICELLO</t>
  </si>
  <si>
    <t>WARREN</t>
  </si>
  <si>
    <t>LAKE CITY</t>
  </si>
  <si>
    <t>MARSHALL</t>
  </si>
  <si>
    <t>GLENWOOD</t>
  </si>
  <si>
    <t>BENSON</t>
  </si>
  <si>
    <t>ROSEVILLE</t>
  </si>
  <si>
    <t>SPRING VALLEY</t>
  </si>
  <si>
    <t>DELANO</t>
  </si>
  <si>
    <t>APPLE VALLEY</t>
  </si>
  <si>
    <t>AURORA</t>
  </si>
  <si>
    <t>SPRINGFIELD</t>
  </si>
  <si>
    <t>NEW LONDON</t>
  </si>
  <si>
    <t>FARMINGTON</t>
  </si>
  <si>
    <t>PLYMOUTH</t>
  </si>
  <si>
    <t>SAINT CLOUD</t>
  </si>
  <si>
    <t>LAKE PARK</t>
  </si>
  <si>
    <t>GRACEVILLE</t>
  </si>
  <si>
    <t>BARNESVILLE</t>
  </si>
  <si>
    <t>DAWSON</t>
  </si>
  <si>
    <t>ALBANY</t>
  </si>
  <si>
    <t>MAPLETON</t>
  </si>
  <si>
    <t>BELLE PLAINE</t>
  </si>
  <si>
    <t>COON RAPIDS</t>
  </si>
  <si>
    <t>BUHL</t>
  </si>
  <si>
    <t>BLOOMINGTON</t>
  </si>
  <si>
    <t>WHEATON</t>
  </si>
  <si>
    <t>LITCHFIELD</t>
  </si>
  <si>
    <t>PRINCETON</t>
  </si>
  <si>
    <t>MORRIS</t>
  </si>
  <si>
    <t>ST CHARLES</t>
  </si>
  <si>
    <t>VIRGINIA</t>
  </si>
  <si>
    <t>EVANSVILLE</t>
  </si>
  <si>
    <t>FRANKLIN</t>
  </si>
  <si>
    <t>ROCHESTER</t>
  </si>
  <si>
    <t>ALEXANDRIA</t>
  </si>
  <si>
    <t>HUTCHINSON</t>
  </si>
  <si>
    <t>MINNEAPOLIS</t>
  </si>
  <si>
    <t>SAINT PAUL</t>
  </si>
  <si>
    <t>COLD SPRING</t>
  </si>
  <si>
    <t>MELROSE</t>
  </si>
  <si>
    <t>CAMBRIDGE</t>
  </si>
  <si>
    <t>ARLINGTON</t>
  </si>
  <si>
    <t>BROOKLYN PARK</t>
  </si>
  <si>
    <t>WESTBROOK</t>
  </si>
  <si>
    <t>WINTHROP</t>
  </si>
  <si>
    <t>GAYLORD</t>
  </si>
  <si>
    <t>HASTINGS</t>
  </si>
  <si>
    <t>GRAND RAPIDS</t>
  </si>
  <si>
    <t>ELK RIVER</t>
  </si>
  <si>
    <t>COLUMBIA HEIGHTS</t>
  </si>
  <si>
    <t>CARLTON</t>
  </si>
  <si>
    <t>BEMIDJI</t>
  </si>
  <si>
    <t>CLOQUET</t>
  </si>
  <si>
    <t>MOORHEAD</t>
  </si>
  <si>
    <t>FARIBAULT</t>
  </si>
  <si>
    <t>WINONA</t>
  </si>
  <si>
    <t>AITKIN</t>
  </si>
  <si>
    <t>ONAMIA</t>
  </si>
  <si>
    <t>ELY</t>
  </si>
  <si>
    <t>SAINT LOUIS PARK</t>
  </si>
  <si>
    <t>NEW HOPE</t>
  </si>
  <si>
    <t>WEST SAINT PAUL</t>
  </si>
  <si>
    <t>FOREST LAKE</t>
  </si>
  <si>
    <t>FRIDLEY</t>
  </si>
  <si>
    <t>ANOKA</t>
  </si>
  <si>
    <t>STILLWATER</t>
  </si>
  <si>
    <t>SPRING PARK</t>
  </si>
  <si>
    <t>DETROIT LAKES</t>
  </si>
  <si>
    <t>BURNSVILLE</t>
  </si>
  <si>
    <t>DULUTH</t>
  </si>
  <si>
    <t>RED WING</t>
  </si>
  <si>
    <t>SLEEPY EYE</t>
  </si>
  <si>
    <t>APPLETON</t>
  </si>
  <si>
    <t>WACONIA</t>
  </si>
  <si>
    <t>WOODBURY</t>
  </si>
  <si>
    <t>REDWOOD FALLS</t>
  </si>
  <si>
    <t>MAHNOMEN</t>
  </si>
  <si>
    <t>HIBBING</t>
  </si>
  <si>
    <t>NORTHFIELD</t>
  </si>
  <si>
    <t>GRANITE FALLS</t>
  </si>
  <si>
    <t>LONG PRAIRIE</t>
  </si>
  <si>
    <t>CHISHOLM</t>
  </si>
  <si>
    <t>HALLOCK</t>
  </si>
  <si>
    <t>CROOKSTON</t>
  </si>
  <si>
    <t>THIEF RIVER FALLS</t>
  </si>
  <si>
    <t>PAYNESVILLE</t>
  </si>
  <si>
    <t>LITTLE FALLS</t>
  </si>
  <si>
    <t>MONTEVIDEO</t>
  </si>
  <si>
    <t>BRECKENRIDGE</t>
  </si>
  <si>
    <t>ST ANTHONY</t>
  </si>
  <si>
    <t>SAUK RAPIDS</t>
  </si>
  <si>
    <t>MAPLEWOOD</t>
  </si>
  <si>
    <t>EVELETH</t>
  </si>
  <si>
    <t>HOWARD LAKE</t>
  </si>
  <si>
    <t>ROBBINSDALE</t>
  </si>
  <si>
    <t>FAIRMONT</t>
  </si>
  <si>
    <t>INVER GROVE HEIGHTS</t>
  </si>
  <si>
    <t>PIERZ</t>
  </si>
  <si>
    <t>CRYSTAL</t>
  </si>
  <si>
    <t>OLIVIA</t>
  </si>
  <si>
    <t>MORA</t>
  </si>
  <si>
    <t>HOPKINS</t>
  </si>
  <si>
    <t>FRAZEE</t>
  </si>
  <si>
    <t>WHITE BEAR LAKE</t>
  </si>
  <si>
    <t>ERSKINE</t>
  </si>
  <si>
    <t>CANNON FALLS</t>
  </si>
  <si>
    <t>BAGLEY</t>
  </si>
  <si>
    <t>NEW BRIGHTON</t>
  </si>
  <si>
    <t>EDEN PRAIRIE</t>
  </si>
  <si>
    <t>TRIMONT</t>
  </si>
  <si>
    <t>NEW RICHLAND</t>
  </si>
  <si>
    <t>AUSTIN</t>
  </si>
  <si>
    <t>INTERNATIONAL FALLS</t>
  </si>
  <si>
    <t>LA CRESCENT</t>
  </si>
  <si>
    <t>GOLDEN VALLEY</t>
  </si>
  <si>
    <t>CHISAGO CITY</t>
  </si>
  <si>
    <t>WARROAD</t>
  </si>
  <si>
    <t>SARTELL</t>
  </si>
  <si>
    <t>EXCELSIOR</t>
  </si>
  <si>
    <t>ALBERT LEA</t>
  </si>
  <si>
    <t>SAUK CENTRE</t>
  </si>
  <si>
    <t>DODGE CENTER</t>
  </si>
  <si>
    <t>PLAINVIEW</t>
  </si>
  <si>
    <t>TRUMAN</t>
  </si>
  <si>
    <t>STEWARTVILLE</t>
  </si>
  <si>
    <t>MCINTOSH</t>
  </si>
  <si>
    <t>TYLER</t>
  </si>
  <si>
    <t>WATKINS</t>
  </si>
  <si>
    <t>PINE ISLAND</t>
  </si>
  <si>
    <t>ANNANDALE</t>
  </si>
  <si>
    <t>NORTH BRANCH</t>
  </si>
  <si>
    <t>BLUE EARTH</t>
  </si>
  <si>
    <t>PELICAN RAPIDS</t>
  </si>
  <si>
    <t>ZUMBROTA</t>
  </si>
  <si>
    <t>LAMBERTON</t>
  </si>
  <si>
    <t>GRAND MARAIS</t>
  </si>
  <si>
    <t>WASECA</t>
  </si>
  <si>
    <t>MANKATO</t>
  </si>
  <si>
    <t>COOK</t>
  </si>
  <si>
    <t>RUSHFORD</t>
  </si>
  <si>
    <t>WORTHINGTON</t>
  </si>
  <si>
    <t>WABASSO</t>
  </si>
  <si>
    <t>LE CENTER</t>
  </si>
  <si>
    <t>BATTLE LAKE</t>
  </si>
  <si>
    <t>PARK RAPIDS</t>
  </si>
  <si>
    <t>WILLMAR</t>
  </si>
  <si>
    <t>COKATO</t>
  </si>
  <si>
    <t>BELGRADE</t>
  </si>
  <si>
    <t>STAPLES</t>
  </si>
  <si>
    <t>MILACA</t>
  </si>
  <si>
    <t>CHATFIELD</t>
  </si>
  <si>
    <t>ARDEN HILLS</t>
  </si>
  <si>
    <t>OWATONNA</t>
  </si>
  <si>
    <t>DEER RIVER</t>
  </si>
  <si>
    <t>SPRING GROVE</t>
  </si>
  <si>
    <t>HAYFIELD</t>
  </si>
  <si>
    <t>CANBY</t>
  </si>
  <si>
    <t>WELLS</t>
  </si>
  <si>
    <t>JANESVILLE</t>
  </si>
  <si>
    <t>SHAKOPEE</t>
  </si>
  <si>
    <t>ORTONVILLE</t>
  </si>
  <si>
    <t>FERGUS FALLS</t>
  </si>
  <si>
    <t>SANDSTONE</t>
  </si>
  <si>
    <t>WINSTED</t>
  </si>
  <si>
    <t>BROOKLYN CENTER</t>
  </si>
  <si>
    <t>OSTRANDER</t>
  </si>
  <si>
    <t>OSAKIS</t>
  </si>
  <si>
    <t>HENDRICKS</t>
  </si>
  <si>
    <t>ROSEAU</t>
  </si>
  <si>
    <t>TWO HARBORS</t>
  </si>
  <si>
    <t>BUFFALO</t>
  </si>
  <si>
    <t>PINE RIVER</t>
  </si>
  <si>
    <t>BLOOMING PRAIRIE</t>
  </si>
  <si>
    <t>PERHAM</t>
  </si>
  <si>
    <t>WABASHA</t>
  </si>
  <si>
    <t>BRAINERD</t>
  </si>
  <si>
    <t>NEW ULM</t>
  </si>
  <si>
    <t>MOOSE LAKE</t>
  </si>
  <si>
    <t>MAPLE PLAIN</t>
  </si>
  <si>
    <t>ST PETER</t>
  </si>
  <si>
    <t>ADA</t>
  </si>
  <si>
    <t>FOSSTON</t>
  </si>
  <si>
    <t>NEW PRAGUE</t>
  </si>
  <si>
    <t>CLARISSA</t>
  </si>
  <si>
    <t>MADELIA</t>
  </si>
  <si>
    <t>HARMONY</t>
  </si>
  <si>
    <t>BIGFORK</t>
  </si>
  <si>
    <t>DASSEL</t>
  </si>
  <si>
    <t>REDLAKE</t>
  </si>
  <si>
    <t>STARBUCK</t>
  </si>
  <si>
    <t>LITTLEFORK</t>
  </si>
  <si>
    <t>FERTILE</t>
  </si>
  <si>
    <t>HILLS</t>
  </si>
  <si>
    <t>MOUNTAIN LAKE</t>
  </si>
  <si>
    <t>CLARKFIELD</t>
  </si>
  <si>
    <t>RENVILLE</t>
  </si>
  <si>
    <t>WINDOM</t>
  </si>
  <si>
    <t>ULEN</t>
  </si>
  <si>
    <t>EDGERTON</t>
  </si>
  <si>
    <t>MENAHGA</t>
  </si>
  <si>
    <t>BROWNS VALLEY</t>
  </si>
  <si>
    <t>HOUSTON</t>
  </si>
  <si>
    <t>HALSTAD</t>
  </si>
  <si>
    <t>FULDA</t>
  </si>
  <si>
    <t>LAKEFIELD</t>
  </si>
  <si>
    <t>CLARA CITY</t>
  </si>
  <si>
    <t>BARRETT</t>
  </si>
  <si>
    <t>BAUDETTE</t>
  </si>
  <si>
    <t>WADENA</t>
  </si>
  <si>
    <t>PARKERS PRAIRIE</t>
  </si>
  <si>
    <t>BUFFALO LAKE</t>
  </si>
  <si>
    <t>PIPESTONE</t>
  </si>
  <si>
    <t>ST JAMES</t>
  </si>
  <si>
    <t>MORGAN</t>
  </si>
  <si>
    <t>BLACKDUCK</t>
  </si>
  <si>
    <t>CHASKA</t>
  </si>
  <si>
    <t>DEEPHAVEN</t>
  </si>
  <si>
    <t>NORTH OAKS</t>
  </si>
  <si>
    <t>OAK PARK HEIGHTS</t>
  </si>
  <si>
    <t>GREENBUSH</t>
  </si>
  <si>
    <t>WAYZATA</t>
  </si>
  <si>
    <t>SILVER BAY</t>
  </si>
  <si>
    <t>EDINA</t>
  </si>
  <si>
    <t>COTTAGE GROVE</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</si>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</sst>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33" totalsRowShown="0" headerRowDxfId="131">
  <autoFilter ref="A1:AG333" xr:uid="{F6C3CB19-CE12-4B14-8BE9-BE2DA56924F3}"/>
  <sortState xmlns:xlrd2="http://schemas.microsoft.com/office/spreadsheetml/2017/richdata2" ref="A2:AG333">
    <sortCondition ref="A1:A333"/>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33" totalsRowShown="0" headerRowDxfId="102">
  <autoFilter ref="A1:AN333" xr:uid="{F6C3CB19-CE12-4B14-8BE9-BE2DA56924F3}"/>
  <sortState xmlns:xlrd2="http://schemas.microsoft.com/office/spreadsheetml/2017/richdata2" ref="A2:AN333">
    <sortCondition ref="A1:A333"/>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33" totalsRowShown="0" headerRowDxfId="67">
  <autoFilter ref="A1:AI333"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524"/>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700</v>
      </c>
      <c r="B1" s="2" t="s">
        <v>702</v>
      </c>
      <c r="C1" s="2" t="s">
        <v>703</v>
      </c>
      <c r="D1" s="2" t="s">
        <v>704</v>
      </c>
      <c r="E1" s="2" t="s">
        <v>705</v>
      </c>
      <c r="F1" s="2" t="s">
        <v>706</v>
      </c>
      <c r="G1" s="2" t="s">
        <v>707</v>
      </c>
      <c r="H1" s="2" t="s">
        <v>708</v>
      </c>
      <c r="I1" s="2" t="s">
        <v>709</v>
      </c>
      <c r="J1" s="2" t="s">
        <v>710</v>
      </c>
      <c r="K1" s="2" t="s">
        <v>711</v>
      </c>
      <c r="L1" s="2" t="s">
        <v>712</v>
      </c>
      <c r="M1" s="2" t="s">
        <v>713</v>
      </c>
      <c r="N1" s="2" t="s">
        <v>714</v>
      </c>
      <c r="O1" s="2" t="s">
        <v>715</v>
      </c>
      <c r="P1" s="2" t="s">
        <v>716</v>
      </c>
      <c r="Q1" s="2" t="s">
        <v>717</v>
      </c>
      <c r="R1" s="2" t="s">
        <v>718</v>
      </c>
      <c r="S1" s="2" t="s">
        <v>719</v>
      </c>
      <c r="T1" s="2" t="s">
        <v>720</v>
      </c>
      <c r="U1" s="2" t="s">
        <v>721</v>
      </c>
      <c r="V1" s="2" t="s">
        <v>722</v>
      </c>
      <c r="W1" s="2" t="s">
        <v>723</v>
      </c>
      <c r="X1" s="2" t="s">
        <v>724</v>
      </c>
      <c r="Y1" s="2" t="s">
        <v>725</v>
      </c>
      <c r="Z1" s="2" t="s">
        <v>726</v>
      </c>
      <c r="AA1" s="2" t="s">
        <v>727</v>
      </c>
      <c r="AB1" s="2" t="s">
        <v>728</v>
      </c>
      <c r="AC1" s="2" t="s">
        <v>729</v>
      </c>
      <c r="AD1" s="2" t="s">
        <v>730</v>
      </c>
      <c r="AE1" s="2" t="s">
        <v>731</v>
      </c>
      <c r="AF1" s="2" t="s">
        <v>732</v>
      </c>
      <c r="AG1" s="3" t="s">
        <v>733</v>
      </c>
    </row>
    <row r="2" spans="1:34" x14ac:dyDescent="0.25">
      <c r="A2" t="s">
        <v>356</v>
      </c>
      <c r="B2" t="s">
        <v>330</v>
      </c>
      <c r="C2" t="s">
        <v>545</v>
      </c>
      <c r="D2" t="s">
        <v>420</v>
      </c>
      <c r="E2" s="4">
        <v>51.304347826086953</v>
      </c>
      <c r="F2" s="4">
        <f>Nurse[[#This Row],[Total Nurse Staff Hours]]/Nurse[[#This Row],[MDS Census]]</f>
        <v>1.5704915254237288</v>
      </c>
      <c r="G2" s="4">
        <f>Nurse[[#This Row],[Total Direct Care Staff Hours]]/Nurse[[#This Row],[MDS Census]]</f>
        <v>1.3843686440677969</v>
      </c>
      <c r="H2" s="4">
        <f>Nurse[[#This Row],[Total RN Hours (w/ Admin, DON)]]/Nurse[[#This Row],[MDS Census]]</f>
        <v>0.23506991525423734</v>
      </c>
      <c r="I2" s="4">
        <f>Nurse[[#This Row],[RN Hours (excl. Admin, DON)]]/Nurse[[#This Row],[MDS Census]]</f>
        <v>4.8947033898305119E-2</v>
      </c>
      <c r="J2" s="4">
        <f>SUM(Nurse[[#This Row],[RN Hours (excl. Admin, DON)]],Nurse[[#This Row],[RN Admin Hours]],Nurse[[#This Row],[RN DON Hours]],Nurse[[#This Row],[LPN Hours (excl. Admin)]],Nurse[[#This Row],[LPN Admin Hours]],Nurse[[#This Row],[CNA Hours]],Nurse[[#This Row],[NA TR Hours]],Nurse[[#This Row],[Med Aide/Tech Hours]])</f>
        <v>80.573043478260871</v>
      </c>
      <c r="K2" s="4">
        <f>SUM(Nurse[[#This Row],[RN Hours (excl. Admin, DON)]],Nurse[[#This Row],[LPN Hours (excl. Admin)]],Nurse[[#This Row],[CNA Hours]],Nurse[[#This Row],[NA TR Hours]],Nurse[[#This Row],[Med Aide/Tech Hours]])</f>
        <v>71.02413043478262</v>
      </c>
      <c r="L2" s="4">
        <f>SUM(Nurse[[#This Row],[RN Hours (excl. Admin, DON)]],Nurse[[#This Row],[RN Admin Hours]],Nurse[[#This Row],[RN DON Hours]])</f>
        <v>12.060108695652175</v>
      </c>
      <c r="M2" s="4">
        <v>2.5111956521739147</v>
      </c>
      <c r="N2" s="4">
        <v>9.5489130434782616</v>
      </c>
      <c r="O2" s="4">
        <v>0</v>
      </c>
      <c r="P2" s="4">
        <f>SUM(Nurse[[#This Row],[LPN Hours (excl. Admin)]],Nurse[[#This Row],[LPN Admin Hours]])</f>
        <v>7.2884782608695664</v>
      </c>
      <c r="Q2" s="4">
        <v>7.2884782608695664</v>
      </c>
      <c r="R2" s="4">
        <v>0</v>
      </c>
      <c r="S2" s="4">
        <f>SUM(Nurse[[#This Row],[CNA Hours]],Nurse[[#This Row],[NA TR Hours]],Nurse[[#This Row],[Med Aide/Tech Hours]])</f>
        <v>61.224456521739128</v>
      </c>
      <c r="T2" s="4">
        <v>40.41467391304348</v>
      </c>
      <c r="U2" s="4">
        <v>3.402173913043478</v>
      </c>
      <c r="V2" s="4">
        <v>17.407608695652176</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11.733369565217391</v>
      </c>
      <c r="X2" s="4">
        <v>0.24760869565217397</v>
      </c>
      <c r="Y2" s="4">
        <v>0</v>
      </c>
      <c r="Z2" s="4">
        <v>0</v>
      </c>
      <c r="AA2" s="4">
        <v>1.7966304347826083</v>
      </c>
      <c r="AB2" s="4">
        <v>0</v>
      </c>
      <c r="AC2" s="4">
        <v>7.5913043478260871</v>
      </c>
      <c r="AD2" s="4">
        <v>0</v>
      </c>
      <c r="AE2" s="4">
        <v>2.097826086956522</v>
      </c>
      <c r="AF2" t="s">
        <v>0</v>
      </c>
      <c r="AG2" s="1">
        <v>5</v>
      </c>
      <c r="AH2"/>
    </row>
    <row r="3" spans="1:34" x14ac:dyDescent="0.25">
      <c r="A3" t="s">
        <v>356</v>
      </c>
      <c r="B3" t="s">
        <v>141</v>
      </c>
      <c r="C3" t="s">
        <v>532</v>
      </c>
      <c r="D3" t="s">
        <v>418</v>
      </c>
      <c r="E3" s="4">
        <v>51.804347826086953</v>
      </c>
      <c r="F3" s="4">
        <f>Nurse[[#This Row],[Total Nurse Staff Hours]]/Nurse[[#This Row],[MDS Census]]</f>
        <v>3.1954469156525391</v>
      </c>
      <c r="G3" s="4">
        <f>Nurse[[#This Row],[Total Direct Care Staff Hours]]/Nurse[[#This Row],[MDS Census]]</f>
        <v>2.7915442719261438</v>
      </c>
      <c r="H3" s="4">
        <f>Nurse[[#This Row],[Total RN Hours (w/ Admin, DON)]]/Nurse[[#This Row],[MDS Census]]</f>
        <v>1.2179500629458666</v>
      </c>
      <c r="I3" s="4">
        <f>Nurse[[#This Row],[RN Hours (excl. Admin, DON)]]/Nurse[[#This Row],[MDS Census]]</f>
        <v>0.81404741921947132</v>
      </c>
      <c r="J3" s="4">
        <f>SUM(Nurse[[#This Row],[RN Hours (excl. Admin, DON)]],Nurse[[#This Row],[RN Admin Hours]],Nurse[[#This Row],[RN DON Hours]],Nurse[[#This Row],[LPN Hours (excl. Admin)]],Nurse[[#This Row],[LPN Admin Hours]],Nurse[[#This Row],[CNA Hours]],Nurse[[#This Row],[NA TR Hours]],Nurse[[#This Row],[Med Aide/Tech Hours]])</f>
        <v>165.53804347826087</v>
      </c>
      <c r="K3" s="4">
        <f>SUM(Nurse[[#This Row],[RN Hours (excl. Admin, DON)]],Nurse[[#This Row],[LPN Hours (excl. Admin)]],Nurse[[#This Row],[CNA Hours]],Nurse[[#This Row],[NA TR Hours]],Nurse[[#This Row],[Med Aide/Tech Hours]])</f>
        <v>144.61413043478262</v>
      </c>
      <c r="L3" s="4">
        <f>SUM(Nurse[[#This Row],[RN Hours (excl. Admin, DON)]],Nurse[[#This Row],[RN Admin Hours]],Nurse[[#This Row],[RN DON Hours]])</f>
        <v>63.095108695652172</v>
      </c>
      <c r="M3" s="4">
        <v>42.171195652173914</v>
      </c>
      <c r="N3" s="4">
        <v>15.532608695652174</v>
      </c>
      <c r="O3" s="4">
        <v>5.3913043478260869</v>
      </c>
      <c r="P3" s="4">
        <f>SUM(Nurse[[#This Row],[LPN Hours (excl. Admin)]],Nurse[[#This Row],[LPN Admin Hours]])</f>
        <v>8.7880434782608692</v>
      </c>
      <c r="Q3" s="4">
        <v>8.7880434782608692</v>
      </c>
      <c r="R3" s="4">
        <v>0</v>
      </c>
      <c r="S3" s="4">
        <f>SUM(Nurse[[#This Row],[CNA Hours]],Nurse[[#This Row],[NA TR Hours]],Nurse[[#This Row],[Med Aide/Tech Hours]])</f>
        <v>93.654891304347814</v>
      </c>
      <c r="T3" s="4">
        <v>83.222826086956516</v>
      </c>
      <c r="U3" s="4">
        <v>4.5326086956521738</v>
      </c>
      <c r="V3" s="4">
        <v>5.8994565217391308</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7.8423913043478262</v>
      </c>
      <c r="X3" s="4">
        <v>4.2663043478260869</v>
      </c>
      <c r="Y3" s="4">
        <v>0</v>
      </c>
      <c r="Z3" s="4">
        <v>0</v>
      </c>
      <c r="AA3" s="4">
        <v>2.9076086956521738</v>
      </c>
      <c r="AB3" s="4">
        <v>0</v>
      </c>
      <c r="AC3" s="4">
        <v>0.66847826086956519</v>
      </c>
      <c r="AD3" s="4">
        <v>0</v>
      </c>
      <c r="AE3" s="4">
        <v>0</v>
      </c>
      <c r="AF3" s="1">
        <v>245363</v>
      </c>
      <c r="AG3" s="1">
        <v>5</v>
      </c>
      <c r="AH3"/>
    </row>
    <row r="4" spans="1:34" x14ac:dyDescent="0.25">
      <c r="A4" t="s">
        <v>356</v>
      </c>
      <c r="B4" t="s">
        <v>22</v>
      </c>
      <c r="C4" t="s">
        <v>532</v>
      </c>
      <c r="D4" t="s">
        <v>418</v>
      </c>
      <c r="E4" s="4">
        <v>38.902173913043477</v>
      </c>
      <c r="F4" s="4">
        <f>Nurse[[#This Row],[Total Nurse Staff Hours]]/Nurse[[#This Row],[MDS Census]]</f>
        <v>4.2474853310980718</v>
      </c>
      <c r="G4" s="4">
        <f>Nurse[[#This Row],[Total Direct Care Staff Hours]]/Nurse[[#This Row],[MDS Census]]</f>
        <v>3.8472338642078787</v>
      </c>
      <c r="H4" s="4">
        <f>Nurse[[#This Row],[Total RN Hours (w/ Admin, DON)]]/Nurse[[#This Row],[MDS Census]]</f>
        <v>0.92672534227437842</v>
      </c>
      <c r="I4" s="4">
        <f>Nurse[[#This Row],[RN Hours (excl. Admin, DON)]]/Nurse[[#This Row],[MDS Census]]</f>
        <v>0.77696283878178274</v>
      </c>
      <c r="J4" s="4">
        <f>SUM(Nurse[[#This Row],[RN Hours (excl. Admin, DON)]],Nurse[[#This Row],[RN Admin Hours]],Nurse[[#This Row],[RN DON Hours]],Nurse[[#This Row],[LPN Hours (excl. Admin)]],Nurse[[#This Row],[LPN Admin Hours]],Nurse[[#This Row],[CNA Hours]],Nurse[[#This Row],[NA TR Hours]],Nurse[[#This Row],[Med Aide/Tech Hours]])</f>
        <v>165.23641304347825</v>
      </c>
      <c r="K4" s="4">
        <f>SUM(Nurse[[#This Row],[RN Hours (excl. Admin, DON)]],Nurse[[#This Row],[LPN Hours (excl. Admin)]],Nurse[[#This Row],[CNA Hours]],Nurse[[#This Row],[NA TR Hours]],Nurse[[#This Row],[Med Aide/Tech Hours]])</f>
        <v>149.66576086956519</v>
      </c>
      <c r="L4" s="4">
        <f>SUM(Nurse[[#This Row],[RN Hours (excl. Admin, DON)]],Nurse[[#This Row],[RN Admin Hours]],Nurse[[#This Row],[RN DON Hours]])</f>
        <v>36.051630434782609</v>
      </c>
      <c r="M4" s="4">
        <v>30.225543478260871</v>
      </c>
      <c r="N4" s="4">
        <v>3.5652173913043477</v>
      </c>
      <c r="O4" s="4">
        <v>2.2608695652173911</v>
      </c>
      <c r="P4" s="4">
        <f>SUM(Nurse[[#This Row],[LPN Hours (excl. Admin)]],Nurse[[#This Row],[LPN Admin Hours]])</f>
        <v>25.641304347826086</v>
      </c>
      <c r="Q4" s="4">
        <v>15.896739130434783</v>
      </c>
      <c r="R4" s="4">
        <v>9.7445652173913047</v>
      </c>
      <c r="S4" s="4">
        <f>SUM(Nurse[[#This Row],[CNA Hours]],Nurse[[#This Row],[NA TR Hours]],Nurse[[#This Row],[Med Aide/Tech Hours]])</f>
        <v>103.54347826086956</v>
      </c>
      <c r="T4" s="4">
        <v>91.502717391304344</v>
      </c>
      <c r="U4" s="4">
        <v>10.073369565217391</v>
      </c>
      <c r="V4" s="4">
        <v>1.9673913043478262</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20.206521739130437</v>
      </c>
      <c r="X4" s="4">
        <v>0</v>
      </c>
      <c r="Y4" s="4">
        <v>0</v>
      </c>
      <c r="Z4" s="4">
        <v>0</v>
      </c>
      <c r="AA4" s="4">
        <v>0</v>
      </c>
      <c r="AB4" s="4">
        <v>9.7445652173913047</v>
      </c>
      <c r="AC4" s="4">
        <v>10.461956521739131</v>
      </c>
      <c r="AD4" s="4">
        <v>0</v>
      </c>
      <c r="AE4" s="4">
        <v>0</v>
      </c>
      <c r="AF4" s="1">
        <v>245119</v>
      </c>
      <c r="AG4" s="1">
        <v>5</v>
      </c>
      <c r="AH4"/>
    </row>
    <row r="5" spans="1:34" x14ac:dyDescent="0.25">
      <c r="A5" t="s">
        <v>356</v>
      </c>
      <c r="B5" t="s">
        <v>326</v>
      </c>
      <c r="C5" t="s">
        <v>512</v>
      </c>
      <c r="D5" t="s">
        <v>415</v>
      </c>
      <c r="E5" s="4">
        <v>190.61956521739131</v>
      </c>
      <c r="F5" s="4">
        <f>Nurse[[#This Row],[Total Nurse Staff Hours]]/Nurse[[#This Row],[MDS Census]]</f>
        <v>1.8034156355134858</v>
      </c>
      <c r="G5" s="4">
        <f>Nurse[[#This Row],[Total Direct Care Staff Hours]]/Nurse[[#This Row],[MDS Census]]</f>
        <v>1.6068597821748303</v>
      </c>
      <c r="H5" s="4">
        <f>Nurse[[#This Row],[Total RN Hours (w/ Admin, DON)]]/Nurse[[#This Row],[MDS Census]]</f>
        <v>0.61507099275816846</v>
      </c>
      <c r="I5" s="4">
        <f>Nurse[[#This Row],[RN Hours (excl. Admin, DON)]]/Nurse[[#This Row],[MDS Census]]</f>
        <v>0.4342532930375777</v>
      </c>
      <c r="J5" s="4">
        <f>SUM(Nurse[[#This Row],[RN Hours (excl. Admin, DON)]],Nurse[[#This Row],[RN Admin Hours]],Nurse[[#This Row],[RN DON Hours]],Nurse[[#This Row],[LPN Hours (excl. Admin)]],Nurse[[#This Row],[LPN Admin Hours]],Nurse[[#This Row],[CNA Hours]],Nurse[[#This Row],[NA TR Hours]],Nurse[[#This Row],[Med Aide/Tech Hours]])</f>
        <v>343.76630434782612</v>
      </c>
      <c r="K5" s="4">
        <f>SUM(Nurse[[#This Row],[RN Hours (excl. Admin, DON)]],Nurse[[#This Row],[LPN Hours (excl. Admin)]],Nurse[[#This Row],[CNA Hours]],Nurse[[#This Row],[NA TR Hours]],Nurse[[#This Row],[Med Aide/Tech Hours]])</f>
        <v>306.29891304347825</v>
      </c>
      <c r="L5" s="4">
        <f>SUM(Nurse[[#This Row],[RN Hours (excl. Admin, DON)]],Nurse[[#This Row],[RN Admin Hours]],Nurse[[#This Row],[RN DON Hours]])</f>
        <v>117.24456521739131</v>
      </c>
      <c r="M5" s="4">
        <v>82.777173913043484</v>
      </c>
      <c r="N5" s="4">
        <v>29.755434782608695</v>
      </c>
      <c r="O5" s="4">
        <v>4.7119565217391308</v>
      </c>
      <c r="P5" s="4">
        <f>SUM(Nurse[[#This Row],[LPN Hours (excl. Admin)]],Nurse[[#This Row],[LPN Admin Hours]])</f>
        <v>15.845108695652174</v>
      </c>
      <c r="Q5" s="4">
        <v>12.845108695652174</v>
      </c>
      <c r="R5" s="4">
        <v>3</v>
      </c>
      <c r="S5" s="4">
        <f>SUM(Nurse[[#This Row],[CNA Hours]],Nurse[[#This Row],[NA TR Hours]],Nurse[[#This Row],[Med Aide/Tech Hours]])</f>
        <v>210.67663043478262</v>
      </c>
      <c r="T5" s="4">
        <v>201.45108695652175</v>
      </c>
      <c r="U5" s="4">
        <v>9.2255434782608692</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 s="4">
        <v>0</v>
      </c>
      <c r="Y5" s="4">
        <v>0</v>
      </c>
      <c r="Z5" s="4">
        <v>0</v>
      </c>
      <c r="AA5" s="4">
        <v>0</v>
      </c>
      <c r="AB5" s="4">
        <v>0</v>
      </c>
      <c r="AC5" s="4">
        <v>0</v>
      </c>
      <c r="AD5" s="4">
        <v>0</v>
      </c>
      <c r="AE5" s="4">
        <v>0</v>
      </c>
      <c r="AF5" s="7">
        <v>2.3999999999999999E+117</v>
      </c>
      <c r="AG5" s="1">
        <v>5</v>
      </c>
      <c r="AH5"/>
    </row>
    <row r="6" spans="1:34" x14ac:dyDescent="0.25">
      <c r="A6" t="s">
        <v>356</v>
      </c>
      <c r="B6" t="s">
        <v>142</v>
      </c>
      <c r="C6" t="s">
        <v>605</v>
      </c>
      <c r="D6" t="s">
        <v>405</v>
      </c>
      <c r="E6" s="4">
        <v>24.956521739130434</v>
      </c>
      <c r="F6" s="4">
        <f>Nurse[[#This Row],[Total Nurse Staff Hours]]/Nurse[[#This Row],[MDS Census]]</f>
        <v>5.1890287456446016</v>
      </c>
      <c r="G6" s="4">
        <f>Nurse[[#This Row],[Total Direct Care Staff Hours]]/Nurse[[#This Row],[MDS Census]]</f>
        <v>5.0222125435540086</v>
      </c>
      <c r="H6" s="4">
        <f>Nurse[[#This Row],[Total RN Hours (w/ Admin, DON)]]/Nurse[[#This Row],[MDS Census]]</f>
        <v>1.4828832752613241</v>
      </c>
      <c r="I6" s="4">
        <f>Nurse[[#This Row],[RN Hours (excl. Admin, DON)]]/Nurse[[#This Row],[MDS Census]]</f>
        <v>1.3160670731707318</v>
      </c>
      <c r="J6" s="4">
        <f>SUM(Nurse[[#This Row],[RN Hours (excl. Admin, DON)]],Nurse[[#This Row],[RN Admin Hours]],Nurse[[#This Row],[RN DON Hours]],Nurse[[#This Row],[LPN Hours (excl. Admin)]],Nurse[[#This Row],[LPN Admin Hours]],Nurse[[#This Row],[CNA Hours]],Nurse[[#This Row],[NA TR Hours]],Nurse[[#This Row],[Med Aide/Tech Hours]])</f>
        <v>129.50010869565222</v>
      </c>
      <c r="K6" s="4">
        <f>SUM(Nurse[[#This Row],[RN Hours (excl. Admin, DON)]],Nurse[[#This Row],[LPN Hours (excl. Admin)]],Nurse[[#This Row],[CNA Hours]],Nurse[[#This Row],[NA TR Hours]],Nurse[[#This Row],[Med Aide/Tech Hours]])</f>
        <v>125.33695652173917</v>
      </c>
      <c r="L6" s="4">
        <f>SUM(Nurse[[#This Row],[RN Hours (excl. Admin, DON)]],Nurse[[#This Row],[RN Admin Hours]],Nurse[[#This Row],[RN DON Hours]])</f>
        <v>37.007608695652173</v>
      </c>
      <c r="M6" s="4">
        <v>32.844456521739133</v>
      </c>
      <c r="N6" s="4">
        <v>0</v>
      </c>
      <c r="O6" s="4">
        <v>4.1631521739130433</v>
      </c>
      <c r="P6" s="4">
        <f>SUM(Nurse[[#This Row],[LPN Hours (excl. Admin)]],Nurse[[#This Row],[LPN Admin Hours]])</f>
        <v>23.950543478260872</v>
      </c>
      <c r="Q6" s="4">
        <v>23.950543478260872</v>
      </c>
      <c r="R6" s="4">
        <v>0</v>
      </c>
      <c r="S6" s="4">
        <f>SUM(Nurse[[#This Row],[CNA Hours]],Nurse[[#This Row],[NA TR Hours]],Nurse[[#This Row],[Med Aide/Tech Hours]])</f>
        <v>68.541956521739166</v>
      </c>
      <c r="T6" s="4">
        <v>68.191413043478292</v>
      </c>
      <c r="U6" s="4">
        <v>0</v>
      </c>
      <c r="V6" s="4">
        <v>0.35054347826086957</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24.336956521739133</v>
      </c>
      <c r="X6" s="4">
        <v>7.3695652173913047</v>
      </c>
      <c r="Y6" s="4">
        <v>0</v>
      </c>
      <c r="Z6" s="4">
        <v>0</v>
      </c>
      <c r="AA6" s="4">
        <v>5.3505434782608692</v>
      </c>
      <c r="AB6" s="4">
        <v>0</v>
      </c>
      <c r="AC6" s="4">
        <v>11.616847826086957</v>
      </c>
      <c r="AD6" s="4">
        <v>0</v>
      </c>
      <c r="AE6" s="4">
        <v>0</v>
      </c>
      <c r="AF6" s="1">
        <v>245364</v>
      </c>
      <c r="AG6" s="1">
        <v>5</v>
      </c>
      <c r="AH6"/>
    </row>
    <row r="7" spans="1:34" x14ac:dyDescent="0.25">
      <c r="A7" t="s">
        <v>356</v>
      </c>
      <c r="B7" t="s">
        <v>34</v>
      </c>
      <c r="C7" t="s">
        <v>540</v>
      </c>
      <c r="D7" t="s">
        <v>411</v>
      </c>
      <c r="E7" s="4">
        <v>108.96739130434783</v>
      </c>
      <c r="F7" s="4">
        <f>Nurse[[#This Row],[Total Nurse Staff Hours]]/Nurse[[#This Row],[MDS Census]]</f>
        <v>4.4683092269326679</v>
      </c>
      <c r="G7" s="4">
        <f>Nurse[[#This Row],[Total Direct Care Staff Hours]]/Nurse[[#This Row],[MDS Census]]</f>
        <v>3.9051581047381547</v>
      </c>
      <c r="H7" s="4">
        <f>Nurse[[#This Row],[Total RN Hours (w/ Admin, DON)]]/Nurse[[#This Row],[MDS Census]]</f>
        <v>1.5284997506234415</v>
      </c>
      <c r="I7" s="4">
        <f>Nurse[[#This Row],[RN Hours (excl. Admin, DON)]]/Nurse[[#This Row],[MDS Census]]</f>
        <v>1.1104698254364092</v>
      </c>
      <c r="J7" s="4">
        <f>SUM(Nurse[[#This Row],[RN Hours (excl. Admin, DON)]],Nurse[[#This Row],[RN Admin Hours]],Nurse[[#This Row],[RN DON Hours]],Nurse[[#This Row],[LPN Hours (excl. Admin)]],Nurse[[#This Row],[LPN Admin Hours]],Nurse[[#This Row],[CNA Hours]],Nurse[[#This Row],[NA TR Hours]],Nurse[[#This Row],[Med Aide/Tech Hours]])</f>
        <v>486.9</v>
      </c>
      <c r="K7" s="4">
        <f>SUM(Nurse[[#This Row],[RN Hours (excl. Admin, DON)]],Nurse[[#This Row],[LPN Hours (excl. Admin)]],Nurse[[#This Row],[CNA Hours]],Nurse[[#This Row],[NA TR Hours]],Nurse[[#This Row],[Med Aide/Tech Hours]])</f>
        <v>425.53489130434787</v>
      </c>
      <c r="L7" s="4">
        <f>SUM(Nurse[[#This Row],[RN Hours (excl. Admin, DON)]],Nurse[[#This Row],[RN Admin Hours]],Nurse[[#This Row],[RN DON Hours]])</f>
        <v>166.55663043478262</v>
      </c>
      <c r="M7" s="4">
        <v>121.00500000000001</v>
      </c>
      <c r="N7" s="4">
        <v>40.595108695652172</v>
      </c>
      <c r="O7" s="4">
        <v>4.9565217391304346</v>
      </c>
      <c r="P7" s="4">
        <f>SUM(Nurse[[#This Row],[LPN Hours (excl. Admin)]],Nurse[[#This Row],[LPN Admin Hours]])</f>
        <v>87.655543478260853</v>
      </c>
      <c r="Q7" s="4">
        <v>71.842065217391294</v>
      </c>
      <c r="R7" s="4">
        <v>15.813478260869564</v>
      </c>
      <c r="S7" s="4">
        <f>SUM(Nurse[[#This Row],[CNA Hours]],Nurse[[#This Row],[NA TR Hours]],Nurse[[#This Row],[Med Aide/Tech Hours]])</f>
        <v>232.68782608695656</v>
      </c>
      <c r="T7" s="4">
        <v>228.59000000000003</v>
      </c>
      <c r="U7" s="4">
        <v>0</v>
      </c>
      <c r="V7" s="4">
        <v>4.0978260869565215</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124.17304347826088</v>
      </c>
      <c r="X7" s="4">
        <v>36.496304347826083</v>
      </c>
      <c r="Y7" s="4">
        <v>5.4347826086956523</v>
      </c>
      <c r="Z7" s="4">
        <v>0</v>
      </c>
      <c r="AA7" s="4">
        <v>19.748804347826088</v>
      </c>
      <c r="AB7" s="4">
        <v>0</v>
      </c>
      <c r="AC7" s="4">
        <v>58.39532608695653</v>
      </c>
      <c r="AD7" s="4">
        <v>0</v>
      </c>
      <c r="AE7" s="4">
        <v>4.0978260869565215</v>
      </c>
      <c r="AF7" s="1">
        <v>245205</v>
      </c>
      <c r="AG7" s="1">
        <v>5</v>
      </c>
      <c r="AH7"/>
    </row>
    <row r="8" spans="1:34" x14ac:dyDescent="0.25">
      <c r="A8" t="s">
        <v>356</v>
      </c>
      <c r="B8" t="s">
        <v>49</v>
      </c>
      <c r="C8" t="s">
        <v>548</v>
      </c>
      <c r="D8" t="s">
        <v>425</v>
      </c>
      <c r="E8" s="4">
        <v>39.793478260869563</v>
      </c>
      <c r="F8" s="4">
        <f>Nurse[[#This Row],[Total Nurse Staff Hours]]/Nurse[[#This Row],[MDS Census]]</f>
        <v>3.9568697077301285</v>
      </c>
      <c r="G8" s="4">
        <f>Nurse[[#This Row],[Total Direct Care Staff Hours]]/Nurse[[#This Row],[MDS Census]]</f>
        <v>3.8213875990166626</v>
      </c>
      <c r="H8" s="4">
        <f>Nurse[[#This Row],[Total RN Hours (w/ Admin, DON)]]/Nurse[[#This Row],[MDS Census]]</f>
        <v>1.1454520622780664</v>
      </c>
      <c r="I8" s="4">
        <f>Nurse[[#This Row],[RN Hours (excl. Admin, DON)]]/Nurse[[#This Row],[MDS Census]]</f>
        <v>1.0099699535646001</v>
      </c>
      <c r="J8" s="4">
        <f>SUM(Nurse[[#This Row],[RN Hours (excl. Admin, DON)]],Nurse[[#This Row],[RN Admin Hours]],Nurse[[#This Row],[RN DON Hours]],Nurse[[#This Row],[LPN Hours (excl. Admin)]],Nurse[[#This Row],[LPN Admin Hours]],Nurse[[#This Row],[CNA Hours]],Nurse[[#This Row],[NA TR Hours]],Nurse[[#This Row],[Med Aide/Tech Hours]])</f>
        <v>157.45760869565217</v>
      </c>
      <c r="K8" s="4">
        <f>SUM(Nurse[[#This Row],[RN Hours (excl. Admin, DON)]],Nurse[[#This Row],[LPN Hours (excl. Admin)]],Nurse[[#This Row],[CNA Hours]],Nurse[[#This Row],[NA TR Hours]],Nurse[[#This Row],[Med Aide/Tech Hours]])</f>
        <v>152.0663043478261</v>
      </c>
      <c r="L8" s="4">
        <f>SUM(Nurse[[#This Row],[RN Hours (excl. Admin, DON)]],Nurse[[#This Row],[RN Admin Hours]],Nurse[[#This Row],[RN DON Hours]])</f>
        <v>45.581521739130444</v>
      </c>
      <c r="M8" s="4">
        <v>40.190217391304358</v>
      </c>
      <c r="N8" s="4">
        <v>0</v>
      </c>
      <c r="O8" s="4">
        <v>5.3913043478260869</v>
      </c>
      <c r="P8" s="4">
        <f>SUM(Nurse[[#This Row],[LPN Hours (excl. Admin)]],Nurse[[#This Row],[LPN Admin Hours]])</f>
        <v>5.7423913043478256</v>
      </c>
      <c r="Q8" s="4">
        <v>5.7423913043478256</v>
      </c>
      <c r="R8" s="4">
        <v>0</v>
      </c>
      <c r="S8" s="4">
        <f>SUM(Nurse[[#This Row],[CNA Hours]],Nurse[[#This Row],[NA TR Hours]],Nurse[[#This Row],[Med Aide/Tech Hours]])</f>
        <v>106.13369565217391</v>
      </c>
      <c r="T8" s="4">
        <v>93.066304347826105</v>
      </c>
      <c r="U8" s="4">
        <v>0</v>
      </c>
      <c r="V8" s="4">
        <v>13.067391304347813</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71.543478260869563</v>
      </c>
      <c r="X8" s="4">
        <v>20.608695652173914</v>
      </c>
      <c r="Y8" s="4">
        <v>0</v>
      </c>
      <c r="Z8" s="4">
        <v>5.3913043478260869</v>
      </c>
      <c r="AA8" s="4">
        <v>1.9565217391304348</v>
      </c>
      <c r="AB8" s="4">
        <v>0</v>
      </c>
      <c r="AC8" s="4">
        <v>43.586956521739133</v>
      </c>
      <c r="AD8" s="4">
        <v>0</v>
      </c>
      <c r="AE8" s="4">
        <v>0</v>
      </c>
      <c r="AF8" s="1">
        <v>245231</v>
      </c>
      <c r="AG8" s="1">
        <v>5</v>
      </c>
      <c r="AH8"/>
    </row>
    <row r="9" spans="1:34" x14ac:dyDescent="0.25">
      <c r="A9" t="s">
        <v>356</v>
      </c>
      <c r="B9" t="s">
        <v>197</v>
      </c>
      <c r="C9" t="s">
        <v>514</v>
      </c>
      <c r="D9" t="s">
        <v>432</v>
      </c>
      <c r="E9" s="4">
        <v>49.347826086956523</v>
      </c>
      <c r="F9" s="4">
        <f>Nurse[[#This Row],[Total Nurse Staff Hours]]/Nurse[[#This Row],[MDS Census]]</f>
        <v>3.5319008810572692</v>
      </c>
      <c r="G9" s="4">
        <f>Nurse[[#This Row],[Total Direct Care Staff Hours]]/Nurse[[#This Row],[MDS Census]]</f>
        <v>3.3305792951541853</v>
      </c>
      <c r="H9" s="4">
        <f>Nurse[[#This Row],[Total RN Hours (w/ Admin, DON)]]/Nurse[[#This Row],[MDS Census]]</f>
        <v>0.8843237885462556</v>
      </c>
      <c r="I9" s="4">
        <f>Nurse[[#This Row],[RN Hours (excl. Admin, DON)]]/Nurse[[#This Row],[MDS Census]]</f>
        <v>0.6830022026431718</v>
      </c>
      <c r="J9" s="4">
        <f>SUM(Nurse[[#This Row],[RN Hours (excl. Admin, DON)]],Nurse[[#This Row],[RN Admin Hours]],Nurse[[#This Row],[RN DON Hours]],Nurse[[#This Row],[LPN Hours (excl. Admin)]],Nurse[[#This Row],[LPN Admin Hours]],Nurse[[#This Row],[CNA Hours]],Nurse[[#This Row],[NA TR Hours]],Nurse[[#This Row],[Med Aide/Tech Hours]])</f>
        <v>174.29163043478263</v>
      </c>
      <c r="K9" s="4">
        <f>SUM(Nurse[[#This Row],[RN Hours (excl. Admin, DON)]],Nurse[[#This Row],[LPN Hours (excl. Admin)]],Nurse[[#This Row],[CNA Hours]],Nurse[[#This Row],[NA TR Hours]],Nurse[[#This Row],[Med Aide/Tech Hours]])</f>
        <v>164.35684782608698</v>
      </c>
      <c r="L9" s="4">
        <f>SUM(Nurse[[#This Row],[RN Hours (excl. Admin, DON)]],Nurse[[#This Row],[RN Admin Hours]],Nurse[[#This Row],[RN DON Hours]])</f>
        <v>43.639456521739135</v>
      </c>
      <c r="M9" s="4">
        <v>33.704673913043479</v>
      </c>
      <c r="N9" s="4">
        <v>4.6956521739130439</v>
      </c>
      <c r="O9" s="4">
        <v>5.2391304347826084</v>
      </c>
      <c r="P9" s="4">
        <f>SUM(Nurse[[#This Row],[LPN Hours (excl. Admin)]],Nurse[[#This Row],[LPN Admin Hours]])</f>
        <v>28.978260869565219</v>
      </c>
      <c r="Q9" s="4">
        <v>28.978260869565219</v>
      </c>
      <c r="R9" s="4">
        <v>0</v>
      </c>
      <c r="S9" s="4">
        <f>SUM(Nurse[[#This Row],[CNA Hours]],Nurse[[#This Row],[NA TR Hours]],Nurse[[#This Row],[Med Aide/Tech Hours]])</f>
        <v>101.67391304347827</v>
      </c>
      <c r="T9" s="4">
        <v>90.146739130434781</v>
      </c>
      <c r="U9" s="4">
        <v>0.2608695652173913</v>
      </c>
      <c r="V9" s="4">
        <v>11.266304347826088</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0.60326086956521741</v>
      </c>
      <c r="X9" s="4">
        <v>0</v>
      </c>
      <c r="Y9" s="4">
        <v>0</v>
      </c>
      <c r="Z9" s="4">
        <v>0</v>
      </c>
      <c r="AA9" s="4">
        <v>0</v>
      </c>
      <c r="AB9" s="4">
        <v>0</v>
      </c>
      <c r="AC9" s="4">
        <v>0.34239130434782611</v>
      </c>
      <c r="AD9" s="4">
        <v>0.2608695652173913</v>
      </c>
      <c r="AE9" s="4">
        <v>0</v>
      </c>
      <c r="AF9" s="1">
        <v>245446</v>
      </c>
      <c r="AG9" s="1">
        <v>5</v>
      </c>
      <c r="AH9"/>
    </row>
    <row r="10" spans="1:34" x14ac:dyDescent="0.25">
      <c r="A10" t="s">
        <v>356</v>
      </c>
      <c r="B10" t="s">
        <v>284</v>
      </c>
      <c r="C10" t="s">
        <v>549</v>
      </c>
      <c r="D10" t="s">
        <v>426</v>
      </c>
      <c r="E10" s="4">
        <v>27.434782608695652</v>
      </c>
      <c r="F10" s="4">
        <f>Nurse[[#This Row],[Total Nurse Staff Hours]]/Nurse[[#This Row],[MDS Census]]</f>
        <v>4.6401545166402531</v>
      </c>
      <c r="G10" s="4">
        <f>Nurse[[#This Row],[Total Direct Care Staff Hours]]/Nurse[[#This Row],[MDS Census]]</f>
        <v>3.9310618066561016</v>
      </c>
      <c r="H10" s="4">
        <f>Nurse[[#This Row],[Total RN Hours (w/ Admin, DON)]]/Nurse[[#This Row],[MDS Census]]</f>
        <v>1.4998019017432647</v>
      </c>
      <c r="I10" s="4">
        <f>Nurse[[#This Row],[RN Hours (excl. Admin, DON)]]/Nurse[[#This Row],[MDS Census]]</f>
        <v>0.79070919175911247</v>
      </c>
      <c r="J10" s="4">
        <f>SUM(Nurse[[#This Row],[RN Hours (excl. Admin, DON)]],Nurse[[#This Row],[RN Admin Hours]],Nurse[[#This Row],[RN DON Hours]],Nurse[[#This Row],[LPN Hours (excl. Admin)]],Nurse[[#This Row],[LPN Admin Hours]],Nurse[[#This Row],[CNA Hours]],Nurse[[#This Row],[NA TR Hours]],Nurse[[#This Row],[Med Aide/Tech Hours]])</f>
        <v>127.3016304347826</v>
      </c>
      <c r="K10" s="4">
        <f>SUM(Nurse[[#This Row],[RN Hours (excl. Admin, DON)]],Nurse[[#This Row],[LPN Hours (excl. Admin)]],Nurse[[#This Row],[CNA Hours]],Nurse[[#This Row],[NA TR Hours]],Nurse[[#This Row],[Med Aide/Tech Hours]])</f>
        <v>107.84782608695653</v>
      </c>
      <c r="L10" s="4">
        <f>SUM(Nurse[[#This Row],[RN Hours (excl. Admin, DON)]],Nurse[[#This Row],[RN Admin Hours]],Nurse[[#This Row],[RN DON Hours]])</f>
        <v>41.146739130434781</v>
      </c>
      <c r="M10" s="4">
        <v>21.692934782608695</v>
      </c>
      <c r="N10" s="4">
        <v>13.75</v>
      </c>
      <c r="O10" s="4">
        <v>5.7038043478260869</v>
      </c>
      <c r="P10" s="4">
        <f>SUM(Nurse[[#This Row],[LPN Hours (excl. Admin)]],Nurse[[#This Row],[LPN Admin Hours]])</f>
        <v>19.032608695652176</v>
      </c>
      <c r="Q10" s="4">
        <v>19.032608695652176</v>
      </c>
      <c r="R10" s="4">
        <v>0</v>
      </c>
      <c r="S10" s="4">
        <f>SUM(Nurse[[#This Row],[CNA Hours]],Nurse[[#This Row],[NA TR Hours]],Nurse[[#This Row],[Med Aide/Tech Hours]])</f>
        <v>67.122282608695656</v>
      </c>
      <c r="T10" s="4">
        <v>38.076086956521742</v>
      </c>
      <c r="U10" s="4">
        <v>0</v>
      </c>
      <c r="V10" s="4">
        <v>29.046195652173914</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245583</v>
      </c>
      <c r="AG10" s="1">
        <v>5</v>
      </c>
      <c r="AH10"/>
    </row>
    <row r="11" spans="1:34" x14ac:dyDescent="0.25">
      <c r="A11" t="s">
        <v>356</v>
      </c>
      <c r="B11" t="s">
        <v>300</v>
      </c>
      <c r="C11" t="s">
        <v>691</v>
      </c>
      <c r="D11" t="s">
        <v>426</v>
      </c>
      <c r="E11" s="4">
        <v>42.184782608695649</v>
      </c>
      <c r="F11" s="4">
        <f>Nurse[[#This Row],[Total Nurse Staff Hours]]/Nurse[[#This Row],[MDS Census]]</f>
        <v>4.5022983767070341</v>
      </c>
      <c r="G11" s="4">
        <f>Nurse[[#This Row],[Total Direct Care Staff Hours]]/Nurse[[#This Row],[MDS Census]]</f>
        <v>4.0725766555011607</v>
      </c>
      <c r="H11" s="4">
        <f>Nurse[[#This Row],[Total RN Hours (w/ Admin, DON)]]/Nurse[[#This Row],[MDS Census]]</f>
        <v>0.97532852357639777</v>
      </c>
      <c r="I11" s="4">
        <f>Nurse[[#This Row],[RN Hours (excl. Admin, DON)]]/Nurse[[#This Row],[MDS Census]]</f>
        <v>0.54560680237052306</v>
      </c>
      <c r="J11" s="4">
        <f>SUM(Nurse[[#This Row],[RN Hours (excl. Admin, DON)]],Nurse[[#This Row],[RN Admin Hours]],Nurse[[#This Row],[RN DON Hours]],Nurse[[#This Row],[LPN Hours (excl. Admin)]],Nurse[[#This Row],[LPN Admin Hours]],Nurse[[#This Row],[CNA Hours]],Nurse[[#This Row],[NA TR Hours]],Nurse[[#This Row],[Med Aide/Tech Hours]])</f>
        <v>189.92847826086955</v>
      </c>
      <c r="K11" s="4">
        <f>SUM(Nurse[[#This Row],[RN Hours (excl. Admin, DON)]],Nurse[[#This Row],[LPN Hours (excl. Admin)]],Nurse[[#This Row],[CNA Hours]],Nurse[[#This Row],[NA TR Hours]],Nurse[[#This Row],[Med Aide/Tech Hours]])</f>
        <v>171.80076086956524</v>
      </c>
      <c r="L11" s="4">
        <f>SUM(Nurse[[#This Row],[RN Hours (excl. Admin, DON)]],Nurse[[#This Row],[RN Admin Hours]],Nurse[[#This Row],[RN DON Hours]])</f>
        <v>41.14402173913043</v>
      </c>
      <c r="M11" s="4">
        <v>23.016304347826086</v>
      </c>
      <c r="N11" s="4">
        <v>16.339673913043477</v>
      </c>
      <c r="O11" s="4">
        <v>1.7880434782608696</v>
      </c>
      <c r="P11" s="4">
        <f>SUM(Nurse[[#This Row],[LPN Hours (excl. Admin)]],Nurse[[#This Row],[LPN Admin Hours]])</f>
        <v>19.839673913043477</v>
      </c>
      <c r="Q11" s="4">
        <v>19.839673913043477</v>
      </c>
      <c r="R11" s="4">
        <v>0</v>
      </c>
      <c r="S11" s="4">
        <f>SUM(Nurse[[#This Row],[CNA Hours]],Nurse[[#This Row],[NA TR Hours]],Nurse[[#This Row],[Med Aide/Tech Hours]])</f>
        <v>128.94478260869565</v>
      </c>
      <c r="T11" s="4">
        <v>98.969239130434786</v>
      </c>
      <c r="U11" s="4">
        <v>0</v>
      </c>
      <c r="V11" s="4">
        <v>29.975543478260871</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245604</v>
      </c>
      <c r="AG11" s="1">
        <v>5</v>
      </c>
      <c r="AH11"/>
    </row>
    <row r="12" spans="1:34" x14ac:dyDescent="0.25">
      <c r="A12" t="s">
        <v>356</v>
      </c>
      <c r="B12" t="s">
        <v>44</v>
      </c>
      <c r="C12" t="s">
        <v>522</v>
      </c>
      <c r="D12" t="s">
        <v>422</v>
      </c>
      <c r="E12" s="4">
        <v>48.293478260869563</v>
      </c>
      <c r="F12" s="4">
        <f>Nurse[[#This Row],[Total Nurse Staff Hours]]/Nurse[[#This Row],[MDS Census]]</f>
        <v>4.6016205266711685</v>
      </c>
      <c r="G12" s="4">
        <f>Nurse[[#This Row],[Total Direct Care Staff Hours]]/Nurse[[#This Row],[MDS Census]]</f>
        <v>3.8660814764798563</v>
      </c>
      <c r="H12" s="4">
        <f>Nurse[[#This Row],[Total RN Hours (w/ Admin, DON)]]/Nurse[[#This Row],[MDS Census]]</f>
        <v>1.5615575061895117</v>
      </c>
      <c r="I12" s="4">
        <f>Nurse[[#This Row],[RN Hours (excl. Admin, DON)]]/Nurse[[#This Row],[MDS Census]]</f>
        <v>0.92640108035111413</v>
      </c>
      <c r="J12" s="4">
        <f>SUM(Nurse[[#This Row],[RN Hours (excl. Admin, DON)]],Nurse[[#This Row],[RN Admin Hours]],Nurse[[#This Row],[RN DON Hours]],Nurse[[#This Row],[LPN Hours (excl. Admin)]],Nurse[[#This Row],[LPN Admin Hours]],Nurse[[#This Row],[CNA Hours]],Nurse[[#This Row],[NA TR Hours]],Nurse[[#This Row],[Med Aide/Tech Hours]])</f>
        <v>222.22826086956522</v>
      </c>
      <c r="K12" s="4">
        <f>SUM(Nurse[[#This Row],[RN Hours (excl. Admin, DON)]],Nurse[[#This Row],[LPN Hours (excl. Admin)]],Nurse[[#This Row],[CNA Hours]],Nurse[[#This Row],[NA TR Hours]],Nurse[[#This Row],[Med Aide/Tech Hours]])</f>
        <v>186.70652173913044</v>
      </c>
      <c r="L12" s="4">
        <f>SUM(Nurse[[#This Row],[RN Hours (excl. Admin, DON)]],Nurse[[#This Row],[RN Admin Hours]],Nurse[[#This Row],[RN DON Hours]])</f>
        <v>75.413043478260875</v>
      </c>
      <c r="M12" s="4">
        <v>44.739130434782609</v>
      </c>
      <c r="N12" s="4">
        <v>25.423913043478262</v>
      </c>
      <c r="O12" s="4">
        <v>5.25</v>
      </c>
      <c r="P12" s="4">
        <f>SUM(Nurse[[#This Row],[LPN Hours (excl. Admin)]],Nurse[[#This Row],[LPN Admin Hours]])</f>
        <v>44.845108695652172</v>
      </c>
      <c r="Q12" s="4">
        <v>39.997282608695649</v>
      </c>
      <c r="R12" s="4">
        <v>4.8478260869565215</v>
      </c>
      <c r="S12" s="4">
        <f>SUM(Nurse[[#This Row],[CNA Hours]],Nurse[[#This Row],[NA TR Hours]],Nurse[[#This Row],[Med Aide/Tech Hours]])</f>
        <v>101.97010869565216</v>
      </c>
      <c r="T12" s="4">
        <v>98.369565217391298</v>
      </c>
      <c r="U12" s="4">
        <v>2.785326086956522</v>
      </c>
      <c r="V12" s="4">
        <v>0.81521739130434778</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15.489130434782609</v>
      </c>
      <c r="X12" s="4">
        <v>5.2771739130434785</v>
      </c>
      <c r="Y12" s="4">
        <v>0</v>
      </c>
      <c r="Z12" s="4">
        <v>0</v>
      </c>
      <c r="AA12" s="4">
        <v>0.42934782608695654</v>
      </c>
      <c r="AB12" s="4">
        <v>0</v>
      </c>
      <c r="AC12" s="4">
        <v>9.7826086956521738</v>
      </c>
      <c r="AD12" s="4">
        <v>0</v>
      </c>
      <c r="AE12" s="4">
        <v>0</v>
      </c>
      <c r="AF12" s="1">
        <v>245224</v>
      </c>
      <c r="AG12" s="1">
        <v>5</v>
      </c>
      <c r="AH12"/>
    </row>
    <row r="13" spans="1:34" x14ac:dyDescent="0.25">
      <c r="A13" t="s">
        <v>356</v>
      </c>
      <c r="B13" t="s">
        <v>231</v>
      </c>
      <c r="C13" t="s">
        <v>577</v>
      </c>
      <c r="D13" t="s">
        <v>415</v>
      </c>
      <c r="E13" s="4">
        <v>92.510869565217391</v>
      </c>
      <c r="F13" s="4">
        <f>Nurse[[#This Row],[Total Nurse Staff Hours]]/Nurse[[#This Row],[MDS Census]]</f>
        <v>4.3148960169192812</v>
      </c>
      <c r="G13" s="4">
        <f>Nurse[[#This Row],[Total Direct Care Staff Hours]]/Nurse[[#This Row],[MDS Census]]</f>
        <v>3.9498883797438604</v>
      </c>
      <c r="H13" s="4">
        <f>Nurse[[#This Row],[Total RN Hours (w/ Admin, DON)]]/Nurse[[#This Row],[MDS Census]]</f>
        <v>1.0644847843966632</v>
      </c>
      <c r="I13" s="4">
        <f>Nurse[[#This Row],[RN Hours (excl. Admin, DON)]]/Nurse[[#This Row],[MDS Census]]</f>
        <v>0.85721419339678062</v>
      </c>
      <c r="J13" s="4">
        <f>SUM(Nurse[[#This Row],[RN Hours (excl. Admin, DON)]],Nurse[[#This Row],[RN Admin Hours]],Nurse[[#This Row],[RN DON Hours]],Nurse[[#This Row],[LPN Hours (excl. Admin)]],Nurse[[#This Row],[LPN Admin Hours]],Nurse[[#This Row],[CNA Hours]],Nurse[[#This Row],[NA TR Hours]],Nurse[[#This Row],[Med Aide/Tech Hours]])</f>
        <v>399.17478260869564</v>
      </c>
      <c r="K13" s="4">
        <f>SUM(Nurse[[#This Row],[RN Hours (excl. Admin, DON)]],Nurse[[#This Row],[LPN Hours (excl. Admin)]],Nurse[[#This Row],[CNA Hours]],Nurse[[#This Row],[NA TR Hours]],Nurse[[#This Row],[Med Aide/Tech Hours]])</f>
        <v>365.40760869565213</v>
      </c>
      <c r="L13" s="4">
        <f>SUM(Nurse[[#This Row],[RN Hours (excl. Admin, DON)]],Nurse[[#This Row],[RN Admin Hours]],Nurse[[#This Row],[RN DON Hours]])</f>
        <v>98.47641304347826</v>
      </c>
      <c r="M13" s="4">
        <v>79.301630434782609</v>
      </c>
      <c r="N13" s="4">
        <v>14.392173913043477</v>
      </c>
      <c r="O13" s="4">
        <v>4.7826086956521738</v>
      </c>
      <c r="P13" s="4">
        <f>SUM(Nurse[[#This Row],[LPN Hours (excl. Admin)]],Nurse[[#This Row],[LPN Admin Hours]])</f>
        <v>86.747282608695656</v>
      </c>
      <c r="Q13" s="4">
        <v>72.154891304347828</v>
      </c>
      <c r="R13" s="4">
        <v>14.592391304347826</v>
      </c>
      <c r="S13" s="4">
        <f>SUM(Nurse[[#This Row],[CNA Hours]],Nurse[[#This Row],[NA TR Hours]],Nurse[[#This Row],[Med Aide/Tech Hours]])</f>
        <v>213.95108695652175</v>
      </c>
      <c r="T13" s="4">
        <v>207.81521739130434</v>
      </c>
      <c r="U13" s="4">
        <v>1.8668478260869565</v>
      </c>
      <c r="V13" s="4">
        <v>4.2690217391304346</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245493</v>
      </c>
      <c r="AG13" s="1">
        <v>5</v>
      </c>
      <c r="AH13"/>
    </row>
    <row r="14" spans="1:34" x14ac:dyDescent="0.25">
      <c r="A14" t="s">
        <v>356</v>
      </c>
      <c r="B14" t="s">
        <v>73</v>
      </c>
      <c r="C14" t="s">
        <v>484</v>
      </c>
      <c r="D14" t="s">
        <v>422</v>
      </c>
      <c r="E14" s="4">
        <v>135.96739130434781</v>
      </c>
      <c r="F14" s="4">
        <f>Nurse[[#This Row],[Total Nurse Staff Hours]]/Nurse[[#This Row],[MDS Census]]</f>
        <v>4.6222599728195712</v>
      </c>
      <c r="G14" s="4">
        <f>Nurse[[#This Row],[Total Direct Care Staff Hours]]/Nurse[[#This Row],[MDS Census]]</f>
        <v>4.249868094971621</v>
      </c>
      <c r="H14" s="4">
        <f>Nurse[[#This Row],[Total RN Hours (w/ Admin, DON)]]/Nurse[[#This Row],[MDS Census]]</f>
        <v>1.3766488128547447</v>
      </c>
      <c r="I14" s="4">
        <f>Nurse[[#This Row],[RN Hours (excl. Admin, DON)]]/Nurse[[#This Row],[MDS Census]]</f>
        <v>1.0758853625389722</v>
      </c>
      <c r="J14" s="4">
        <f>SUM(Nurse[[#This Row],[RN Hours (excl. Admin, DON)]],Nurse[[#This Row],[RN Admin Hours]],Nurse[[#This Row],[RN DON Hours]],Nurse[[#This Row],[LPN Hours (excl. Admin)]],Nurse[[#This Row],[LPN Admin Hours]],Nurse[[#This Row],[CNA Hours]],Nurse[[#This Row],[NA TR Hours]],Nurse[[#This Row],[Med Aide/Tech Hours]])</f>
        <v>628.47663043478269</v>
      </c>
      <c r="K14" s="4">
        <f>SUM(Nurse[[#This Row],[RN Hours (excl. Admin, DON)]],Nurse[[#This Row],[LPN Hours (excl. Admin)]],Nurse[[#This Row],[CNA Hours]],Nurse[[#This Row],[NA TR Hours]],Nurse[[#This Row],[Med Aide/Tech Hours]])</f>
        <v>577.84347826086957</v>
      </c>
      <c r="L14" s="4">
        <f>SUM(Nurse[[#This Row],[RN Hours (excl. Admin, DON)]],Nurse[[#This Row],[RN Admin Hours]],Nurse[[#This Row],[RN DON Hours]])</f>
        <v>187.17934782608697</v>
      </c>
      <c r="M14" s="4">
        <v>146.28532608695653</v>
      </c>
      <c r="N14" s="4">
        <v>35.850543478260867</v>
      </c>
      <c r="O14" s="4">
        <v>5.0434782608695654</v>
      </c>
      <c r="P14" s="4">
        <f>SUM(Nurse[[#This Row],[LPN Hours (excl. Admin)]],Nurse[[#This Row],[LPN Admin Hours]])</f>
        <v>95.192934782608702</v>
      </c>
      <c r="Q14" s="4">
        <v>85.453804347826093</v>
      </c>
      <c r="R14" s="4">
        <v>9.7391304347826093</v>
      </c>
      <c r="S14" s="4">
        <f>SUM(Nurse[[#This Row],[CNA Hours]],Nurse[[#This Row],[NA TR Hours]],Nurse[[#This Row],[Med Aide/Tech Hours]])</f>
        <v>346.10434782608695</v>
      </c>
      <c r="T14" s="4">
        <v>317.61978260869563</v>
      </c>
      <c r="U14" s="4">
        <v>13.541630434782608</v>
      </c>
      <c r="V14" s="4">
        <v>14.942934782608695</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33.247282608695656</v>
      </c>
      <c r="X14" s="4">
        <v>9.3940217391304355</v>
      </c>
      <c r="Y14" s="4">
        <v>0</v>
      </c>
      <c r="Z14" s="4">
        <v>0</v>
      </c>
      <c r="AA14" s="4">
        <v>9.4565217391304355</v>
      </c>
      <c r="AB14" s="4">
        <v>0</v>
      </c>
      <c r="AC14" s="4">
        <v>14.396739130434783</v>
      </c>
      <c r="AD14" s="4">
        <v>0</v>
      </c>
      <c r="AE14" s="4">
        <v>0</v>
      </c>
      <c r="AF14" s="1">
        <v>245264</v>
      </c>
      <c r="AG14" s="1">
        <v>5</v>
      </c>
      <c r="AH14"/>
    </row>
    <row r="15" spans="1:34" x14ac:dyDescent="0.25">
      <c r="A15" t="s">
        <v>356</v>
      </c>
      <c r="B15" t="s">
        <v>321</v>
      </c>
      <c r="C15" t="s">
        <v>698</v>
      </c>
      <c r="D15" t="s">
        <v>415</v>
      </c>
      <c r="E15" s="4">
        <v>58.913043478260867</v>
      </c>
      <c r="F15" s="4">
        <f>Nurse[[#This Row],[Total Nurse Staff Hours]]/Nurse[[#This Row],[MDS Census]]</f>
        <v>5.5763099630996313</v>
      </c>
      <c r="G15" s="4">
        <f>Nurse[[#This Row],[Total Direct Care Staff Hours]]/Nurse[[#This Row],[MDS Census]]</f>
        <v>4.8804963099631005</v>
      </c>
      <c r="H15" s="4">
        <f>Nurse[[#This Row],[Total RN Hours (w/ Admin, DON)]]/Nurse[[#This Row],[MDS Census]]</f>
        <v>2.644114391143912</v>
      </c>
      <c r="I15" s="4">
        <f>Nurse[[#This Row],[RN Hours (excl. Admin, DON)]]/Nurse[[#This Row],[MDS Census]]</f>
        <v>1.9483007380073805</v>
      </c>
      <c r="J15" s="4">
        <f>SUM(Nurse[[#This Row],[RN Hours (excl. Admin, DON)]],Nurse[[#This Row],[RN Admin Hours]],Nurse[[#This Row],[RN DON Hours]],Nurse[[#This Row],[LPN Hours (excl. Admin)]],Nurse[[#This Row],[LPN Admin Hours]],Nurse[[#This Row],[CNA Hours]],Nurse[[#This Row],[NA TR Hours]],Nurse[[#This Row],[Med Aide/Tech Hours]])</f>
        <v>328.51739130434783</v>
      </c>
      <c r="K15" s="4">
        <f>SUM(Nurse[[#This Row],[RN Hours (excl. Admin, DON)]],Nurse[[#This Row],[LPN Hours (excl. Admin)]],Nurse[[#This Row],[CNA Hours]],Nurse[[#This Row],[NA TR Hours]],Nurse[[#This Row],[Med Aide/Tech Hours]])</f>
        <v>287.52489130434788</v>
      </c>
      <c r="L15" s="4">
        <f>SUM(Nurse[[#This Row],[RN Hours (excl. Admin, DON)]],Nurse[[#This Row],[RN Admin Hours]],Nurse[[#This Row],[RN DON Hours]])</f>
        <v>155.77282608695654</v>
      </c>
      <c r="M15" s="4">
        <v>114.78032608695653</v>
      </c>
      <c r="N15" s="4">
        <v>35.688152173913046</v>
      </c>
      <c r="O15" s="4">
        <v>5.3043478260869561</v>
      </c>
      <c r="P15" s="4">
        <f>SUM(Nurse[[#This Row],[LPN Hours (excl. Admin)]],Nurse[[#This Row],[LPN Admin Hours]])</f>
        <v>18.891304347826086</v>
      </c>
      <c r="Q15" s="4">
        <v>18.891304347826086</v>
      </c>
      <c r="R15" s="4">
        <v>0</v>
      </c>
      <c r="S15" s="4">
        <f>SUM(Nurse[[#This Row],[CNA Hours]],Nurse[[#This Row],[NA TR Hours]],Nurse[[#This Row],[Med Aide/Tech Hours]])</f>
        <v>153.85326086956522</v>
      </c>
      <c r="T15" s="4">
        <v>153.85326086956522</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7.4619565217391308</v>
      </c>
      <c r="X15" s="4">
        <v>7.4619565217391308</v>
      </c>
      <c r="Y15" s="4">
        <v>0</v>
      </c>
      <c r="Z15" s="4">
        <v>0</v>
      </c>
      <c r="AA15" s="4">
        <v>0</v>
      </c>
      <c r="AB15" s="4">
        <v>0</v>
      </c>
      <c r="AC15" s="4">
        <v>0</v>
      </c>
      <c r="AD15" s="4">
        <v>0</v>
      </c>
      <c r="AE15" s="4">
        <v>0</v>
      </c>
      <c r="AF15" s="1">
        <v>245634</v>
      </c>
      <c r="AG15" s="1">
        <v>5</v>
      </c>
      <c r="AH15"/>
    </row>
    <row r="16" spans="1:34" x14ac:dyDescent="0.25">
      <c r="A16" t="s">
        <v>356</v>
      </c>
      <c r="B16" t="s">
        <v>59</v>
      </c>
      <c r="C16" t="s">
        <v>555</v>
      </c>
      <c r="D16" t="s">
        <v>429</v>
      </c>
      <c r="E16" s="4">
        <v>47.739130434782609</v>
      </c>
      <c r="F16" s="4">
        <f>Nurse[[#This Row],[Total Nurse Staff Hours]]/Nurse[[#This Row],[MDS Census]]</f>
        <v>3.3915437158469932</v>
      </c>
      <c r="G16" s="4">
        <f>Nurse[[#This Row],[Total Direct Care Staff Hours]]/Nurse[[#This Row],[MDS Census]]</f>
        <v>2.7289936247723126</v>
      </c>
      <c r="H16" s="4">
        <f>Nurse[[#This Row],[Total RN Hours (w/ Admin, DON)]]/Nurse[[#This Row],[MDS Census]]</f>
        <v>0.70102914389799587</v>
      </c>
      <c r="I16" s="4">
        <f>Nurse[[#This Row],[RN Hours (excl. Admin, DON)]]/Nurse[[#This Row],[MDS Census]]</f>
        <v>3.8479052823315117E-2</v>
      </c>
      <c r="J16" s="4">
        <f>SUM(Nurse[[#This Row],[RN Hours (excl. Admin, DON)]],Nurse[[#This Row],[RN Admin Hours]],Nurse[[#This Row],[RN DON Hours]],Nurse[[#This Row],[LPN Hours (excl. Admin)]],Nurse[[#This Row],[LPN Admin Hours]],Nurse[[#This Row],[CNA Hours]],Nurse[[#This Row],[NA TR Hours]],Nurse[[#This Row],[Med Aide/Tech Hours]])</f>
        <v>161.9093478260869</v>
      </c>
      <c r="K16" s="4">
        <f>SUM(Nurse[[#This Row],[RN Hours (excl. Admin, DON)]],Nurse[[#This Row],[LPN Hours (excl. Admin)]],Nurse[[#This Row],[CNA Hours]],Nurse[[#This Row],[NA TR Hours]],Nurse[[#This Row],[Med Aide/Tech Hours]])</f>
        <v>130.27978260869563</v>
      </c>
      <c r="L16" s="4">
        <f>SUM(Nurse[[#This Row],[RN Hours (excl. Admin, DON)]],Nurse[[#This Row],[RN Admin Hours]],Nurse[[#This Row],[RN DON Hours]])</f>
        <v>33.466521739130414</v>
      </c>
      <c r="M16" s="4">
        <v>1.8369565217391304</v>
      </c>
      <c r="N16" s="4">
        <v>26.738260869565199</v>
      </c>
      <c r="O16" s="4">
        <v>4.8913043478260869</v>
      </c>
      <c r="P16" s="4">
        <f>SUM(Nurse[[#This Row],[LPN Hours (excl. Admin)]],Nurse[[#This Row],[LPN Admin Hours]])</f>
        <v>25.689782608695648</v>
      </c>
      <c r="Q16" s="4">
        <v>25.689782608695648</v>
      </c>
      <c r="R16" s="4">
        <v>0</v>
      </c>
      <c r="S16" s="4">
        <f>SUM(Nurse[[#This Row],[CNA Hours]],Nurse[[#This Row],[NA TR Hours]],Nurse[[#This Row],[Med Aide/Tech Hours]])</f>
        <v>102.75304347826085</v>
      </c>
      <c r="T16" s="4">
        <v>93.582608695652155</v>
      </c>
      <c r="U16" s="4">
        <v>1.4793478260869568</v>
      </c>
      <c r="V16" s="4">
        <v>7.6910869565217412</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1.3043478260869565</v>
      </c>
      <c r="X16" s="4">
        <v>1.3043478260869565</v>
      </c>
      <c r="Y16" s="4">
        <v>0</v>
      </c>
      <c r="Z16" s="4">
        <v>0</v>
      </c>
      <c r="AA16" s="4">
        <v>0</v>
      </c>
      <c r="AB16" s="4">
        <v>0</v>
      </c>
      <c r="AC16" s="4">
        <v>0</v>
      </c>
      <c r="AD16" s="4">
        <v>0</v>
      </c>
      <c r="AE16" s="4">
        <v>0</v>
      </c>
      <c r="AF16" s="1">
        <v>245243</v>
      </c>
      <c r="AG16" s="1">
        <v>5</v>
      </c>
      <c r="AH16"/>
    </row>
    <row r="17" spans="1:34" x14ac:dyDescent="0.25">
      <c r="A17" t="s">
        <v>356</v>
      </c>
      <c r="B17" t="s">
        <v>47</v>
      </c>
      <c r="C17" t="s">
        <v>478</v>
      </c>
      <c r="D17" t="s">
        <v>404</v>
      </c>
      <c r="E17" s="4">
        <v>66.293478260869563</v>
      </c>
      <c r="F17" s="4">
        <f>Nurse[[#This Row],[Total Nurse Staff Hours]]/Nurse[[#This Row],[MDS Census]]</f>
        <v>3.3640416461715041</v>
      </c>
      <c r="G17" s="4">
        <f>Nurse[[#This Row],[Total Direct Care Staff Hours]]/Nurse[[#This Row],[MDS Census]]</f>
        <v>3.3045236924085919</v>
      </c>
      <c r="H17" s="4">
        <f>Nurse[[#This Row],[Total RN Hours (w/ Admin, DON)]]/Nurse[[#This Row],[MDS Census]]</f>
        <v>0.40590588621085433</v>
      </c>
      <c r="I17" s="4">
        <f>Nurse[[#This Row],[RN Hours (excl. Admin, DON)]]/Nurse[[#This Row],[MDS Census]]</f>
        <v>0.35343826856861787</v>
      </c>
      <c r="J17" s="4">
        <f>SUM(Nurse[[#This Row],[RN Hours (excl. Admin, DON)]],Nurse[[#This Row],[RN Admin Hours]],Nurse[[#This Row],[RN DON Hours]],Nurse[[#This Row],[LPN Hours (excl. Admin)]],Nurse[[#This Row],[LPN Admin Hours]],Nurse[[#This Row],[CNA Hours]],Nurse[[#This Row],[NA TR Hours]],Nurse[[#This Row],[Med Aide/Tech Hours]])</f>
        <v>223.01402173913047</v>
      </c>
      <c r="K17" s="4">
        <f>SUM(Nurse[[#This Row],[RN Hours (excl. Admin, DON)]],Nurse[[#This Row],[LPN Hours (excl. Admin)]],Nurse[[#This Row],[CNA Hours]],Nurse[[#This Row],[NA TR Hours]],Nurse[[#This Row],[Med Aide/Tech Hours]])</f>
        <v>219.06836956521741</v>
      </c>
      <c r="L17" s="4">
        <f>SUM(Nurse[[#This Row],[RN Hours (excl. Admin, DON)]],Nurse[[#This Row],[RN Admin Hours]],Nurse[[#This Row],[RN DON Hours]])</f>
        <v>26.908913043478265</v>
      </c>
      <c r="M17" s="4">
        <v>23.430652173913046</v>
      </c>
      <c r="N17" s="4">
        <v>3.4293478260869565</v>
      </c>
      <c r="O17" s="4">
        <v>4.8913043478260872E-2</v>
      </c>
      <c r="P17" s="4">
        <f>SUM(Nurse[[#This Row],[LPN Hours (excl. Admin)]],Nurse[[#This Row],[LPN Admin Hours]])</f>
        <v>22.514782608695651</v>
      </c>
      <c r="Q17" s="4">
        <v>22.047391304347826</v>
      </c>
      <c r="R17" s="4">
        <v>0.46739130434782611</v>
      </c>
      <c r="S17" s="4">
        <f>SUM(Nurse[[#This Row],[CNA Hours]],Nurse[[#This Row],[NA TR Hours]],Nurse[[#This Row],[Med Aide/Tech Hours]])</f>
        <v>173.59032608695654</v>
      </c>
      <c r="T17" s="4">
        <v>169.91206521739133</v>
      </c>
      <c r="U17" s="4">
        <v>3.6782608695652157</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2.7282608695652173</v>
      </c>
      <c r="X17" s="4">
        <v>1.6956521739130435</v>
      </c>
      <c r="Y17" s="4">
        <v>1.0326086956521738</v>
      </c>
      <c r="Z17" s="4">
        <v>0</v>
      </c>
      <c r="AA17" s="4">
        <v>0</v>
      </c>
      <c r="AB17" s="4">
        <v>0</v>
      </c>
      <c r="AC17" s="4">
        <v>0</v>
      </c>
      <c r="AD17" s="4">
        <v>0</v>
      </c>
      <c r="AE17" s="4">
        <v>0</v>
      </c>
      <c r="AF17" s="1">
        <v>245228</v>
      </c>
      <c r="AG17" s="1">
        <v>5</v>
      </c>
      <c r="AH17"/>
    </row>
    <row r="18" spans="1:34" x14ac:dyDescent="0.25">
      <c r="A18" t="s">
        <v>356</v>
      </c>
      <c r="B18" t="s">
        <v>135</v>
      </c>
      <c r="C18" t="s">
        <v>602</v>
      </c>
      <c r="D18" t="s">
        <v>393</v>
      </c>
      <c r="E18" s="4">
        <v>26.380434782608695</v>
      </c>
      <c r="F18" s="4">
        <f>Nurse[[#This Row],[Total Nurse Staff Hours]]/Nurse[[#This Row],[MDS Census]]</f>
        <v>3.8329295426452417</v>
      </c>
      <c r="G18" s="4">
        <f>Nurse[[#This Row],[Total Direct Care Staff Hours]]/Nurse[[#This Row],[MDS Census]]</f>
        <v>3.5343798928718586</v>
      </c>
      <c r="H18" s="4">
        <f>Nurse[[#This Row],[Total RN Hours (w/ Admin, DON)]]/Nurse[[#This Row],[MDS Census]]</f>
        <v>0.68105892047795602</v>
      </c>
      <c r="I18" s="4">
        <f>Nurse[[#This Row],[RN Hours (excl. Admin, DON)]]/Nurse[[#This Row],[MDS Census]]</f>
        <v>0.38250927070457336</v>
      </c>
      <c r="J18" s="4">
        <f>SUM(Nurse[[#This Row],[RN Hours (excl. Admin, DON)]],Nurse[[#This Row],[RN Admin Hours]],Nurse[[#This Row],[RN DON Hours]],Nurse[[#This Row],[LPN Hours (excl. Admin)]],Nurse[[#This Row],[LPN Admin Hours]],Nurse[[#This Row],[CNA Hours]],Nurse[[#This Row],[NA TR Hours]],Nurse[[#This Row],[Med Aide/Tech Hours]])</f>
        <v>101.11434782608697</v>
      </c>
      <c r="K18" s="4">
        <f>SUM(Nurse[[#This Row],[RN Hours (excl. Admin, DON)]],Nurse[[#This Row],[LPN Hours (excl. Admin)]],Nurse[[#This Row],[CNA Hours]],Nurse[[#This Row],[NA TR Hours]],Nurse[[#This Row],[Med Aide/Tech Hours]])</f>
        <v>93.23847826086957</v>
      </c>
      <c r="L18" s="4">
        <f>SUM(Nurse[[#This Row],[RN Hours (excl. Admin, DON)]],Nurse[[#This Row],[RN Admin Hours]],Nurse[[#This Row],[RN DON Hours]])</f>
        <v>17.966630434782601</v>
      </c>
      <c r="M18" s="4">
        <v>10.090760869565212</v>
      </c>
      <c r="N18" s="4">
        <v>4.5443478260869554</v>
      </c>
      <c r="O18" s="4">
        <v>3.3315217391304346</v>
      </c>
      <c r="P18" s="4">
        <f>SUM(Nurse[[#This Row],[LPN Hours (excl. Admin)]],Nurse[[#This Row],[LPN Admin Hours]])</f>
        <v>17.938043478260862</v>
      </c>
      <c r="Q18" s="4">
        <v>17.938043478260862</v>
      </c>
      <c r="R18" s="4">
        <v>0</v>
      </c>
      <c r="S18" s="4">
        <f>SUM(Nurse[[#This Row],[CNA Hours]],Nurse[[#This Row],[NA TR Hours]],Nurse[[#This Row],[Med Aide/Tech Hours]])</f>
        <v>65.209673913043503</v>
      </c>
      <c r="T18" s="4">
        <v>54.748152173913063</v>
      </c>
      <c r="U18" s="4">
        <v>0</v>
      </c>
      <c r="V18" s="4">
        <v>10.461521739130433</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3.3315217391304346</v>
      </c>
      <c r="X18" s="4">
        <v>0</v>
      </c>
      <c r="Y18" s="4">
        <v>0</v>
      </c>
      <c r="Z18" s="4">
        <v>3.3315217391304346</v>
      </c>
      <c r="AA18" s="4">
        <v>0</v>
      </c>
      <c r="AB18" s="4">
        <v>0</v>
      </c>
      <c r="AC18" s="4">
        <v>0</v>
      </c>
      <c r="AD18" s="4">
        <v>0</v>
      </c>
      <c r="AE18" s="4">
        <v>0</v>
      </c>
      <c r="AF18" s="1">
        <v>245357</v>
      </c>
      <c r="AG18" s="1">
        <v>5</v>
      </c>
      <c r="AH18"/>
    </row>
    <row r="19" spans="1:34" x14ac:dyDescent="0.25">
      <c r="A19" t="s">
        <v>356</v>
      </c>
      <c r="B19" t="s">
        <v>280</v>
      </c>
      <c r="C19" t="s">
        <v>682</v>
      </c>
      <c r="D19" t="s">
        <v>391</v>
      </c>
      <c r="E19" s="4">
        <v>31.206521739130434</v>
      </c>
      <c r="F19" s="4">
        <f>Nurse[[#This Row],[Total Nurse Staff Hours]]/Nurse[[#This Row],[MDS Census]]</f>
        <v>4.5668756530825503</v>
      </c>
      <c r="G19" s="4">
        <f>Nurse[[#This Row],[Total Direct Care Staff Hours]]/Nurse[[#This Row],[MDS Census]]</f>
        <v>4.1428073841866953</v>
      </c>
      <c r="H19" s="4">
        <f>Nurse[[#This Row],[Total RN Hours (w/ Admin, DON)]]/Nurse[[#This Row],[MDS Census]]</f>
        <v>0.86999303378613724</v>
      </c>
      <c r="I19" s="4">
        <f>Nurse[[#This Row],[RN Hours (excl. Admin, DON)]]/Nurse[[#This Row],[MDS Census]]</f>
        <v>0.53448275862068972</v>
      </c>
      <c r="J19" s="4">
        <f>SUM(Nurse[[#This Row],[RN Hours (excl. Admin, DON)]],Nurse[[#This Row],[RN Admin Hours]],Nurse[[#This Row],[RN DON Hours]],Nurse[[#This Row],[LPN Hours (excl. Admin)]],Nurse[[#This Row],[LPN Admin Hours]],Nurse[[#This Row],[CNA Hours]],Nurse[[#This Row],[NA TR Hours]],Nurse[[#This Row],[Med Aide/Tech Hours]])</f>
        <v>142.51630434782609</v>
      </c>
      <c r="K19" s="4">
        <f>SUM(Nurse[[#This Row],[RN Hours (excl. Admin, DON)]],Nurse[[#This Row],[LPN Hours (excl. Admin)]],Nurse[[#This Row],[CNA Hours]],Nurse[[#This Row],[NA TR Hours]],Nurse[[#This Row],[Med Aide/Tech Hours]])</f>
        <v>129.28260869565219</v>
      </c>
      <c r="L19" s="4">
        <f>SUM(Nurse[[#This Row],[RN Hours (excl. Admin, DON)]],Nurse[[#This Row],[RN Admin Hours]],Nurse[[#This Row],[RN DON Hours]])</f>
        <v>27.149456521739129</v>
      </c>
      <c r="M19" s="4">
        <v>16.679347826086957</v>
      </c>
      <c r="N19" s="4">
        <v>5.5788043478260869</v>
      </c>
      <c r="O19" s="4">
        <v>4.8913043478260869</v>
      </c>
      <c r="P19" s="4">
        <f>SUM(Nurse[[#This Row],[LPN Hours (excl. Admin)]],Nurse[[#This Row],[LPN Admin Hours]])</f>
        <v>28.747282608695652</v>
      </c>
      <c r="Q19" s="4">
        <v>25.983695652173914</v>
      </c>
      <c r="R19" s="4">
        <v>2.7635869565217392</v>
      </c>
      <c r="S19" s="4">
        <f>SUM(Nurse[[#This Row],[CNA Hours]],Nurse[[#This Row],[NA TR Hours]],Nurse[[#This Row],[Med Aide/Tech Hours]])</f>
        <v>86.619565217391298</v>
      </c>
      <c r="T19" s="4">
        <v>86.296195652173907</v>
      </c>
      <c r="U19" s="4">
        <v>0</v>
      </c>
      <c r="V19" s="4">
        <v>0.3233695652173913</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 s="4">
        <v>0</v>
      </c>
      <c r="Y19" s="4">
        <v>0</v>
      </c>
      <c r="Z19" s="4">
        <v>0</v>
      </c>
      <c r="AA19" s="4">
        <v>0</v>
      </c>
      <c r="AB19" s="4">
        <v>0</v>
      </c>
      <c r="AC19" s="4">
        <v>0</v>
      </c>
      <c r="AD19" s="4">
        <v>0</v>
      </c>
      <c r="AE19" s="4">
        <v>0</v>
      </c>
      <c r="AF19" s="1">
        <v>245575</v>
      </c>
      <c r="AG19" s="1">
        <v>5</v>
      </c>
      <c r="AH19"/>
    </row>
    <row r="20" spans="1:34" x14ac:dyDescent="0.25">
      <c r="A20" t="s">
        <v>356</v>
      </c>
      <c r="B20" t="s">
        <v>43</v>
      </c>
      <c r="C20" t="s">
        <v>546</v>
      </c>
      <c r="D20" t="s">
        <v>424</v>
      </c>
      <c r="E20" s="4">
        <v>80.804347826086953</v>
      </c>
      <c r="F20" s="4">
        <f>Nurse[[#This Row],[Total Nurse Staff Hours]]/Nurse[[#This Row],[MDS Census]]</f>
        <v>5.8177481840193703</v>
      </c>
      <c r="G20" s="4">
        <f>Nurse[[#This Row],[Total Direct Care Staff Hours]]/Nurse[[#This Row],[MDS Census]]</f>
        <v>5.127110573042776</v>
      </c>
      <c r="H20" s="4">
        <f>Nurse[[#This Row],[Total RN Hours (w/ Admin, DON)]]/Nurse[[#This Row],[MDS Census]]</f>
        <v>1.2273284907183211</v>
      </c>
      <c r="I20" s="4">
        <f>Nurse[[#This Row],[RN Hours (excl. Admin, DON)]]/Nurse[[#This Row],[MDS Census]]</f>
        <v>0.75302797955340328</v>
      </c>
      <c r="J20" s="4">
        <f>SUM(Nurse[[#This Row],[RN Hours (excl. Admin, DON)]],Nurse[[#This Row],[RN Admin Hours]],Nurse[[#This Row],[RN DON Hours]],Nurse[[#This Row],[LPN Hours (excl. Admin)]],Nurse[[#This Row],[LPN Admin Hours]],Nurse[[#This Row],[CNA Hours]],Nurse[[#This Row],[NA TR Hours]],Nurse[[#This Row],[Med Aide/Tech Hours]])</f>
        <v>470.0993478260869</v>
      </c>
      <c r="K20" s="4">
        <f>SUM(Nurse[[#This Row],[RN Hours (excl. Admin, DON)]],Nurse[[#This Row],[LPN Hours (excl. Admin)]],Nurse[[#This Row],[CNA Hours]],Nurse[[#This Row],[NA TR Hours]],Nurse[[#This Row],[Med Aide/Tech Hours]])</f>
        <v>414.2928260869565</v>
      </c>
      <c r="L20" s="4">
        <f>SUM(Nurse[[#This Row],[RN Hours (excl. Admin, DON)]],Nurse[[#This Row],[RN Admin Hours]],Nurse[[#This Row],[RN DON Hours]])</f>
        <v>99.173478260869544</v>
      </c>
      <c r="M20" s="4">
        <v>60.847934782608696</v>
      </c>
      <c r="N20" s="4">
        <v>32.812499999999979</v>
      </c>
      <c r="O20" s="4">
        <v>5.5130434782608679</v>
      </c>
      <c r="P20" s="4">
        <f>SUM(Nurse[[#This Row],[LPN Hours (excl. Admin)]],Nurse[[#This Row],[LPN Admin Hours]])</f>
        <v>100.45956521739132</v>
      </c>
      <c r="Q20" s="4">
        <v>82.978586956521752</v>
      </c>
      <c r="R20" s="4">
        <v>17.480978260869566</v>
      </c>
      <c r="S20" s="4">
        <f>SUM(Nurse[[#This Row],[CNA Hours]],Nurse[[#This Row],[NA TR Hours]],Nurse[[#This Row],[Med Aide/Tech Hours]])</f>
        <v>270.46630434782611</v>
      </c>
      <c r="T20" s="4">
        <v>228.46467391304347</v>
      </c>
      <c r="U20" s="4">
        <v>1.9336956521739135</v>
      </c>
      <c r="V20" s="4">
        <v>40.067934782608695</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74.779239130434775</v>
      </c>
      <c r="X20" s="4">
        <v>32.684891304347822</v>
      </c>
      <c r="Y20" s="4">
        <v>0</v>
      </c>
      <c r="Z20" s="4">
        <v>0</v>
      </c>
      <c r="AA20" s="4">
        <v>15.543804347826086</v>
      </c>
      <c r="AB20" s="4">
        <v>0</v>
      </c>
      <c r="AC20" s="4">
        <v>24.616847826086957</v>
      </c>
      <c r="AD20" s="4">
        <v>1.9336956521739135</v>
      </c>
      <c r="AE20" s="4">
        <v>0</v>
      </c>
      <c r="AF20" s="1">
        <v>245223</v>
      </c>
      <c r="AG20" s="1">
        <v>5</v>
      </c>
      <c r="AH20"/>
    </row>
    <row r="21" spans="1:34" x14ac:dyDescent="0.25">
      <c r="A21" t="s">
        <v>356</v>
      </c>
      <c r="B21" t="s">
        <v>46</v>
      </c>
      <c r="C21" t="s">
        <v>545</v>
      </c>
      <c r="D21" t="s">
        <v>420</v>
      </c>
      <c r="E21" s="4">
        <v>93.934782608695656</v>
      </c>
      <c r="F21" s="4">
        <f>Nurse[[#This Row],[Total Nurse Staff Hours]]/Nurse[[#This Row],[MDS Census]]</f>
        <v>3.2494920157370979</v>
      </c>
      <c r="G21" s="4">
        <f>Nurse[[#This Row],[Total Direct Care Staff Hours]]/Nurse[[#This Row],[MDS Census]]</f>
        <v>3.0014302244850728</v>
      </c>
      <c r="H21" s="4">
        <f>Nurse[[#This Row],[Total RN Hours (w/ Admin, DON)]]/Nurse[[#This Row],[MDS Census]]</f>
        <v>0.79680629483915755</v>
      </c>
      <c r="I21" s="4">
        <f>Nurse[[#This Row],[RN Hours (excl. Admin, DON)]]/Nurse[[#This Row],[MDS Census]]</f>
        <v>0.54874450358713256</v>
      </c>
      <c r="J21" s="4">
        <f>SUM(Nurse[[#This Row],[RN Hours (excl. Admin, DON)]],Nurse[[#This Row],[RN Admin Hours]],Nurse[[#This Row],[RN DON Hours]],Nurse[[#This Row],[LPN Hours (excl. Admin)]],Nurse[[#This Row],[LPN Admin Hours]],Nurse[[#This Row],[CNA Hours]],Nurse[[#This Row],[NA TR Hours]],Nurse[[#This Row],[Med Aide/Tech Hours]])</f>
        <v>305.24032608695654</v>
      </c>
      <c r="K21" s="4">
        <f>SUM(Nurse[[#This Row],[RN Hours (excl. Admin, DON)]],Nurse[[#This Row],[LPN Hours (excl. Admin)]],Nurse[[#This Row],[CNA Hours]],Nurse[[#This Row],[NA TR Hours]],Nurse[[#This Row],[Med Aide/Tech Hours]])</f>
        <v>281.93869565217392</v>
      </c>
      <c r="L21" s="4">
        <f>SUM(Nurse[[#This Row],[RN Hours (excl. Admin, DON)]],Nurse[[#This Row],[RN Admin Hours]],Nurse[[#This Row],[RN DON Hours]])</f>
        <v>74.847826086956516</v>
      </c>
      <c r="M21" s="4">
        <v>51.546195652173914</v>
      </c>
      <c r="N21" s="4">
        <v>17.5625</v>
      </c>
      <c r="O21" s="4">
        <v>5.7391304347826084</v>
      </c>
      <c r="P21" s="4">
        <f>SUM(Nurse[[#This Row],[LPN Hours (excl. Admin)]],Nurse[[#This Row],[LPN Admin Hours]])</f>
        <v>15.671195652173912</v>
      </c>
      <c r="Q21" s="4">
        <v>15.671195652173912</v>
      </c>
      <c r="R21" s="4">
        <v>0</v>
      </c>
      <c r="S21" s="4">
        <f>SUM(Nurse[[#This Row],[CNA Hours]],Nurse[[#This Row],[NA TR Hours]],Nurse[[#This Row],[Med Aide/Tech Hours]])</f>
        <v>214.72130434782611</v>
      </c>
      <c r="T21" s="4">
        <v>153.97576086956525</v>
      </c>
      <c r="U21" s="4">
        <v>0</v>
      </c>
      <c r="V21" s="4">
        <v>60.745543478260871</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61.3125</v>
      </c>
      <c r="X21" s="4">
        <v>8.8423913043478262</v>
      </c>
      <c r="Y21" s="4">
        <v>0</v>
      </c>
      <c r="Z21" s="4">
        <v>0</v>
      </c>
      <c r="AA21" s="4">
        <v>1.3505434782608696</v>
      </c>
      <c r="AB21" s="4">
        <v>0</v>
      </c>
      <c r="AC21" s="4">
        <v>51.119565217391305</v>
      </c>
      <c r="AD21" s="4">
        <v>0</v>
      </c>
      <c r="AE21" s="4">
        <v>0</v>
      </c>
      <c r="AF21" s="1">
        <v>245227</v>
      </c>
      <c r="AG21" s="1">
        <v>5</v>
      </c>
      <c r="AH21"/>
    </row>
    <row r="22" spans="1:34" x14ac:dyDescent="0.25">
      <c r="A22" t="s">
        <v>356</v>
      </c>
      <c r="B22" t="s">
        <v>218</v>
      </c>
      <c r="C22" t="s">
        <v>521</v>
      </c>
      <c r="D22" t="s">
        <v>437</v>
      </c>
      <c r="E22" s="4">
        <v>27.510869565217391</v>
      </c>
      <c r="F22" s="4">
        <f>Nurse[[#This Row],[Total Nurse Staff Hours]]/Nurse[[#This Row],[MDS Census]]</f>
        <v>3.9716001580402995</v>
      </c>
      <c r="G22" s="4">
        <f>Nurse[[#This Row],[Total Direct Care Staff Hours]]/Nurse[[#This Row],[MDS Census]]</f>
        <v>3.6186329514026072</v>
      </c>
      <c r="H22" s="4">
        <f>Nurse[[#This Row],[Total RN Hours (w/ Admin, DON)]]/Nurse[[#This Row],[MDS Census]]</f>
        <v>0.7284195969972338</v>
      </c>
      <c r="I22" s="4">
        <f>Nurse[[#This Row],[RN Hours (excl. Admin, DON)]]/Nurse[[#This Row],[MDS Census]]</f>
        <v>0.37545239035954148</v>
      </c>
      <c r="J22" s="4">
        <f>SUM(Nurse[[#This Row],[RN Hours (excl. Admin, DON)]],Nurse[[#This Row],[RN Admin Hours]],Nurse[[#This Row],[RN DON Hours]],Nurse[[#This Row],[LPN Hours (excl. Admin)]],Nurse[[#This Row],[LPN Admin Hours]],Nurse[[#This Row],[CNA Hours]],Nurse[[#This Row],[NA TR Hours]],Nurse[[#This Row],[Med Aide/Tech Hours]])</f>
        <v>109.26217391304345</v>
      </c>
      <c r="K22" s="4">
        <f>SUM(Nurse[[#This Row],[RN Hours (excl. Admin, DON)]],Nurse[[#This Row],[LPN Hours (excl. Admin)]],Nurse[[#This Row],[CNA Hours]],Nurse[[#This Row],[NA TR Hours]],Nurse[[#This Row],[Med Aide/Tech Hours]])</f>
        <v>99.551739130434768</v>
      </c>
      <c r="L22" s="4">
        <f>SUM(Nurse[[#This Row],[RN Hours (excl. Admin, DON)]],Nurse[[#This Row],[RN Admin Hours]],Nurse[[#This Row],[RN DON Hours]])</f>
        <v>20.039456521739115</v>
      </c>
      <c r="M22" s="4">
        <v>10.329021739130429</v>
      </c>
      <c r="N22" s="4">
        <v>5.6732608695652091</v>
      </c>
      <c r="O22" s="4">
        <v>4.0371739130434774</v>
      </c>
      <c r="P22" s="4">
        <f>SUM(Nurse[[#This Row],[LPN Hours (excl. Admin)]],Nurse[[#This Row],[LPN Admin Hours]])</f>
        <v>26.045108695652171</v>
      </c>
      <c r="Q22" s="4">
        <v>26.045108695652171</v>
      </c>
      <c r="R22" s="4">
        <v>0</v>
      </c>
      <c r="S22" s="4">
        <f>SUM(Nurse[[#This Row],[CNA Hours]],Nurse[[#This Row],[NA TR Hours]],Nurse[[#This Row],[Med Aide/Tech Hours]])</f>
        <v>63.177608695652161</v>
      </c>
      <c r="T22" s="4">
        <v>59.783695652173904</v>
      </c>
      <c r="U22" s="4">
        <v>0</v>
      </c>
      <c r="V22" s="4">
        <v>3.3939130434782592</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245473</v>
      </c>
      <c r="AG22" s="1">
        <v>5</v>
      </c>
      <c r="AH22"/>
    </row>
    <row r="23" spans="1:34" x14ac:dyDescent="0.25">
      <c r="A23" t="s">
        <v>356</v>
      </c>
      <c r="B23" t="s">
        <v>174</v>
      </c>
      <c r="C23" t="s">
        <v>623</v>
      </c>
      <c r="D23" t="s">
        <v>432</v>
      </c>
      <c r="E23" s="4">
        <v>25</v>
      </c>
      <c r="F23" s="4">
        <f>Nurse[[#This Row],[Total Nurse Staff Hours]]/Nurse[[#This Row],[MDS Census]]</f>
        <v>4.5091304347826089</v>
      </c>
      <c r="G23" s="4">
        <f>Nurse[[#This Row],[Total Direct Care Staff Hours]]/Nurse[[#This Row],[MDS Census]]</f>
        <v>4.3040217391304347</v>
      </c>
      <c r="H23" s="4">
        <f>Nurse[[#This Row],[Total RN Hours (w/ Admin, DON)]]/Nurse[[#This Row],[MDS Census]]</f>
        <v>1.087608695652174</v>
      </c>
      <c r="I23" s="4">
        <f>Nurse[[#This Row],[RN Hours (excl. Admin, DON)]]/Nurse[[#This Row],[MDS Census]]</f>
        <v>0.88249999999999995</v>
      </c>
      <c r="J23" s="4">
        <f>SUM(Nurse[[#This Row],[RN Hours (excl. Admin, DON)]],Nurse[[#This Row],[RN Admin Hours]],Nurse[[#This Row],[RN DON Hours]],Nurse[[#This Row],[LPN Hours (excl. Admin)]],Nurse[[#This Row],[LPN Admin Hours]],Nurse[[#This Row],[CNA Hours]],Nurse[[#This Row],[NA TR Hours]],Nurse[[#This Row],[Med Aide/Tech Hours]])</f>
        <v>112.72826086956522</v>
      </c>
      <c r="K23" s="4">
        <f>SUM(Nurse[[#This Row],[RN Hours (excl. Admin, DON)]],Nurse[[#This Row],[LPN Hours (excl. Admin)]],Nurse[[#This Row],[CNA Hours]],Nurse[[#This Row],[NA TR Hours]],Nurse[[#This Row],[Med Aide/Tech Hours]])</f>
        <v>107.60054347826087</v>
      </c>
      <c r="L23" s="4">
        <f>SUM(Nurse[[#This Row],[RN Hours (excl. Admin, DON)]],Nurse[[#This Row],[RN Admin Hours]],Nurse[[#This Row],[RN DON Hours]])</f>
        <v>27.190217391304348</v>
      </c>
      <c r="M23" s="4">
        <v>22.0625</v>
      </c>
      <c r="N23" s="4">
        <v>0</v>
      </c>
      <c r="O23" s="4">
        <v>5.1277173913043477</v>
      </c>
      <c r="P23" s="4">
        <f>SUM(Nurse[[#This Row],[LPN Hours (excl. Admin)]],Nurse[[#This Row],[LPN Admin Hours]])</f>
        <v>18.497282608695652</v>
      </c>
      <c r="Q23" s="4">
        <v>18.497282608695652</v>
      </c>
      <c r="R23" s="4">
        <v>0</v>
      </c>
      <c r="S23" s="4">
        <f>SUM(Nurse[[#This Row],[CNA Hours]],Nurse[[#This Row],[NA TR Hours]],Nurse[[#This Row],[Med Aide/Tech Hours]])</f>
        <v>67.040760869565219</v>
      </c>
      <c r="T23" s="4">
        <v>38.168478260869563</v>
      </c>
      <c r="U23" s="4">
        <v>0.35597826086956524</v>
      </c>
      <c r="V23" s="4">
        <v>28.516304347826086</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9.8125</v>
      </c>
      <c r="X23" s="4">
        <v>0</v>
      </c>
      <c r="Y23" s="4">
        <v>0</v>
      </c>
      <c r="Z23" s="4">
        <v>0</v>
      </c>
      <c r="AA23" s="4">
        <v>5.5380434782608692</v>
      </c>
      <c r="AB23" s="4">
        <v>0</v>
      </c>
      <c r="AC23" s="4">
        <v>4.2744565217391308</v>
      </c>
      <c r="AD23" s="4">
        <v>0</v>
      </c>
      <c r="AE23" s="4">
        <v>0</v>
      </c>
      <c r="AF23" s="1">
        <v>245418</v>
      </c>
      <c r="AG23" s="1">
        <v>5</v>
      </c>
      <c r="AH23"/>
    </row>
    <row r="24" spans="1:34" x14ac:dyDescent="0.25">
      <c r="A24" t="s">
        <v>356</v>
      </c>
      <c r="B24" t="s">
        <v>237</v>
      </c>
      <c r="C24" t="s">
        <v>656</v>
      </c>
      <c r="D24" t="s">
        <v>462</v>
      </c>
      <c r="E24" s="4">
        <v>39.021739130434781</v>
      </c>
      <c r="F24" s="4">
        <f>Nurse[[#This Row],[Total Nurse Staff Hours]]/Nurse[[#This Row],[MDS Census]]</f>
        <v>4.121259052924791</v>
      </c>
      <c r="G24" s="4">
        <f>Nurse[[#This Row],[Total Direct Care Staff Hours]]/Nurse[[#This Row],[MDS Census]]</f>
        <v>3.9018997214484679</v>
      </c>
      <c r="H24" s="4">
        <f>Nurse[[#This Row],[Total RN Hours (w/ Admin, DON)]]/Nurse[[#This Row],[MDS Census]]</f>
        <v>0.93175487465181062</v>
      </c>
      <c r="I24" s="4">
        <f>Nurse[[#This Row],[RN Hours (excl. Admin, DON)]]/Nurse[[#This Row],[MDS Census]]</f>
        <v>0.71239554317548748</v>
      </c>
      <c r="J24" s="4">
        <f>SUM(Nurse[[#This Row],[RN Hours (excl. Admin, DON)]],Nurse[[#This Row],[RN Admin Hours]],Nurse[[#This Row],[RN DON Hours]],Nurse[[#This Row],[LPN Hours (excl. Admin)]],Nurse[[#This Row],[LPN Admin Hours]],Nurse[[#This Row],[CNA Hours]],Nurse[[#This Row],[NA TR Hours]],Nurse[[#This Row],[Med Aide/Tech Hours]])</f>
        <v>160.81869565217391</v>
      </c>
      <c r="K24" s="4">
        <f>SUM(Nurse[[#This Row],[RN Hours (excl. Admin, DON)]],Nurse[[#This Row],[LPN Hours (excl. Admin)]],Nurse[[#This Row],[CNA Hours]],Nurse[[#This Row],[NA TR Hours]],Nurse[[#This Row],[Med Aide/Tech Hours]])</f>
        <v>152.25891304347826</v>
      </c>
      <c r="L24" s="4">
        <f>SUM(Nurse[[#This Row],[RN Hours (excl. Admin, DON)]],Nurse[[#This Row],[RN Admin Hours]],Nurse[[#This Row],[RN DON Hours]])</f>
        <v>36.358695652173914</v>
      </c>
      <c r="M24" s="4">
        <v>27.798913043478262</v>
      </c>
      <c r="N24" s="4">
        <v>3.7880434782608696</v>
      </c>
      <c r="O24" s="4">
        <v>4.7717391304347823</v>
      </c>
      <c r="P24" s="4">
        <f>SUM(Nurse[[#This Row],[LPN Hours (excl. Admin)]],Nurse[[#This Row],[LPN Admin Hours]])</f>
        <v>13.100543478260869</v>
      </c>
      <c r="Q24" s="4">
        <v>13.100543478260869</v>
      </c>
      <c r="R24" s="4">
        <v>0</v>
      </c>
      <c r="S24" s="4">
        <f>SUM(Nurse[[#This Row],[CNA Hours]],Nurse[[#This Row],[NA TR Hours]],Nurse[[#This Row],[Med Aide/Tech Hours]])</f>
        <v>111.35945652173913</v>
      </c>
      <c r="T24" s="4">
        <v>98.34315217391304</v>
      </c>
      <c r="U24" s="4">
        <v>0</v>
      </c>
      <c r="V24" s="4">
        <v>13.016304347826088</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4.9646739130434785</v>
      </c>
      <c r="X24" s="4">
        <v>0</v>
      </c>
      <c r="Y24" s="4">
        <v>0</v>
      </c>
      <c r="Z24" s="4">
        <v>0</v>
      </c>
      <c r="AA24" s="4">
        <v>0</v>
      </c>
      <c r="AB24" s="4">
        <v>0</v>
      </c>
      <c r="AC24" s="4">
        <v>4.9646739130434785</v>
      </c>
      <c r="AD24" s="4">
        <v>0</v>
      </c>
      <c r="AE24" s="4">
        <v>0</v>
      </c>
      <c r="AF24" s="1">
        <v>245502</v>
      </c>
      <c r="AG24" s="1">
        <v>5</v>
      </c>
      <c r="AH24"/>
    </row>
    <row r="25" spans="1:34" x14ac:dyDescent="0.25">
      <c r="A25" t="s">
        <v>356</v>
      </c>
      <c r="B25" t="s">
        <v>53</v>
      </c>
      <c r="C25" t="s">
        <v>545</v>
      </c>
      <c r="D25" t="s">
        <v>420</v>
      </c>
      <c r="E25" s="4">
        <v>91.108695652173907</v>
      </c>
      <c r="F25" s="4">
        <f>Nurse[[#This Row],[Total Nurse Staff Hours]]/Nurse[[#This Row],[MDS Census]]</f>
        <v>4.009744691004534</v>
      </c>
      <c r="G25" s="4">
        <f>Nurse[[#This Row],[Total Direct Care Staff Hours]]/Nurse[[#This Row],[MDS Census]]</f>
        <v>3.8289107611548561</v>
      </c>
      <c r="H25" s="4">
        <f>Nurse[[#This Row],[Total RN Hours (w/ Admin, DON)]]/Nurse[[#This Row],[MDS Census]]</f>
        <v>0.84413027916964944</v>
      </c>
      <c r="I25" s="4">
        <f>Nurse[[#This Row],[RN Hours (excl. Admin, DON)]]/Nurse[[#This Row],[MDS Census]]</f>
        <v>0.66329634931997139</v>
      </c>
      <c r="J25" s="4">
        <f>SUM(Nurse[[#This Row],[RN Hours (excl. Admin, DON)]],Nurse[[#This Row],[RN Admin Hours]],Nurse[[#This Row],[RN DON Hours]],Nurse[[#This Row],[LPN Hours (excl. Admin)]],Nurse[[#This Row],[LPN Admin Hours]],Nurse[[#This Row],[CNA Hours]],Nurse[[#This Row],[NA TR Hours]],Nurse[[#This Row],[Med Aide/Tech Hours]])</f>
        <v>365.32260869565221</v>
      </c>
      <c r="K25" s="4">
        <f>SUM(Nurse[[#This Row],[RN Hours (excl. Admin, DON)]],Nurse[[#This Row],[LPN Hours (excl. Admin)]],Nurse[[#This Row],[CNA Hours]],Nurse[[#This Row],[NA TR Hours]],Nurse[[#This Row],[Med Aide/Tech Hours]])</f>
        <v>348.84706521739133</v>
      </c>
      <c r="L25" s="4">
        <f>SUM(Nurse[[#This Row],[RN Hours (excl. Admin, DON)]],Nurse[[#This Row],[RN Admin Hours]],Nurse[[#This Row],[RN DON Hours]])</f>
        <v>76.907608695652186</v>
      </c>
      <c r="M25" s="4">
        <v>60.432065217391305</v>
      </c>
      <c r="N25" s="4">
        <v>15.334239130434783</v>
      </c>
      <c r="O25" s="4">
        <v>1.1413043478260869</v>
      </c>
      <c r="P25" s="4">
        <f>SUM(Nurse[[#This Row],[LPN Hours (excl. Admin)]],Nurse[[#This Row],[LPN Admin Hours]])</f>
        <v>61.486413043478258</v>
      </c>
      <c r="Q25" s="4">
        <v>61.486413043478258</v>
      </c>
      <c r="R25" s="4">
        <v>0</v>
      </c>
      <c r="S25" s="4">
        <f>SUM(Nurse[[#This Row],[CNA Hours]],Nurse[[#This Row],[NA TR Hours]],Nurse[[#This Row],[Med Aide/Tech Hours]])</f>
        <v>226.92858695652174</v>
      </c>
      <c r="T25" s="4">
        <v>177.88782608695652</v>
      </c>
      <c r="U25" s="4">
        <v>10.046195652173912</v>
      </c>
      <c r="V25" s="4">
        <v>38.994565217391305</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14.891304347826086</v>
      </c>
      <c r="X25" s="4">
        <v>1.4891304347826086</v>
      </c>
      <c r="Y25" s="4">
        <v>0</v>
      </c>
      <c r="Z25" s="4">
        <v>0</v>
      </c>
      <c r="AA25" s="4">
        <v>4.5298913043478262</v>
      </c>
      <c r="AB25" s="4">
        <v>0</v>
      </c>
      <c r="AC25" s="4">
        <v>8.8722826086956523</v>
      </c>
      <c r="AD25" s="4">
        <v>0</v>
      </c>
      <c r="AE25" s="4">
        <v>0</v>
      </c>
      <c r="AF25" s="1">
        <v>245236</v>
      </c>
      <c r="AG25" s="1">
        <v>5</v>
      </c>
      <c r="AH25"/>
    </row>
    <row r="26" spans="1:34" x14ac:dyDescent="0.25">
      <c r="A26" t="s">
        <v>356</v>
      </c>
      <c r="B26" t="s">
        <v>103</v>
      </c>
      <c r="C26" t="s">
        <v>583</v>
      </c>
      <c r="D26" t="s">
        <v>413</v>
      </c>
      <c r="E26" s="4">
        <v>90.326086956521735</v>
      </c>
      <c r="F26" s="4">
        <f>Nurse[[#This Row],[Total Nurse Staff Hours]]/Nurse[[#This Row],[MDS Census]]</f>
        <v>4.6770084235860416</v>
      </c>
      <c r="G26" s="4">
        <f>Nurse[[#This Row],[Total Direct Care Staff Hours]]/Nurse[[#This Row],[MDS Census]]</f>
        <v>4.397225030084237</v>
      </c>
      <c r="H26" s="4">
        <f>Nurse[[#This Row],[Total RN Hours (w/ Admin, DON)]]/Nurse[[#This Row],[MDS Census]]</f>
        <v>1.3654115523465711</v>
      </c>
      <c r="I26" s="4">
        <f>Nurse[[#This Row],[RN Hours (excl. Admin, DON)]]/Nurse[[#This Row],[MDS Census]]</f>
        <v>1.0856281588447658</v>
      </c>
      <c r="J26" s="4">
        <f>SUM(Nurse[[#This Row],[RN Hours (excl. Admin, DON)]],Nurse[[#This Row],[RN Admin Hours]],Nurse[[#This Row],[RN DON Hours]],Nurse[[#This Row],[LPN Hours (excl. Admin)]],Nurse[[#This Row],[LPN Admin Hours]],Nurse[[#This Row],[CNA Hours]],Nurse[[#This Row],[NA TR Hours]],Nurse[[#This Row],[Med Aide/Tech Hours]])</f>
        <v>422.45586956521743</v>
      </c>
      <c r="K26" s="4">
        <f>SUM(Nurse[[#This Row],[RN Hours (excl. Admin, DON)]],Nurse[[#This Row],[LPN Hours (excl. Admin)]],Nurse[[#This Row],[CNA Hours]],Nurse[[#This Row],[NA TR Hours]],Nurse[[#This Row],[Med Aide/Tech Hours]])</f>
        <v>397.18413043478267</v>
      </c>
      <c r="L26" s="4">
        <f>SUM(Nurse[[#This Row],[RN Hours (excl. Admin, DON)]],Nurse[[#This Row],[RN Admin Hours]],Nurse[[#This Row],[RN DON Hours]])</f>
        <v>123.33228260869571</v>
      </c>
      <c r="M26" s="4">
        <v>98.060543478260911</v>
      </c>
      <c r="N26" s="4">
        <v>19.619565217391305</v>
      </c>
      <c r="O26" s="4">
        <v>5.6521739130434785</v>
      </c>
      <c r="P26" s="4">
        <f>SUM(Nurse[[#This Row],[LPN Hours (excl. Admin)]],Nurse[[#This Row],[LPN Admin Hours]])</f>
        <v>60.351195652173921</v>
      </c>
      <c r="Q26" s="4">
        <v>60.351195652173921</v>
      </c>
      <c r="R26" s="4">
        <v>0</v>
      </c>
      <c r="S26" s="4">
        <f>SUM(Nurse[[#This Row],[CNA Hours]],Nurse[[#This Row],[NA TR Hours]],Nurse[[#This Row],[Med Aide/Tech Hours]])</f>
        <v>238.77239130434782</v>
      </c>
      <c r="T26" s="4">
        <v>230.52771739130435</v>
      </c>
      <c r="U26" s="4">
        <v>0</v>
      </c>
      <c r="V26" s="4">
        <v>8.2446739130434761</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9.7826086956521743E-2</v>
      </c>
      <c r="X26" s="4">
        <v>9.7826086956521743E-2</v>
      </c>
      <c r="Y26" s="4">
        <v>0</v>
      </c>
      <c r="Z26" s="4">
        <v>0</v>
      </c>
      <c r="AA26" s="4">
        <v>0</v>
      </c>
      <c r="AB26" s="4">
        <v>0</v>
      </c>
      <c r="AC26" s="4">
        <v>0</v>
      </c>
      <c r="AD26" s="4">
        <v>0</v>
      </c>
      <c r="AE26" s="4">
        <v>0</v>
      </c>
      <c r="AF26" s="1">
        <v>245310</v>
      </c>
      <c r="AG26" s="1">
        <v>5</v>
      </c>
      <c r="AH26"/>
    </row>
    <row r="27" spans="1:34" x14ac:dyDescent="0.25">
      <c r="A27" t="s">
        <v>356</v>
      </c>
      <c r="B27" t="s">
        <v>74</v>
      </c>
      <c r="C27" t="s">
        <v>512</v>
      </c>
      <c r="D27" t="s">
        <v>415</v>
      </c>
      <c r="E27" s="4">
        <v>72.760869565217391</v>
      </c>
      <c r="F27" s="4">
        <f>Nurse[[#This Row],[Total Nurse Staff Hours]]/Nurse[[#This Row],[MDS Census]]</f>
        <v>5.343815357036152</v>
      </c>
      <c r="G27" s="4">
        <f>Nurse[[#This Row],[Total Direct Care Staff Hours]]/Nurse[[#This Row],[MDS Census]]</f>
        <v>5.1952494771437108</v>
      </c>
      <c r="H27" s="4">
        <f>Nurse[[#This Row],[Total RN Hours (w/ Admin, DON)]]/Nurse[[#This Row],[MDS Census]]</f>
        <v>2.1605915745443682</v>
      </c>
      <c r="I27" s="4">
        <f>Nurse[[#This Row],[RN Hours (excl. Admin, DON)]]/Nurse[[#This Row],[MDS Census]]</f>
        <v>2.012025694651927</v>
      </c>
      <c r="J27" s="4">
        <f>SUM(Nurse[[#This Row],[RN Hours (excl. Admin, DON)]],Nurse[[#This Row],[RN Admin Hours]],Nurse[[#This Row],[RN DON Hours]],Nurse[[#This Row],[LPN Hours (excl. Admin)]],Nurse[[#This Row],[LPN Admin Hours]],Nurse[[#This Row],[CNA Hours]],Nurse[[#This Row],[NA TR Hours]],Nurse[[#This Row],[Med Aide/Tech Hours]])</f>
        <v>388.82065217391306</v>
      </c>
      <c r="K27" s="4">
        <f>SUM(Nurse[[#This Row],[RN Hours (excl. Admin, DON)]],Nurse[[#This Row],[LPN Hours (excl. Admin)]],Nurse[[#This Row],[CNA Hours]],Nurse[[#This Row],[NA TR Hours]],Nurse[[#This Row],[Med Aide/Tech Hours]])</f>
        <v>378.01086956521738</v>
      </c>
      <c r="L27" s="4">
        <f>SUM(Nurse[[#This Row],[RN Hours (excl. Admin, DON)]],Nurse[[#This Row],[RN Admin Hours]],Nurse[[#This Row],[RN DON Hours]])</f>
        <v>157.20652173913044</v>
      </c>
      <c r="M27" s="4">
        <v>146.39673913043478</v>
      </c>
      <c r="N27" s="4">
        <v>5.7663043478260869</v>
      </c>
      <c r="O27" s="4">
        <v>5.0434782608695654</v>
      </c>
      <c r="P27" s="4">
        <f>SUM(Nurse[[#This Row],[LPN Hours (excl. Admin)]],Nurse[[#This Row],[LPN Admin Hours]])</f>
        <v>79.532608695652172</v>
      </c>
      <c r="Q27" s="4">
        <v>79.532608695652172</v>
      </c>
      <c r="R27" s="4">
        <v>0</v>
      </c>
      <c r="S27" s="4">
        <f>SUM(Nurse[[#This Row],[CNA Hours]],Nurse[[#This Row],[NA TR Hours]],Nurse[[#This Row],[Med Aide/Tech Hours]])</f>
        <v>152.08152173913044</v>
      </c>
      <c r="T27" s="4">
        <v>107.11141304347827</v>
      </c>
      <c r="U27" s="4">
        <v>44.970108695652172</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4.2961956521739131</v>
      </c>
      <c r="X27" s="4">
        <v>0</v>
      </c>
      <c r="Y27" s="4">
        <v>0</v>
      </c>
      <c r="Z27" s="4">
        <v>0</v>
      </c>
      <c r="AA27" s="4">
        <v>0</v>
      </c>
      <c r="AB27" s="4">
        <v>0</v>
      </c>
      <c r="AC27" s="4">
        <v>4.2961956521739131</v>
      </c>
      <c r="AD27" s="4">
        <v>0</v>
      </c>
      <c r="AE27" s="4">
        <v>0</v>
      </c>
      <c r="AF27" s="1">
        <v>245266</v>
      </c>
      <c r="AG27" s="1">
        <v>5</v>
      </c>
      <c r="AH27"/>
    </row>
    <row r="28" spans="1:34" x14ac:dyDescent="0.25">
      <c r="A28" t="s">
        <v>356</v>
      </c>
      <c r="B28" t="s">
        <v>236</v>
      </c>
      <c r="C28" t="s">
        <v>655</v>
      </c>
      <c r="D28" t="s">
        <v>461</v>
      </c>
      <c r="E28" s="4">
        <v>53.586956521739133</v>
      </c>
      <c r="F28" s="4">
        <f>Nurse[[#This Row],[Total Nurse Staff Hours]]/Nurse[[#This Row],[MDS Census]]</f>
        <v>3.7734320486815416</v>
      </c>
      <c r="G28" s="4">
        <f>Nurse[[#This Row],[Total Direct Care Staff Hours]]/Nurse[[#This Row],[MDS Census]]</f>
        <v>3.602336713995943</v>
      </c>
      <c r="H28" s="4">
        <f>Nurse[[#This Row],[Total RN Hours (w/ Admin, DON)]]/Nurse[[#This Row],[MDS Census]]</f>
        <v>1.0059837728194725</v>
      </c>
      <c r="I28" s="4">
        <f>Nurse[[#This Row],[RN Hours (excl. Admin, DON)]]/Nurse[[#This Row],[MDS Census]]</f>
        <v>0.83488843813387426</v>
      </c>
      <c r="J28" s="4">
        <f>SUM(Nurse[[#This Row],[RN Hours (excl. Admin, DON)]],Nurse[[#This Row],[RN Admin Hours]],Nurse[[#This Row],[RN DON Hours]],Nurse[[#This Row],[LPN Hours (excl. Admin)]],Nurse[[#This Row],[LPN Admin Hours]],Nurse[[#This Row],[CNA Hours]],Nurse[[#This Row],[NA TR Hours]],Nurse[[#This Row],[Med Aide/Tech Hours]])</f>
        <v>202.20673913043478</v>
      </c>
      <c r="K28" s="4">
        <f>SUM(Nurse[[#This Row],[RN Hours (excl. Admin, DON)]],Nurse[[#This Row],[LPN Hours (excl. Admin)]],Nurse[[#This Row],[CNA Hours]],Nurse[[#This Row],[NA TR Hours]],Nurse[[#This Row],[Med Aide/Tech Hours]])</f>
        <v>193.03826086956522</v>
      </c>
      <c r="L28" s="4">
        <f>SUM(Nurse[[#This Row],[RN Hours (excl. Admin, DON)]],Nurse[[#This Row],[RN Admin Hours]],Nurse[[#This Row],[RN DON Hours]])</f>
        <v>53.907608695652172</v>
      </c>
      <c r="M28" s="4">
        <v>44.739130434782609</v>
      </c>
      <c r="N28" s="4">
        <v>4.6684782608695654</v>
      </c>
      <c r="O28" s="4">
        <v>4.5</v>
      </c>
      <c r="P28" s="4">
        <f>SUM(Nurse[[#This Row],[LPN Hours (excl. Admin)]],Nurse[[#This Row],[LPN Admin Hours]])</f>
        <v>27.888586956521738</v>
      </c>
      <c r="Q28" s="4">
        <v>27.888586956521738</v>
      </c>
      <c r="R28" s="4">
        <v>0</v>
      </c>
      <c r="S28" s="4">
        <f>SUM(Nurse[[#This Row],[CNA Hours]],Nurse[[#This Row],[NA TR Hours]],Nurse[[#This Row],[Med Aide/Tech Hours]])</f>
        <v>120.41054347826088</v>
      </c>
      <c r="T28" s="4">
        <v>108.97576086956522</v>
      </c>
      <c r="U28" s="4">
        <v>0.88043478260869568</v>
      </c>
      <c r="V28" s="4">
        <v>10.554347826086957</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73.108695652173907</v>
      </c>
      <c r="X28" s="4">
        <v>0.63586956521739135</v>
      </c>
      <c r="Y28" s="4">
        <v>0</v>
      </c>
      <c r="Z28" s="4">
        <v>0</v>
      </c>
      <c r="AA28" s="4">
        <v>15.258152173913043</v>
      </c>
      <c r="AB28" s="4">
        <v>0</v>
      </c>
      <c r="AC28" s="4">
        <v>57.214673913043477</v>
      </c>
      <c r="AD28" s="4">
        <v>0</v>
      </c>
      <c r="AE28" s="4">
        <v>0</v>
      </c>
      <c r="AF28" s="1">
        <v>245501</v>
      </c>
      <c r="AG28" s="1">
        <v>5</v>
      </c>
      <c r="AH28"/>
    </row>
    <row r="29" spans="1:34" x14ac:dyDescent="0.25">
      <c r="A29" t="s">
        <v>356</v>
      </c>
      <c r="B29" t="s">
        <v>188</v>
      </c>
      <c r="C29" t="s">
        <v>510</v>
      </c>
      <c r="D29" t="s">
        <v>395</v>
      </c>
      <c r="E29" s="4">
        <v>74.282608695652172</v>
      </c>
      <c r="F29" s="4">
        <f>Nurse[[#This Row],[Total Nurse Staff Hours]]/Nurse[[#This Row],[MDS Census]]</f>
        <v>4.1378036289142521</v>
      </c>
      <c r="G29" s="4">
        <f>Nurse[[#This Row],[Total Direct Care Staff Hours]]/Nurse[[#This Row],[MDS Census]]</f>
        <v>3.6789215686274508</v>
      </c>
      <c r="H29" s="4">
        <f>Nurse[[#This Row],[Total RN Hours (w/ Admin, DON)]]/Nurse[[#This Row],[MDS Census]]</f>
        <v>1.3123353819139596</v>
      </c>
      <c r="I29" s="4">
        <f>Nurse[[#This Row],[RN Hours (excl. Admin, DON)]]/Nurse[[#This Row],[MDS Census]]</f>
        <v>0.85345332162715837</v>
      </c>
      <c r="J29" s="4">
        <f>SUM(Nurse[[#This Row],[RN Hours (excl. Admin, DON)]],Nurse[[#This Row],[RN Admin Hours]],Nurse[[#This Row],[RN DON Hours]],Nurse[[#This Row],[LPN Hours (excl. Admin)]],Nurse[[#This Row],[LPN Admin Hours]],Nurse[[#This Row],[CNA Hours]],Nurse[[#This Row],[NA TR Hours]],Nurse[[#This Row],[Med Aide/Tech Hours]])</f>
        <v>307.36684782608694</v>
      </c>
      <c r="K29" s="4">
        <f>SUM(Nurse[[#This Row],[RN Hours (excl. Admin, DON)]],Nurse[[#This Row],[LPN Hours (excl. Admin)]],Nurse[[#This Row],[CNA Hours]],Nurse[[#This Row],[NA TR Hours]],Nurse[[#This Row],[Med Aide/Tech Hours]])</f>
        <v>273.27989130434781</v>
      </c>
      <c r="L29" s="4">
        <f>SUM(Nurse[[#This Row],[RN Hours (excl. Admin, DON)]],Nurse[[#This Row],[RN Admin Hours]],Nurse[[#This Row],[RN DON Hours]])</f>
        <v>97.483695652173907</v>
      </c>
      <c r="M29" s="4">
        <v>63.396739130434781</v>
      </c>
      <c r="N29" s="4">
        <v>29.826086956521738</v>
      </c>
      <c r="O29" s="4">
        <v>4.2608695652173916</v>
      </c>
      <c r="P29" s="4">
        <f>SUM(Nurse[[#This Row],[LPN Hours (excl. Admin)]],Nurse[[#This Row],[LPN Admin Hours]])</f>
        <v>80.263586956521735</v>
      </c>
      <c r="Q29" s="4">
        <v>80.263586956521735</v>
      </c>
      <c r="R29" s="4">
        <v>0</v>
      </c>
      <c r="S29" s="4">
        <f>SUM(Nurse[[#This Row],[CNA Hours]],Nurse[[#This Row],[NA TR Hours]],Nurse[[#This Row],[Med Aide/Tech Hours]])</f>
        <v>129.61956521739131</v>
      </c>
      <c r="T29" s="4">
        <v>124.1195652173913</v>
      </c>
      <c r="U29" s="4">
        <v>0</v>
      </c>
      <c r="V29" s="4">
        <v>5.5</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245434</v>
      </c>
      <c r="AG29" s="1">
        <v>5</v>
      </c>
      <c r="AH29"/>
    </row>
    <row r="30" spans="1:34" x14ac:dyDescent="0.25">
      <c r="A30" t="s">
        <v>356</v>
      </c>
      <c r="B30" t="s">
        <v>182</v>
      </c>
      <c r="C30" t="s">
        <v>621</v>
      </c>
      <c r="D30" t="s">
        <v>446</v>
      </c>
      <c r="E30" s="4">
        <v>174.38043478260869</v>
      </c>
      <c r="F30" s="4">
        <f>Nurse[[#This Row],[Total Nurse Staff Hours]]/Nurse[[#This Row],[MDS Census]]</f>
        <v>5.0037898148725306</v>
      </c>
      <c r="G30" s="4">
        <f>Nurse[[#This Row],[Total Direct Care Staff Hours]]/Nurse[[#This Row],[MDS Census]]</f>
        <v>4.8246587296640282</v>
      </c>
      <c r="H30" s="4">
        <f>Nurse[[#This Row],[Total RN Hours (w/ Admin, DON)]]/Nurse[[#This Row],[MDS Census]]</f>
        <v>0.7028298946581063</v>
      </c>
      <c r="I30" s="4">
        <f>Nurse[[#This Row],[RN Hours (excl. Admin, DON)]]/Nurse[[#This Row],[MDS Census]]</f>
        <v>0.52369880944960412</v>
      </c>
      <c r="J30" s="4">
        <f>SUM(Nurse[[#This Row],[RN Hours (excl. Admin, DON)]],Nurse[[#This Row],[RN Admin Hours]],Nurse[[#This Row],[RN DON Hours]],Nurse[[#This Row],[LPN Hours (excl. Admin)]],Nurse[[#This Row],[LPN Admin Hours]],Nurse[[#This Row],[CNA Hours]],Nurse[[#This Row],[NA TR Hours]],Nurse[[#This Row],[Med Aide/Tech Hours]])</f>
        <v>872.56304347826085</v>
      </c>
      <c r="K30" s="4">
        <f>SUM(Nurse[[#This Row],[RN Hours (excl. Admin, DON)]],Nurse[[#This Row],[LPN Hours (excl. Admin)]],Nurse[[#This Row],[CNA Hours]],Nurse[[#This Row],[NA TR Hours]],Nurse[[#This Row],[Med Aide/Tech Hours]])</f>
        <v>841.32608695652175</v>
      </c>
      <c r="L30" s="4">
        <f>SUM(Nurse[[#This Row],[RN Hours (excl. Admin, DON)]],Nurse[[#This Row],[RN Admin Hours]],Nurse[[#This Row],[RN DON Hours]])</f>
        <v>122.55978260869564</v>
      </c>
      <c r="M30" s="4">
        <v>91.32282608695651</v>
      </c>
      <c r="N30" s="4">
        <v>19.926630434782613</v>
      </c>
      <c r="O30" s="4">
        <v>11.310326086956524</v>
      </c>
      <c r="P30" s="4">
        <f>SUM(Nurse[[#This Row],[LPN Hours (excl. Admin)]],Nurse[[#This Row],[LPN Admin Hours]])</f>
        <v>162.54347826086953</v>
      </c>
      <c r="Q30" s="4">
        <v>162.54347826086953</v>
      </c>
      <c r="R30" s="4">
        <v>0</v>
      </c>
      <c r="S30" s="4">
        <f>SUM(Nurse[[#This Row],[CNA Hours]],Nurse[[#This Row],[NA TR Hours]],Nurse[[#This Row],[Med Aide/Tech Hours]])</f>
        <v>587.4597826086956</v>
      </c>
      <c r="T30" s="4">
        <v>458.13478260869562</v>
      </c>
      <c r="U30" s="4">
        <v>58.231521739130457</v>
      </c>
      <c r="V30" s="4">
        <v>71.09347826086956</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245427</v>
      </c>
      <c r="AG30" s="1">
        <v>5</v>
      </c>
      <c r="AH30"/>
    </row>
    <row r="31" spans="1:34" x14ac:dyDescent="0.25">
      <c r="A31" t="s">
        <v>356</v>
      </c>
      <c r="B31" t="s">
        <v>252</v>
      </c>
      <c r="C31" t="s">
        <v>662</v>
      </c>
      <c r="D31" t="s">
        <v>448</v>
      </c>
      <c r="E31" s="4">
        <v>24.630434782608695</v>
      </c>
      <c r="F31" s="4">
        <f>Nurse[[#This Row],[Total Nurse Staff Hours]]/Nurse[[#This Row],[MDS Census]]</f>
        <v>4.987202118270079</v>
      </c>
      <c r="G31" s="4">
        <f>Nurse[[#This Row],[Total Direct Care Staff Hours]]/Nurse[[#This Row],[MDS Census]]</f>
        <v>4.2349955869373348</v>
      </c>
      <c r="H31" s="4">
        <f>Nurse[[#This Row],[Total RN Hours (w/ Admin, DON)]]/Nurse[[#This Row],[MDS Census]]</f>
        <v>1.608009708737864</v>
      </c>
      <c r="I31" s="4">
        <f>Nurse[[#This Row],[RN Hours (excl. Admin, DON)]]/Nurse[[#This Row],[MDS Census]]</f>
        <v>0.85580317740511913</v>
      </c>
      <c r="J31" s="4">
        <f>SUM(Nurse[[#This Row],[RN Hours (excl. Admin, DON)]],Nurse[[#This Row],[RN Admin Hours]],Nurse[[#This Row],[RN DON Hours]],Nurse[[#This Row],[LPN Hours (excl. Admin)]],Nurse[[#This Row],[LPN Admin Hours]],Nurse[[#This Row],[CNA Hours]],Nurse[[#This Row],[NA TR Hours]],Nurse[[#This Row],[Med Aide/Tech Hours]])</f>
        <v>122.83695652173913</v>
      </c>
      <c r="K31" s="4">
        <f>SUM(Nurse[[#This Row],[RN Hours (excl. Admin, DON)]],Nurse[[#This Row],[LPN Hours (excl. Admin)]],Nurse[[#This Row],[CNA Hours]],Nurse[[#This Row],[NA TR Hours]],Nurse[[#This Row],[Med Aide/Tech Hours]])</f>
        <v>104.30978260869566</v>
      </c>
      <c r="L31" s="4">
        <f>SUM(Nurse[[#This Row],[RN Hours (excl. Admin, DON)]],Nurse[[#This Row],[RN Admin Hours]],Nurse[[#This Row],[RN DON Hours]])</f>
        <v>39.605978260869563</v>
      </c>
      <c r="M31" s="4">
        <v>21.078804347826086</v>
      </c>
      <c r="N31" s="4">
        <v>13.396739130434783</v>
      </c>
      <c r="O31" s="4">
        <v>5.1304347826086953</v>
      </c>
      <c r="P31" s="4">
        <f>SUM(Nurse[[#This Row],[LPN Hours (excl. Admin)]],Nurse[[#This Row],[LPN Admin Hours]])</f>
        <v>6.5679347826086953</v>
      </c>
      <c r="Q31" s="4">
        <v>6.5679347826086953</v>
      </c>
      <c r="R31" s="4">
        <v>0</v>
      </c>
      <c r="S31" s="4">
        <f>SUM(Nurse[[#This Row],[CNA Hours]],Nurse[[#This Row],[NA TR Hours]],Nurse[[#This Row],[Med Aide/Tech Hours]])</f>
        <v>76.663043478260875</v>
      </c>
      <c r="T31" s="4">
        <v>47.350543478260867</v>
      </c>
      <c r="U31" s="4">
        <v>0</v>
      </c>
      <c r="V31" s="4">
        <v>29.3125</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4.9076086956521738</v>
      </c>
      <c r="X31" s="4">
        <v>0</v>
      </c>
      <c r="Y31" s="4">
        <v>0</v>
      </c>
      <c r="Z31" s="4">
        <v>0</v>
      </c>
      <c r="AA31" s="4">
        <v>0</v>
      </c>
      <c r="AB31" s="4">
        <v>0</v>
      </c>
      <c r="AC31" s="4">
        <v>4.9076086956521738</v>
      </c>
      <c r="AD31" s="4">
        <v>0</v>
      </c>
      <c r="AE31" s="4">
        <v>0</v>
      </c>
      <c r="AF31" s="1">
        <v>245529</v>
      </c>
      <c r="AG31" s="1">
        <v>5</v>
      </c>
      <c r="AH31"/>
    </row>
    <row r="32" spans="1:34" x14ac:dyDescent="0.25">
      <c r="A32" t="s">
        <v>356</v>
      </c>
      <c r="B32" t="s">
        <v>328</v>
      </c>
      <c r="C32" t="s">
        <v>512</v>
      </c>
      <c r="D32" t="s">
        <v>415</v>
      </c>
      <c r="E32" s="4">
        <v>58.043478260869563</v>
      </c>
      <c r="F32" s="4">
        <f>Nurse[[#This Row],[Total Nurse Staff Hours]]/Nurse[[#This Row],[MDS Census]]</f>
        <v>1.2594344569288392</v>
      </c>
      <c r="G32" s="4">
        <f>Nurse[[#This Row],[Total Direct Care Staff Hours]]/Nurse[[#This Row],[MDS Census]]</f>
        <v>1.0002584269662922</v>
      </c>
      <c r="H32" s="4">
        <f>Nurse[[#This Row],[Total RN Hours (w/ Admin, DON)]]/Nurse[[#This Row],[MDS Census]]</f>
        <v>0.37432771535580533</v>
      </c>
      <c r="I32" s="4">
        <f>Nurse[[#This Row],[RN Hours (excl. Admin, DON)]]/Nurse[[#This Row],[MDS Census]]</f>
        <v>0.11515168539325846</v>
      </c>
      <c r="J32" s="4">
        <f>SUM(Nurse[[#This Row],[RN Hours (excl. Admin, DON)]],Nurse[[#This Row],[RN Admin Hours]],Nurse[[#This Row],[RN DON Hours]],Nurse[[#This Row],[LPN Hours (excl. Admin)]],Nurse[[#This Row],[LPN Admin Hours]],Nurse[[#This Row],[CNA Hours]],Nurse[[#This Row],[NA TR Hours]],Nurse[[#This Row],[Med Aide/Tech Hours]])</f>
        <v>73.10195652173914</v>
      </c>
      <c r="K32" s="4">
        <f>SUM(Nurse[[#This Row],[RN Hours (excl. Admin, DON)]],Nurse[[#This Row],[LPN Hours (excl. Admin)]],Nurse[[#This Row],[CNA Hours]],Nurse[[#This Row],[NA TR Hours]],Nurse[[#This Row],[Med Aide/Tech Hours]])</f>
        <v>58.05847826086957</v>
      </c>
      <c r="L32" s="4">
        <f>SUM(Nurse[[#This Row],[RN Hours (excl. Admin, DON)]],Nurse[[#This Row],[RN Admin Hours]],Nurse[[#This Row],[RN DON Hours]])</f>
        <v>21.727282608695656</v>
      </c>
      <c r="M32" s="4">
        <v>6.6838043478260882</v>
      </c>
      <c r="N32" s="4">
        <v>10.494565217391305</v>
      </c>
      <c r="O32" s="4">
        <v>4.5489130434782608</v>
      </c>
      <c r="P32" s="4">
        <f>SUM(Nurse[[#This Row],[LPN Hours (excl. Admin)]],Nurse[[#This Row],[LPN Admin Hours]])</f>
        <v>14.55130434782609</v>
      </c>
      <c r="Q32" s="4">
        <v>14.55130434782609</v>
      </c>
      <c r="R32" s="4">
        <v>0</v>
      </c>
      <c r="S32" s="4">
        <f>SUM(Nurse[[#This Row],[CNA Hours]],Nurse[[#This Row],[NA TR Hours]],Nurse[[#This Row],[Med Aide/Tech Hours]])</f>
        <v>36.823369565217391</v>
      </c>
      <c r="T32" s="4">
        <v>21.864130434782609</v>
      </c>
      <c r="U32" s="4">
        <v>0</v>
      </c>
      <c r="V32" s="4">
        <v>14.959239130434783</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1.0688043478260869</v>
      </c>
      <c r="X32" s="4">
        <v>0.8840217391304348</v>
      </c>
      <c r="Y32" s="4">
        <v>0</v>
      </c>
      <c r="Z32" s="4">
        <v>0</v>
      </c>
      <c r="AA32" s="4">
        <v>0.18478260869565216</v>
      </c>
      <c r="AB32" s="4">
        <v>0</v>
      </c>
      <c r="AC32" s="4">
        <v>0</v>
      </c>
      <c r="AD32" s="4">
        <v>0</v>
      </c>
      <c r="AE32" s="4">
        <v>0</v>
      </c>
      <c r="AF32" s="7">
        <v>2.4E+167</v>
      </c>
      <c r="AG32" s="1">
        <v>5</v>
      </c>
      <c r="AH32"/>
    </row>
    <row r="33" spans="1:34" x14ac:dyDescent="0.25">
      <c r="A33" t="s">
        <v>356</v>
      </c>
      <c r="B33" t="s">
        <v>32</v>
      </c>
      <c r="C33" t="s">
        <v>538</v>
      </c>
      <c r="D33" t="s">
        <v>385</v>
      </c>
      <c r="E33" s="4">
        <v>71.445652173913047</v>
      </c>
      <c r="F33" s="4">
        <f>Nurse[[#This Row],[Total Nurse Staff Hours]]/Nurse[[#This Row],[MDS Census]]</f>
        <v>2.9153811045184845</v>
      </c>
      <c r="G33" s="4">
        <f>Nurse[[#This Row],[Total Direct Care Staff Hours]]/Nurse[[#This Row],[MDS Census]]</f>
        <v>2.9069648562300312</v>
      </c>
      <c r="H33" s="4">
        <f>Nurse[[#This Row],[Total RN Hours (w/ Admin, DON)]]/Nurse[[#This Row],[MDS Census]]</f>
        <v>0.50084436330442716</v>
      </c>
      <c r="I33" s="4">
        <f>Nurse[[#This Row],[RN Hours (excl. Admin, DON)]]/Nurse[[#This Row],[MDS Census]]</f>
        <v>0.49242811501597444</v>
      </c>
      <c r="J33" s="4">
        <f>SUM(Nurse[[#This Row],[RN Hours (excl. Admin, DON)]],Nurse[[#This Row],[RN Admin Hours]],Nurse[[#This Row],[RN DON Hours]],Nurse[[#This Row],[LPN Hours (excl. Admin)]],Nurse[[#This Row],[LPN Admin Hours]],Nurse[[#This Row],[CNA Hours]],Nurse[[#This Row],[NA TR Hours]],Nurse[[#This Row],[Med Aide/Tech Hours]])</f>
        <v>208.29130434782607</v>
      </c>
      <c r="K33" s="4">
        <f>SUM(Nurse[[#This Row],[RN Hours (excl. Admin, DON)]],Nurse[[#This Row],[LPN Hours (excl. Admin)]],Nurse[[#This Row],[CNA Hours]],Nurse[[#This Row],[NA TR Hours]],Nurse[[#This Row],[Med Aide/Tech Hours]])</f>
        <v>207.68999999999997</v>
      </c>
      <c r="L33" s="4">
        <f>SUM(Nurse[[#This Row],[RN Hours (excl. Admin, DON)]],Nurse[[#This Row],[RN Admin Hours]],Nurse[[#This Row],[RN DON Hours]])</f>
        <v>35.783152173913045</v>
      </c>
      <c r="M33" s="4">
        <v>35.181847826086958</v>
      </c>
      <c r="N33" s="4">
        <v>0.60130434782608699</v>
      </c>
      <c r="O33" s="4">
        <v>0</v>
      </c>
      <c r="P33" s="4">
        <f>SUM(Nurse[[#This Row],[LPN Hours (excl. Admin)]],Nurse[[#This Row],[LPN Admin Hours]])</f>
        <v>58.200108695652162</v>
      </c>
      <c r="Q33" s="4">
        <v>58.200108695652162</v>
      </c>
      <c r="R33" s="4">
        <v>0</v>
      </c>
      <c r="S33" s="4">
        <f>SUM(Nurse[[#This Row],[CNA Hours]],Nurse[[#This Row],[NA TR Hours]],Nurse[[#This Row],[Med Aide/Tech Hours]])</f>
        <v>114.30804347826084</v>
      </c>
      <c r="T33" s="4">
        <v>97.736086956521717</v>
      </c>
      <c r="U33" s="4">
        <v>0</v>
      </c>
      <c r="V33" s="4">
        <v>16.571956521739128</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3.3423913043478262</v>
      </c>
      <c r="X33" s="4">
        <v>0</v>
      </c>
      <c r="Y33" s="4">
        <v>0</v>
      </c>
      <c r="Z33" s="4">
        <v>0</v>
      </c>
      <c r="AA33" s="4">
        <v>0.89673913043478259</v>
      </c>
      <c r="AB33" s="4">
        <v>0</v>
      </c>
      <c r="AC33" s="4">
        <v>2.4456521739130435</v>
      </c>
      <c r="AD33" s="4">
        <v>0</v>
      </c>
      <c r="AE33" s="4">
        <v>0</v>
      </c>
      <c r="AF33" s="1">
        <v>245200</v>
      </c>
      <c r="AG33" s="1">
        <v>5</v>
      </c>
      <c r="AH33"/>
    </row>
    <row r="34" spans="1:34" x14ac:dyDescent="0.25">
      <c r="A34" t="s">
        <v>356</v>
      </c>
      <c r="B34" t="s">
        <v>24</v>
      </c>
      <c r="C34" t="s">
        <v>534</v>
      </c>
      <c r="D34" t="s">
        <v>420</v>
      </c>
      <c r="E34" s="4">
        <v>30.369565217391305</v>
      </c>
      <c r="F34" s="4">
        <f>Nurse[[#This Row],[Total Nurse Staff Hours]]/Nurse[[#This Row],[MDS Census]]</f>
        <v>3.6171904080171799</v>
      </c>
      <c r="G34" s="4">
        <f>Nurse[[#This Row],[Total Direct Care Staff Hours]]/Nurse[[#This Row],[MDS Census]]</f>
        <v>3.2613922691481747</v>
      </c>
      <c r="H34" s="4">
        <f>Nurse[[#This Row],[Total RN Hours (w/ Admin, DON)]]/Nurse[[#This Row],[MDS Census]]</f>
        <v>0.84526843235504645</v>
      </c>
      <c r="I34" s="4">
        <f>Nurse[[#This Row],[RN Hours (excl. Admin, DON)]]/Nurse[[#This Row],[MDS Census]]</f>
        <v>0.48947029348604149</v>
      </c>
      <c r="J34" s="4">
        <f>SUM(Nurse[[#This Row],[RN Hours (excl. Admin, DON)]],Nurse[[#This Row],[RN Admin Hours]],Nurse[[#This Row],[RN DON Hours]],Nurse[[#This Row],[LPN Hours (excl. Admin)]],Nurse[[#This Row],[LPN Admin Hours]],Nurse[[#This Row],[CNA Hours]],Nurse[[#This Row],[NA TR Hours]],Nurse[[#This Row],[Med Aide/Tech Hours]])</f>
        <v>109.85250000000001</v>
      </c>
      <c r="K34" s="4">
        <f>SUM(Nurse[[#This Row],[RN Hours (excl. Admin, DON)]],Nurse[[#This Row],[LPN Hours (excl. Admin)]],Nurse[[#This Row],[CNA Hours]],Nurse[[#This Row],[NA TR Hours]],Nurse[[#This Row],[Med Aide/Tech Hours]])</f>
        <v>99.047065217391307</v>
      </c>
      <c r="L34" s="4">
        <f>SUM(Nurse[[#This Row],[RN Hours (excl. Admin, DON)]],Nurse[[#This Row],[RN Admin Hours]],Nurse[[#This Row],[RN DON Hours]])</f>
        <v>25.670434782608694</v>
      </c>
      <c r="M34" s="4">
        <v>14.864999999999998</v>
      </c>
      <c r="N34" s="4">
        <v>5.8489130434782615</v>
      </c>
      <c r="O34" s="4">
        <v>4.9565217391304346</v>
      </c>
      <c r="P34" s="4">
        <f>SUM(Nurse[[#This Row],[LPN Hours (excl. Admin)]],Nurse[[#This Row],[LPN Admin Hours]])</f>
        <v>19.724673913043478</v>
      </c>
      <c r="Q34" s="4">
        <v>19.724673913043478</v>
      </c>
      <c r="R34" s="4">
        <v>0</v>
      </c>
      <c r="S34" s="4">
        <f>SUM(Nurse[[#This Row],[CNA Hours]],Nurse[[#This Row],[NA TR Hours]],Nurse[[#This Row],[Med Aide/Tech Hours]])</f>
        <v>64.457391304347823</v>
      </c>
      <c r="T34" s="4">
        <v>54.850760869565221</v>
      </c>
      <c r="U34" s="4">
        <v>4.6886956521739132</v>
      </c>
      <c r="V34" s="4">
        <v>4.9179347826086959</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20.103260869565219</v>
      </c>
      <c r="X34" s="4">
        <v>0</v>
      </c>
      <c r="Y34" s="4">
        <v>0</v>
      </c>
      <c r="Z34" s="4">
        <v>0</v>
      </c>
      <c r="AA34" s="4">
        <v>5.1032608695652177</v>
      </c>
      <c r="AB34" s="4">
        <v>0</v>
      </c>
      <c r="AC34" s="4">
        <v>15</v>
      </c>
      <c r="AD34" s="4">
        <v>0</v>
      </c>
      <c r="AE34" s="4">
        <v>0</v>
      </c>
      <c r="AF34" s="1">
        <v>245138</v>
      </c>
      <c r="AG34" s="1">
        <v>5</v>
      </c>
      <c r="AH34"/>
    </row>
    <row r="35" spans="1:34" x14ac:dyDescent="0.25">
      <c r="A35" t="s">
        <v>356</v>
      </c>
      <c r="B35" t="s">
        <v>272</v>
      </c>
      <c r="C35" t="s">
        <v>676</v>
      </c>
      <c r="D35" t="s">
        <v>468</v>
      </c>
      <c r="E35" s="4">
        <v>33.163043478260867</v>
      </c>
      <c r="F35" s="4">
        <f>Nurse[[#This Row],[Total Nurse Staff Hours]]/Nurse[[#This Row],[MDS Census]]</f>
        <v>3.4642740085217962</v>
      </c>
      <c r="G35" s="4">
        <f>Nurse[[#This Row],[Total Direct Care Staff Hours]]/Nurse[[#This Row],[MDS Census]]</f>
        <v>3.1294657489347757</v>
      </c>
      <c r="H35" s="4">
        <f>Nurse[[#This Row],[Total RN Hours (w/ Admin, DON)]]/Nurse[[#This Row],[MDS Census]]</f>
        <v>0.75745657161586366</v>
      </c>
      <c r="I35" s="4">
        <f>Nurse[[#This Row],[RN Hours (excl. Admin, DON)]]/Nurse[[#This Row],[MDS Census]]</f>
        <v>0.42264831202884307</v>
      </c>
      <c r="J35" s="4">
        <f>SUM(Nurse[[#This Row],[RN Hours (excl. Admin, DON)]],Nurse[[#This Row],[RN Admin Hours]],Nurse[[#This Row],[RN DON Hours]],Nurse[[#This Row],[LPN Hours (excl. Admin)]],Nurse[[#This Row],[LPN Admin Hours]],Nurse[[#This Row],[CNA Hours]],Nurse[[#This Row],[NA TR Hours]],Nurse[[#This Row],[Med Aide/Tech Hours]])</f>
        <v>114.88586956521739</v>
      </c>
      <c r="K35" s="4">
        <f>SUM(Nurse[[#This Row],[RN Hours (excl. Admin, DON)]],Nurse[[#This Row],[LPN Hours (excl. Admin)]],Nurse[[#This Row],[CNA Hours]],Nurse[[#This Row],[NA TR Hours]],Nurse[[#This Row],[Med Aide/Tech Hours]])</f>
        <v>103.78260869565217</v>
      </c>
      <c r="L35" s="4">
        <f>SUM(Nurse[[#This Row],[RN Hours (excl. Admin, DON)]],Nurse[[#This Row],[RN Admin Hours]],Nurse[[#This Row],[RN DON Hours]])</f>
        <v>25.119565217391305</v>
      </c>
      <c r="M35" s="4">
        <v>14.016304347826088</v>
      </c>
      <c r="N35" s="4">
        <v>5.6521739130434785</v>
      </c>
      <c r="O35" s="4">
        <v>5.4510869565217392</v>
      </c>
      <c r="P35" s="4">
        <f>SUM(Nurse[[#This Row],[LPN Hours (excl. Admin)]],Nurse[[#This Row],[LPN Admin Hours]])</f>
        <v>18.673913043478262</v>
      </c>
      <c r="Q35" s="4">
        <v>18.673913043478262</v>
      </c>
      <c r="R35" s="4">
        <v>0</v>
      </c>
      <c r="S35" s="4">
        <f>SUM(Nurse[[#This Row],[CNA Hours]],Nurse[[#This Row],[NA TR Hours]],Nurse[[#This Row],[Med Aide/Tech Hours]])</f>
        <v>71.092391304347828</v>
      </c>
      <c r="T35" s="4">
        <v>58.997282608695649</v>
      </c>
      <c r="U35" s="4">
        <v>0</v>
      </c>
      <c r="V35" s="4">
        <v>12.095108695652174</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245564</v>
      </c>
      <c r="AG35" s="1">
        <v>5</v>
      </c>
      <c r="AH35"/>
    </row>
    <row r="36" spans="1:34" x14ac:dyDescent="0.25">
      <c r="A36" t="s">
        <v>356</v>
      </c>
      <c r="B36" t="s">
        <v>288</v>
      </c>
      <c r="C36" t="s">
        <v>686</v>
      </c>
      <c r="D36" t="s">
        <v>435</v>
      </c>
      <c r="E36" s="4">
        <v>43.597826086956523</v>
      </c>
      <c r="F36" s="4">
        <f>Nurse[[#This Row],[Total Nurse Staff Hours]]/Nurse[[#This Row],[MDS Census]]</f>
        <v>3.8705634505110948</v>
      </c>
      <c r="G36" s="4">
        <f>Nurse[[#This Row],[Total Direct Care Staff Hours]]/Nurse[[#This Row],[MDS Census]]</f>
        <v>3.5537571677885818</v>
      </c>
      <c r="H36" s="4">
        <f>Nurse[[#This Row],[Total RN Hours (w/ Admin, DON)]]/Nurse[[#This Row],[MDS Census]]</f>
        <v>0.82707304911493418</v>
      </c>
      <c r="I36" s="4">
        <f>Nurse[[#This Row],[RN Hours (excl. Admin, DON)]]/Nurse[[#This Row],[MDS Census]]</f>
        <v>0.51026676639242108</v>
      </c>
      <c r="J36" s="4">
        <f>SUM(Nurse[[#This Row],[RN Hours (excl. Admin, DON)]],Nurse[[#This Row],[RN Admin Hours]],Nurse[[#This Row],[RN DON Hours]],Nurse[[#This Row],[LPN Hours (excl. Admin)]],Nurse[[#This Row],[LPN Admin Hours]],Nurse[[#This Row],[CNA Hours]],Nurse[[#This Row],[NA TR Hours]],Nurse[[#This Row],[Med Aide/Tech Hours]])</f>
        <v>168.74815217391307</v>
      </c>
      <c r="K36" s="4">
        <f>SUM(Nurse[[#This Row],[RN Hours (excl. Admin, DON)]],Nurse[[#This Row],[LPN Hours (excl. Admin)]],Nurse[[#This Row],[CNA Hours]],Nurse[[#This Row],[NA TR Hours]],Nurse[[#This Row],[Med Aide/Tech Hours]])</f>
        <v>154.93608695652176</v>
      </c>
      <c r="L36" s="4">
        <f>SUM(Nurse[[#This Row],[RN Hours (excl. Admin, DON)]],Nurse[[#This Row],[RN Admin Hours]],Nurse[[#This Row],[RN DON Hours]])</f>
        <v>36.058586956521751</v>
      </c>
      <c r="M36" s="4">
        <v>22.246521739130447</v>
      </c>
      <c r="N36" s="4">
        <v>8.325652173913042</v>
      </c>
      <c r="O36" s="4">
        <v>5.4864130434782608</v>
      </c>
      <c r="P36" s="4">
        <f>SUM(Nurse[[#This Row],[LPN Hours (excl. Admin)]],Nurse[[#This Row],[LPN Admin Hours]])</f>
        <v>16.662717391304348</v>
      </c>
      <c r="Q36" s="4">
        <v>16.662717391304348</v>
      </c>
      <c r="R36" s="4">
        <v>0</v>
      </c>
      <c r="S36" s="4">
        <f>SUM(Nurse[[#This Row],[CNA Hours]],Nurse[[#This Row],[NA TR Hours]],Nurse[[#This Row],[Med Aide/Tech Hours]])</f>
        <v>116.02684782608698</v>
      </c>
      <c r="T36" s="4">
        <v>61.443369565217402</v>
      </c>
      <c r="U36" s="4">
        <v>21.114239130434786</v>
      </c>
      <c r="V36" s="4">
        <v>33.469239130434786</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3.2798913043478262</v>
      </c>
      <c r="X36" s="4">
        <v>1.3451086956521738</v>
      </c>
      <c r="Y36" s="4">
        <v>0</v>
      </c>
      <c r="Z36" s="4">
        <v>0</v>
      </c>
      <c r="AA36" s="4">
        <v>0.66847826086956519</v>
      </c>
      <c r="AB36" s="4">
        <v>0</v>
      </c>
      <c r="AC36" s="4">
        <v>1.2663043478260869</v>
      </c>
      <c r="AD36" s="4">
        <v>0</v>
      </c>
      <c r="AE36" s="4">
        <v>0</v>
      </c>
      <c r="AF36" s="1">
        <v>245589</v>
      </c>
      <c r="AG36" s="1">
        <v>5</v>
      </c>
      <c r="AH36"/>
    </row>
    <row r="37" spans="1:34" x14ac:dyDescent="0.25">
      <c r="A37" t="s">
        <v>356</v>
      </c>
      <c r="B37" t="s">
        <v>329</v>
      </c>
      <c r="C37" t="s">
        <v>512</v>
      </c>
      <c r="D37" t="s">
        <v>415</v>
      </c>
      <c r="E37" s="4">
        <v>78.380434782608702</v>
      </c>
      <c r="F37" s="4">
        <f>Nurse[[#This Row],[Total Nurse Staff Hours]]/Nurse[[#This Row],[MDS Census]]</f>
        <v>2.4654597143253358</v>
      </c>
      <c r="G37" s="4">
        <f>Nurse[[#This Row],[Total Direct Care Staff Hours]]/Nurse[[#This Row],[MDS Census]]</f>
        <v>2.2696130911108026</v>
      </c>
      <c r="H37" s="4">
        <f>Nurse[[#This Row],[Total RN Hours (w/ Admin, DON)]]/Nurse[[#This Row],[MDS Census]]</f>
        <v>0.5426404104839827</v>
      </c>
      <c r="I37" s="4">
        <f>Nurse[[#This Row],[RN Hours (excl. Admin, DON)]]/Nurse[[#This Row],[MDS Census]]</f>
        <v>0.34679378726944948</v>
      </c>
      <c r="J37" s="4">
        <f>SUM(Nurse[[#This Row],[RN Hours (excl. Admin, DON)]],Nurse[[#This Row],[RN Admin Hours]],Nurse[[#This Row],[RN DON Hours]],Nurse[[#This Row],[LPN Hours (excl. Admin)]],Nurse[[#This Row],[LPN Admin Hours]],Nurse[[#This Row],[CNA Hours]],Nurse[[#This Row],[NA TR Hours]],Nurse[[#This Row],[Med Aide/Tech Hours]])</f>
        <v>193.24380434782606</v>
      </c>
      <c r="K37" s="4">
        <f>SUM(Nurse[[#This Row],[RN Hours (excl. Admin, DON)]],Nurse[[#This Row],[LPN Hours (excl. Admin)]],Nurse[[#This Row],[CNA Hours]],Nurse[[#This Row],[NA TR Hours]],Nurse[[#This Row],[Med Aide/Tech Hours]])</f>
        <v>177.89326086956521</v>
      </c>
      <c r="L37" s="4">
        <f>SUM(Nurse[[#This Row],[RN Hours (excl. Admin, DON)]],Nurse[[#This Row],[RN Admin Hours]],Nurse[[#This Row],[RN DON Hours]])</f>
        <v>42.532391304347826</v>
      </c>
      <c r="M37" s="4">
        <v>27.181847826086962</v>
      </c>
      <c r="N37" s="4">
        <v>10.307065217391305</v>
      </c>
      <c r="O37" s="4">
        <v>5.0434782608695654</v>
      </c>
      <c r="P37" s="4">
        <f>SUM(Nurse[[#This Row],[LPN Hours (excl. Admin)]],Nurse[[#This Row],[LPN Admin Hours]])</f>
        <v>26.082934782608707</v>
      </c>
      <c r="Q37" s="4">
        <v>26.082934782608707</v>
      </c>
      <c r="R37" s="4">
        <v>0</v>
      </c>
      <c r="S37" s="4">
        <f>SUM(Nurse[[#This Row],[CNA Hours]],Nurse[[#This Row],[NA TR Hours]],Nurse[[#This Row],[Med Aide/Tech Hours]])</f>
        <v>124.62847826086954</v>
      </c>
      <c r="T37" s="4">
        <v>62.555869565217385</v>
      </c>
      <c r="U37" s="4">
        <v>0</v>
      </c>
      <c r="V37" s="4">
        <v>62.072608695652157</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6.4578260869565218</v>
      </c>
      <c r="X37" s="4">
        <v>3.7442391304347828</v>
      </c>
      <c r="Y37" s="4">
        <v>0</v>
      </c>
      <c r="Z37" s="4">
        <v>0</v>
      </c>
      <c r="AA37" s="4">
        <v>1.9418478260869565</v>
      </c>
      <c r="AB37" s="4">
        <v>0</v>
      </c>
      <c r="AC37" s="4">
        <v>8.1521739130434784E-2</v>
      </c>
      <c r="AD37" s="4">
        <v>0</v>
      </c>
      <c r="AE37" s="4">
        <v>0.69021739130434778</v>
      </c>
      <c r="AF37" s="7">
        <v>2.4E+186</v>
      </c>
      <c r="AG37" s="1">
        <v>5</v>
      </c>
      <c r="AH37"/>
    </row>
    <row r="38" spans="1:34" x14ac:dyDescent="0.25">
      <c r="A38" t="s">
        <v>356</v>
      </c>
      <c r="B38" t="s">
        <v>133</v>
      </c>
      <c r="C38" t="s">
        <v>498</v>
      </c>
      <c r="D38" t="s">
        <v>411</v>
      </c>
      <c r="E38" s="4">
        <v>63.739130434782609</v>
      </c>
      <c r="F38" s="4">
        <f>Nurse[[#This Row],[Total Nurse Staff Hours]]/Nurse[[#This Row],[MDS Census]]</f>
        <v>4.9027847885402451</v>
      </c>
      <c r="G38" s="4">
        <f>Nurse[[#This Row],[Total Direct Care Staff Hours]]/Nurse[[#This Row],[MDS Census]]</f>
        <v>4.3390211459754431</v>
      </c>
      <c r="H38" s="4">
        <f>Nurse[[#This Row],[Total RN Hours (w/ Admin, DON)]]/Nurse[[#This Row],[MDS Census]]</f>
        <v>1.0460061391541611</v>
      </c>
      <c r="I38" s="4">
        <f>Nurse[[#This Row],[RN Hours (excl. Admin, DON)]]/Nurse[[#This Row],[MDS Census]]</f>
        <v>0.61021487039563438</v>
      </c>
      <c r="J38" s="4">
        <f>SUM(Nurse[[#This Row],[RN Hours (excl. Admin, DON)]],Nurse[[#This Row],[RN Admin Hours]],Nurse[[#This Row],[RN DON Hours]],Nurse[[#This Row],[LPN Hours (excl. Admin)]],Nurse[[#This Row],[LPN Admin Hours]],Nurse[[#This Row],[CNA Hours]],Nurse[[#This Row],[NA TR Hours]],Nurse[[#This Row],[Med Aide/Tech Hours]])</f>
        <v>312.49923913043477</v>
      </c>
      <c r="K38" s="4">
        <f>SUM(Nurse[[#This Row],[RN Hours (excl. Admin, DON)]],Nurse[[#This Row],[LPN Hours (excl. Admin)]],Nurse[[#This Row],[CNA Hours]],Nurse[[#This Row],[NA TR Hours]],Nurse[[#This Row],[Med Aide/Tech Hours]])</f>
        <v>276.56543478260869</v>
      </c>
      <c r="L38" s="4">
        <f>SUM(Nurse[[#This Row],[RN Hours (excl. Admin, DON)]],Nurse[[#This Row],[RN Admin Hours]],Nurse[[#This Row],[RN DON Hours]])</f>
        <v>66.671521739130441</v>
      </c>
      <c r="M38" s="4">
        <v>38.894565217391303</v>
      </c>
      <c r="N38" s="4">
        <v>20.113913043478266</v>
      </c>
      <c r="O38" s="4">
        <v>7.6630434782608692</v>
      </c>
      <c r="P38" s="4">
        <f>SUM(Nurse[[#This Row],[LPN Hours (excl. Admin)]],Nurse[[#This Row],[LPN Admin Hours]])</f>
        <v>55.735760869565226</v>
      </c>
      <c r="Q38" s="4">
        <v>47.578913043478266</v>
      </c>
      <c r="R38" s="4">
        <v>8.1568478260869561</v>
      </c>
      <c r="S38" s="4">
        <f>SUM(Nurse[[#This Row],[CNA Hours]],Nurse[[#This Row],[NA TR Hours]],Nurse[[#This Row],[Med Aide/Tech Hours]])</f>
        <v>190.09195652173909</v>
      </c>
      <c r="T38" s="4">
        <v>148.79641304347822</v>
      </c>
      <c r="U38" s="4">
        <v>0</v>
      </c>
      <c r="V38" s="4">
        <v>41.295543478260868</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51.563478260869566</v>
      </c>
      <c r="X38" s="4">
        <v>7.9266304347826084</v>
      </c>
      <c r="Y38" s="4">
        <v>0</v>
      </c>
      <c r="Z38" s="4">
        <v>0</v>
      </c>
      <c r="AA38" s="4">
        <v>22.618586956521742</v>
      </c>
      <c r="AB38" s="4">
        <v>0</v>
      </c>
      <c r="AC38" s="4">
        <v>17.889673913043481</v>
      </c>
      <c r="AD38" s="4">
        <v>0</v>
      </c>
      <c r="AE38" s="4">
        <v>3.1285869565217395</v>
      </c>
      <c r="AF38" s="1">
        <v>245353</v>
      </c>
      <c r="AG38" s="1">
        <v>5</v>
      </c>
      <c r="AH38"/>
    </row>
    <row r="39" spans="1:34" x14ac:dyDescent="0.25">
      <c r="A39" t="s">
        <v>356</v>
      </c>
      <c r="B39" t="s">
        <v>255</v>
      </c>
      <c r="C39" t="s">
        <v>513</v>
      </c>
      <c r="D39" t="s">
        <v>413</v>
      </c>
      <c r="E39" s="4">
        <v>23.695652173913043</v>
      </c>
      <c r="F39" s="4">
        <f>Nurse[[#This Row],[Total Nurse Staff Hours]]/Nurse[[#This Row],[MDS Census]]</f>
        <v>7.0383027522935793</v>
      </c>
      <c r="G39" s="4">
        <f>Nurse[[#This Row],[Total Direct Care Staff Hours]]/Nurse[[#This Row],[MDS Census]]</f>
        <v>6.586926605504587</v>
      </c>
      <c r="H39" s="4">
        <f>Nurse[[#This Row],[Total RN Hours (w/ Admin, DON)]]/Nurse[[#This Row],[MDS Census]]</f>
        <v>3.3141055045871561</v>
      </c>
      <c r="I39" s="4">
        <f>Nurse[[#This Row],[RN Hours (excl. Admin, DON)]]/Nurse[[#This Row],[MDS Census]]</f>
        <v>2.8627293577981652</v>
      </c>
      <c r="J39" s="4">
        <f>SUM(Nurse[[#This Row],[RN Hours (excl. Admin, DON)]],Nurse[[#This Row],[RN Admin Hours]],Nurse[[#This Row],[RN DON Hours]],Nurse[[#This Row],[LPN Hours (excl. Admin)]],Nurse[[#This Row],[LPN Admin Hours]],Nurse[[#This Row],[CNA Hours]],Nurse[[#This Row],[NA TR Hours]],Nurse[[#This Row],[Med Aide/Tech Hours]])</f>
        <v>166.7771739130435</v>
      </c>
      <c r="K39" s="4">
        <f>SUM(Nurse[[#This Row],[RN Hours (excl. Admin, DON)]],Nurse[[#This Row],[LPN Hours (excl. Admin)]],Nurse[[#This Row],[CNA Hours]],Nurse[[#This Row],[NA TR Hours]],Nurse[[#This Row],[Med Aide/Tech Hours]])</f>
        <v>156.08152173913044</v>
      </c>
      <c r="L39" s="4">
        <f>SUM(Nurse[[#This Row],[RN Hours (excl. Admin, DON)]],Nurse[[#This Row],[RN Admin Hours]],Nurse[[#This Row],[RN DON Hours]])</f>
        <v>78.529891304347828</v>
      </c>
      <c r="M39" s="4">
        <v>67.834239130434781</v>
      </c>
      <c r="N39" s="4">
        <v>5.4782608695652177</v>
      </c>
      <c r="O39" s="4">
        <v>5.2173913043478262</v>
      </c>
      <c r="P39" s="4">
        <f>SUM(Nurse[[#This Row],[LPN Hours (excl. Admin)]],Nurse[[#This Row],[LPN Admin Hours]])</f>
        <v>15.616847826086957</v>
      </c>
      <c r="Q39" s="4">
        <v>15.616847826086957</v>
      </c>
      <c r="R39" s="4">
        <v>0</v>
      </c>
      <c r="S39" s="4">
        <f>SUM(Nurse[[#This Row],[CNA Hours]],Nurse[[#This Row],[NA TR Hours]],Nurse[[#This Row],[Med Aide/Tech Hours]])</f>
        <v>72.630434782608702</v>
      </c>
      <c r="T39" s="4">
        <v>72.630434782608702</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0.41304347826086957</v>
      </c>
      <c r="X39" s="4">
        <v>0</v>
      </c>
      <c r="Y39" s="4">
        <v>0</v>
      </c>
      <c r="Z39" s="4">
        <v>0</v>
      </c>
      <c r="AA39" s="4">
        <v>0</v>
      </c>
      <c r="AB39" s="4">
        <v>0</v>
      </c>
      <c r="AC39" s="4">
        <v>0.41304347826086957</v>
      </c>
      <c r="AD39" s="4">
        <v>0</v>
      </c>
      <c r="AE39" s="4">
        <v>0</v>
      </c>
      <c r="AF39" s="1">
        <v>245534</v>
      </c>
      <c r="AG39" s="1">
        <v>5</v>
      </c>
      <c r="AH39"/>
    </row>
    <row r="40" spans="1:34" x14ac:dyDescent="0.25">
      <c r="A40" t="s">
        <v>356</v>
      </c>
      <c r="B40" t="s">
        <v>307</v>
      </c>
      <c r="C40" t="s">
        <v>513</v>
      </c>
      <c r="D40" t="s">
        <v>413</v>
      </c>
      <c r="E40" s="4">
        <v>42.010869565217391</v>
      </c>
      <c r="F40" s="4">
        <f>Nurse[[#This Row],[Total Nurse Staff Hours]]/Nurse[[#This Row],[MDS Census]]</f>
        <v>4.2680465717981892</v>
      </c>
      <c r="G40" s="4">
        <f>Nurse[[#This Row],[Total Direct Care Staff Hours]]/Nurse[[#This Row],[MDS Census]]</f>
        <v>3.7939844760672705</v>
      </c>
      <c r="H40" s="4">
        <f>Nurse[[#This Row],[Total RN Hours (w/ Admin, DON)]]/Nurse[[#This Row],[MDS Census]]</f>
        <v>1.5061448900388099</v>
      </c>
      <c r="I40" s="4">
        <f>Nurse[[#This Row],[RN Hours (excl. Admin, DON)]]/Nurse[[#This Row],[MDS Census]]</f>
        <v>1.0320827943078914</v>
      </c>
      <c r="J40" s="4">
        <f>SUM(Nurse[[#This Row],[RN Hours (excl. Admin, DON)]],Nurse[[#This Row],[RN Admin Hours]],Nurse[[#This Row],[RN DON Hours]],Nurse[[#This Row],[LPN Hours (excl. Admin)]],Nurse[[#This Row],[LPN Admin Hours]],Nurse[[#This Row],[CNA Hours]],Nurse[[#This Row],[NA TR Hours]],Nurse[[#This Row],[Med Aide/Tech Hours]])</f>
        <v>179.30434782608697</v>
      </c>
      <c r="K40" s="4">
        <f>SUM(Nurse[[#This Row],[RN Hours (excl. Admin, DON)]],Nurse[[#This Row],[LPN Hours (excl. Admin)]],Nurse[[#This Row],[CNA Hours]],Nurse[[#This Row],[NA TR Hours]],Nurse[[#This Row],[Med Aide/Tech Hours]])</f>
        <v>159.38858695652175</v>
      </c>
      <c r="L40" s="4">
        <f>SUM(Nurse[[#This Row],[RN Hours (excl. Admin, DON)]],Nurse[[#This Row],[RN Admin Hours]],Nurse[[#This Row],[RN DON Hours]])</f>
        <v>63.274456521739133</v>
      </c>
      <c r="M40" s="4">
        <v>43.358695652173914</v>
      </c>
      <c r="N40" s="4">
        <v>14.524456521739131</v>
      </c>
      <c r="O40" s="4">
        <v>5.3913043478260869</v>
      </c>
      <c r="P40" s="4">
        <f>SUM(Nurse[[#This Row],[LPN Hours (excl. Admin)]],Nurse[[#This Row],[LPN Admin Hours]])</f>
        <v>4.4619565217391308</v>
      </c>
      <c r="Q40" s="4">
        <v>4.4619565217391308</v>
      </c>
      <c r="R40" s="4">
        <v>0</v>
      </c>
      <c r="S40" s="4">
        <f>SUM(Nurse[[#This Row],[CNA Hours]],Nurse[[#This Row],[NA TR Hours]],Nurse[[#This Row],[Med Aide/Tech Hours]])</f>
        <v>111.56793478260869</v>
      </c>
      <c r="T40" s="4">
        <v>100.41032608695652</v>
      </c>
      <c r="U40" s="4">
        <v>0</v>
      </c>
      <c r="V40" s="4">
        <v>11.157608695652174</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s="1">
        <v>245617</v>
      </c>
      <c r="AG40" s="1">
        <v>5</v>
      </c>
      <c r="AH40"/>
    </row>
    <row r="41" spans="1:34" x14ac:dyDescent="0.25">
      <c r="A41" t="s">
        <v>356</v>
      </c>
      <c r="B41" t="s">
        <v>170</v>
      </c>
      <c r="C41" t="s">
        <v>621</v>
      </c>
      <c r="D41" t="s">
        <v>446</v>
      </c>
      <c r="E41" s="4">
        <v>57.467391304347828</v>
      </c>
      <c r="F41" s="4">
        <f>Nurse[[#This Row],[Total Nurse Staff Hours]]/Nurse[[#This Row],[MDS Census]]</f>
        <v>4.6411953849063741</v>
      </c>
      <c r="G41" s="4">
        <f>Nurse[[#This Row],[Total Direct Care Staff Hours]]/Nurse[[#This Row],[MDS Census]]</f>
        <v>4.0680915452997919</v>
      </c>
      <c r="H41" s="4">
        <f>Nurse[[#This Row],[Total RN Hours (w/ Admin, DON)]]/Nurse[[#This Row],[MDS Census]]</f>
        <v>1.4597597881596367</v>
      </c>
      <c r="I41" s="4">
        <f>Nurse[[#This Row],[RN Hours (excl. Admin, DON)]]/Nurse[[#This Row],[MDS Census]]</f>
        <v>0.88665594855305463</v>
      </c>
      <c r="J41" s="4">
        <f>SUM(Nurse[[#This Row],[RN Hours (excl. Admin, DON)]],Nurse[[#This Row],[RN Admin Hours]],Nurse[[#This Row],[RN DON Hours]],Nurse[[#This Row],[LPN Hours (excl. Admin)]],Nurse[[#This Row],[LPN Admin Hours]],Nurse[[#This Row],[CNA Hours]],Nurse[[#This Row],[NA TR Hours]],Nurse[[#This Row],[Med Aide/Tech Hours]])</f>
        <v>266.71739130434781</v>
      </c>
      <c r="K41" s="4">
        <f>SUM(Nurse[[#This Row],[RN Hours (excl. Admin, DON)]],Nurse[[#This Row],[LPN Hours (excl. Admin)]],Nurse[[#This Row],[CNA Hours]],Nurse[[#This Row],[NA TR Hours]],Nurse[[#This Row],[Med Aide/Tech Hours]])</f>
        <v>233.78260869565216</v>
      </c>
      <c r="L41" s="4">
        <f>SUM(Nurse[[#This Row],[RN Hours (excl. Admin, DON)]],Nurse[[#This Row],[RN Admin Hours]],Nurse[[#This Row],[RN DON Hours]])</f>
        <v>83.888586956521735</v>
      </c>
      <c r="M41" s="4">
        <v>50.953804347826086</v>
      </c>
      <c r="N41" s="4">
        <v>26.847826086956523</v>
      </c>
      <c r="O41" s="4">
        <v>6.0869565217391308</v>
      </c>
      <c r="P41" s="4">
        <f>SUM(Nurse[[#This Row],[LPN Hours (excl. Admin)]],Nurse[[#This Row],[LPN Admin Hours]])</f>
        <v>31.714673913043477</v>
      </c>
      <c r="Q41" s="4">
        <v>31.714673913043477</v>
      </c>
      <c r="R41" s="4">
        <v>0</v>
      </c>
      <c r="S41" s="4">
        <f>SUM(Nurse[[#This Row],[CNA Hours]],Nurse[[#This Row],[NA TR Hours]],Nurse[[#This Row],[Med Aide/Tech Hours]])</f>
        <v>151.1141304347826</v>
      </c>
      <c r="T41" s="4">
        <v>148.56793478260869</v>
      </c>
      <c r="U41" s="4">
        <v>0</v>
      </c>
      <c r="V41" s="4">
        <v>2.5461956521739131</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245410</v>
      </c>
      <c r="AG41" s="1">
        <v>5</v>
      </c>
      <c r="AH41"/>
    </row>
    <row r="42" spans="1:34" x14ac:dyDescent="0.25">
      <c r="A42" t="s">
        <v>356</v>
      </c>
      <c r="B42" t="s">
        <v>192</v>
      </c>
      <c r="C42" t="s">
        <v>512</v>
      </c>
      <c r="D42" t="s">
        <v>415</v>
      </c>
      <c r="E42" s="4">
        <v>151.33695652173913</v>
      </c>
      <c r="F42" s="4">
        <f>Nurse[[#This Row],[Total Nurse Staff Hours]]/Nurse[[#This Row],[MDS Census]]</f>
        <v>3.8994110464698708</v>
      </c>
      <c r="G42" s="4">
        <f>Nurse[[#This Row],[Total Direct Care Staff Hours]]/Nurse[[#This Row],[MDS Census]]</f>
        <v>3.690152984270632</v>
      </c>
      <c r="H42" s="4">
        <f>Nurse[[#This Row],[Total RN Hours (w/ Admin, DON)]]/Nurse[[#This Row],[MDS Census]]</f>
        <v>0.86965811965811979</v>
      </c>
      <c r="I42" s="4">
        <f>Nurse[[#This Row],[RN Hours (excl. Admin, DON)]]/Nurse[[#This Row],[MDS Census]]</f>
        <v>0.66040005745888108</v>
      </c>
      <c r="J42" s="4">
        <f>SUM(Nurse[[#This Row],[RN Hours (excl. Admin, DON)]],Nurse[[#This Row],[RN Admin Hours]],Nurse[[#This Row],[RN DON Hours]],Nurse[[#This Row],[LPN Hours (excl. Admin)]],Nurse[[#This Row],[LPN Admin Hours]],Nurse[[#This Row],[CNA Hours]],Nurse[[#This Row],[NA TR Hours]],Nurse[[#This Row],[Med Aide/Tech Hours]])</f>
        <v>590.12500000000011</v>
      </c>
      <c r="K42" s="4">
        <f>SUM(Nurse[[#This Row],[RN Hours (excl. Admin, DON)]],Nurse[[#This Row],[LPN Hours (excl. Admin)]],Nurse[[#This Row],[CNA Hours]],Nurse[[#This Row],[NA TR Hours]],Nurse[[#This Row],[Med Aide/Tech Hours]])</f>
        <v>558.45652173913049</v>
      </c>
      <c r="L42" s="4">
        <f>SUM(Nurse[[#This Row],[RN Hours (excl. Admin, DON)]],Nurse[[#This Row],[RN Admin Hours]],Nurse[[#This Row],[RN DON Hours]])</f>
        <v>131.61141304347828</v>
      </c>
      <c r="M42" s="4">
        <v>99.942934782608702</v>
      </c>
      <c r="N42" s="4">
        <v>31.668478260869566</v>
      </c>
      <c r="O42" s="4">
        <v>0</v>
      </c>
      <c r="P42" s="4">
        <f>SUM(Nurse[[#This Row],[LPN Hours (excl. Admin)]],Nurse[[#This Row],[LPN Admin Hours]])</f>
        <v>79.456521739130437</v>
      </c>
      <c r="Q42" s="4">
        <v>79.456521739130437</v>
      </c>
      <c r="R42" s="4">
        <v>0</v>
      </c>
      <c r="S42" s="4">
        <f>SUM(Nurse[[#This Row],[CNA Hours]],Nurse[[#This Row],[NA TR Hours]],Nurse[[#This Row],[Med Aide/Tech Hours]])</f>
        <v>379.05706521739131</v>
      </c>
      <c r="T42" s="4">
        <v>336.25271739130437</v>
      </c>
      <c r="U42" s="4">
        <v>0</v>
      </c>
      <c r="V42" s="4">
        <v>42.804347826086953</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15.595108695652174</v>
      </c>
      <c r="X42" s="4">
        <v>6.4021739130434785</v>
      </c>
      <c r="Y42" s="4">
        <v>0</v>
      </c>
      <c r="Z42" s="4">
        <v>0</v>
      </c>
      <c r="AA42" s="4">
        <v>0</v>
      </c>
      <c r="AB42" s="4">
        <v>0</v>
      </c>
      <c r="AC42" s="4">
        <v>9.1929347826086953</v>
      </c>
      <c r="AD42" s="4">
        <v>0</v>
      </c>
      <c r="AE42" s="4">
        <v>0</v>
      </c>
      <c r="AF42" s="1">
        <v>245439</v>
      </c>
      <c r="AG42" s="1">
        <v>5</v>
      </c>
      <c r="AH42"/>
    </row>
    <row r="43" spans="1:34" x14ac:dyDescent="0.25">
      <c r="A43" t="s">
        <v>356</v>
      </c>
      <c r="B43" t="s">
        <v>240</v>
      </c>
      <c r="C43" t="s">
        <v>475</v>
      </c>
      <c r="D43" t="s">
        <v>405</v>
      </c>
      <c r="E43" s="4">
        <v>53.652173913043477</v>
      </c>
      <c r="F43" s="4">
        <f>Nurse[[#This Row],[Total Nurse Staff Hours]]/Nurse[[#This Row],[MDS Census]]</f>
        <v>5.3999858184764982</v>
      </c>
      <c r="G43" s="4">
        <f>Nurse[[#This Row],[Total Direct Care Staff Hours]]/Nurse[[#This Row],[MDS Census]]</f>
        <v>4.6242058346839556</v>
      </c>
      <c r="H43" s="4">
        <f>Nurse[[#This Row],[Total RN Hours (w/ Admin, DON)]]/Nurse[[#This Row],[MDS Census]]</f>
        <v>1.7459987844408427</v>
      </c>
      <c r="I43" s="4">
        <f>Nurse[[#This Row],[RN Hours (excl. Admin, DON)]]/Nurse[[#This Row],[MDS Census]]</f>
        <v>0.97021880064829824</v>
      </c>
      <c r="J43" s="4">
        <f>SUM(Nurse[[#This Row],[RN Hours (excl. Admin, DON)]],Nurse[[#This Row],[RN Admin Hours]],Nurse[[#This Row],[RN DON Hours]],Nurse[[#This Row],[LPN Hours (excl. Admin)]],Nurse[[#This Row],[LPN Admin Hours]],Nurse[[#This Row],[CNA Hours]],Nurse[[#This Row],[NA TR Hours]],Nurse[[#This Row],[Med Aide/Tech Hours]])</f>
        <v>289.72097826086951</v>
      </c>
      <c r="K43" s="4">
        <f>SUM(Nurse[[#This Row],[RN Hours (excl. Admin, DON)]],Nurse[[#This Row],[LPN Hours (excl. Admin)]],Nurse[[#This Row],[CNA Hours]],Nurse[[#This Row],[NA TR Hours]],Nurse[[#This Row],[Med Aide/Tech Hours]])</f>
        <v>248.09869565217394</v>
      </c>
      <c r="L43" s="4">
        <f>SUM(Nurse[[#This Row],[RN Hours (excl. Admin, DON)]],Nurse[[#This Row],[RN Admin Hours]],Nurse[[#This Row],[RN DON Hours]])</f>
        <v>93.676630434782595</v>
      </c>
      <c r="M43" s="4">
        <v>52.054347826086953</v>
      </c>
      <c r="N43" s="4">
        <v>36.057065217391305</v>
      </c>
      <c r="O43" s="4">
        <v>5.5652173913043477</v>
      </c>
      <c r="P43" s="4">
        <f>SUM(Nurse[[#This Row],[LPN Hours (excl. Admin)]],Nurse[[#This Row],[LPN Admin Hours]])</f>
        <v>25.608695652173914</v>
      </c>
      <c r="Q43" s="4">
        <v>25.608695652173914</v>
      </c>
      <c r="R43" s="4">
        <v>0</v>
      </c>
      <c r="S43" s="4">
        <f>SUM(Nurse[[#This Row],[CNA Hours]],Nurse[[#This Row],[NA TR Hours]],Nurse[[#This Row],[Med Aide/Tech Hours]])</f>
        <v>170.43565217391307</v>
      </c>
      <c r="T43" s="4">
        <v>157.79978260869566</v>
      </c>
      <c r="U43" s="4">
        <v>0</v>
      </c>
      <c r="V43" s="4">
        <v>12.635869565217391</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79.392173913043479</v>
      </c>
      <c r="X43" s="4">
        <v>17.551630434782609</v>
      </c>
      <c r="Y43" s="4">
        <v>0</v>
      </c>
      <c r="Z43" s="4">
        <v>0</v>
      </c>
      <c r="AA43" s="4">
        <v>7.3070652173913047</v>
      </c>
      <c r="AB43" s="4">
        <v>0</v>
      </c>
      <c r="AC43" s="4">
        <v>54.533478260869565</v>
      </c>
      <c r="AD43" s="4">
        <v>0</v>
      </c>
      <c r="AE43" s="4">
        <v>0</v>
      </c>
      <c r="AF43" s="1">
        <v>245511</v>
      </c>
      <c r="AG43" s="1">
        <v>5</v>
      </c>
      <c r="AH43"/>
    </row>
    <row r="44" spans="1:34" x14ac:dyDescent="0.25">
      <c r="A44" t="s">
        <v>356</v>
      </c>
      <c r="B44" t="s">
        <v>60</v>
      </c>
      <c r="C44" t="s">
        <v>556</v>
      </c>
      <c r="D44" t="s">
        <v>408</v>
      </c>
      <c r="E44" s="4">
        <v>42.804347826086953</v>
      </c>
      <c r="F44" s="4">
        <f>Nurse[[#This Row],[Total Nurse Staff Hours]]/Nurse[[#This Row],[MDS Census]]</f>
        <v>3.6926739461655664</v>
      </c>
      <c r="G44" s="4">
        <f>Nurse[[#This Row],[Total Direct Care Staff Hours]]/Nurse[[#This Row],[MDS Census]]</f>
        <v>3.5654520060944641</v>
      </c>
      <c r="H44" s="4">
        <f>Nurse[[#This Row],[Total RN Hours (w/ Admin, DON)]]/Nurse[[#This Row],[MDS Census]]</f>
        <v>0.78047232097511432</v>
      </c>
      <c r="I44" s="4">
        <f>Nurse[[#This Row],[RN Hours (excl. Admin, DON)]]/Nurse[[#This Row],[MDS Census]]</f>
        <v>0.65325038090401222</v>
      </c>
      <c r="J44" s="4">
        <f>SUM(Nurse[[#This Row],[RN Hours (excl. Admin, DON)]],Nurse[[#This Row],[RN Admin Hours]],Nurse[[#This Row],[RN DON Hours]],Nurse[[#This Row],[LPN Hours (excl. Admin)]],Nurse[[#This Row],[LPN Admin Hours]],Nurse[[#This Row],[CNA Hours]],Nurse[[#This Row],[NA TR Hours]],Nurse[[#This Row],[Med Aide/Tech Hours]])</f>
        <v>158.0625</v>
      </c>
      <c r="K44" s="4">
        <f>SUM(Nurse[[#This Row],[RN Hours (excl. Admin, DON)]],Nurse[[#This Row],[LPN Hours (excl. Admin)]],Nurse[[#This Row],[CNA Hours]],Nurse[[#This Row],[NA TR Hours]],Nurse[[#This Row],[Med Aide/Tech Hours]])</f>
        <v>152.61684782608694</v>
      </c>
      <c r="L44" s="4">
        <f>SUM(Nurse[[#This Row],[RN Hours (excl. Admin, DON)]],Nurse[[#This Row],[RN Admin Hours]],Nurse[[#This Row],[RN DON Hours]])</f>
        <v>33.407608695652172</v>
      </c>
      <c r="M44" s="4">
        <v>27.961956521739129</v>
      </c>
      <c r="N44" s="4">
        <v>1.6304347826086956E-2</v>
      </c>
      <c r="O44" s="4">
        <v>5.4293478260869561</v>
      </c>
      <c r="P44" s="4">
        <f>SUM(Nurse[[#This Row],[LPN Hours (excl. Admin)]],Nurse[[#This Row],[LPN Admin Hours]])</f>
        <v>26.888586956521738</v>
      </c>
      <c r="Q44" s="4">
        <v>26.888586956521738</v>
      </c>
      <c r="R44" s="4">
        <v>0</v>
      </c>
      <c r="S44" s="4">
        <f>SUM(Nurse[[#This Row],[CNA Hours]],Nurse[[#This Row],[NA TR Hours]],Nurse[[#This Row],[Med Aide/Tech Hours]])</f>
        <v>97.766304347826093</v>
      </c>
      <c r="T44" s="4">
        <v>57.130434782608695</v>
      </c>
      <c r="U44" s="4">
        <v>0</v>
      </c>
      <c r="V44" s="4">
        <v>40.635869565217391</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10.475543478260869</v>
      </c>
      <c r="X44" s="4">
        <v>0</v>
      </c>
      <c r="Y44" s="4">
        <v>0</v>
      </c>
      <c r="Z44" s="4">
        <v>0</v>
      </c>
      <c r="AA44" s="4">
        <v>1.6304347826086956</v>
      </c>
      <c r="AB44" s="4">
        <v>0</v>
      </c>
      <c r="AC44" s="4">
        <v>8.8451086956521738</v>
      </c>
      <c r="AD44" s="4">
        <v>0</v>
      </c>
      <c r="AE44" s="4">
        <v>0</v>
      </c>
      <c r="AF44" s="1">
        <v>245244</v>
      </c>
      <c r="AG44" s="1">
        <v>5</v>
      </c>
      <c r="AH44"/>
    </row>
    <row r="45" spans="1:34" x14ac:dyDescent="0.25">
      <c r="A45" t="s">
        <v>356</v>
      </c>
      <c r="B45" t="s">
        <v>161</v>
      </c>
      <c r="C45" t="s">
        <v>515</v>
      </c>
      <c r="D45" t="s">
        <v>432</v>
      </c>
      <c r="E45" s="4">
        <v>61.195652173913047</v>
      </c>
      <c r="F45" s="4">
        <f>Nurse[[#This Row],[Total Nurse Staff Hours]]/Nurse[[#This Row],[MDS Census]]</f>
        <v>4.5137779751332143</v>
      </c>
      <c r="G45" s="4">
        <f>Nurse[[#This Row],[Total Direct Care Staff Hours]]/Nurse[[#This Row],[MDS Census]]</f>
        <v>4.3743019538188266</v>
      </c>
      <c r="H45" s="4">
        <f>Nurse[[#This Row],[Total RN Hours (w/ Admin, DON)]]/Nurse[[#This Row],[MDS Census]]</f>
        <v>0.96456483126110115</v>
      </c>
      <c r="I45" s="4">
        <f>Nurse[[#This Row],[RN Hours (excl. Admin, DON)]]/Nurse[[#This Row],[MDS Census]]</f>
        <v>0.82508880994671396</v>
      </c>
      <c r="J45" s="4">
        <f>SUM(Nurse[[#This Row],[RN Hours (excl. Admin, DON)]],Nurse[[#This Row],[RN Admin Hours]],Nurse[[#This Row],[RN DON Hours]],Nurse[[#This Row],[LPN Hours (excl. Admin)]],Nurse[[#This Row],[LPN Admin Hours]],Nurse[[#This Row],[CNA Hours]],Nurse[[#This Row],[NA TR Hours]],Nurse[[#This Row],[Med Aide/Tech Hours]])</f>
        <v>276.22358695652173</v>
      </c>
      <c r="K45" s="4">
        <f>SUM(Nurse[[#This Row],[RN Hours (excl. Admin, DON)]],Nurse[[#This Row],[LPN Hours (excl. Admin)]],Nurse[[#This Row],[CNA Hours]],Nurse[[#This Row],[NA TR Hours]],Nurse[[#This Row],[Med Aide/Tech Hours]])</f>
        <v>267.68826086956517</v>
      </c>
      <c r="L45" s="4">
        <f>SUM(Nurse[[#This Row],[RN Hours (excl. Admin, DON)]],Nurse[[#This Row],[RN Admin Hours]],Nurse[[#This Row],[RN DON Hours]])</f>
        <v>59.027173913043477</v>
      </c>
      <c r="M45" s="4">
        <v>50.491847826086953</v>
      </c>
      <c r="N45" s="4">
        <v>0</v>
      </c>
      <c r="O45" s="4">
        <v>8.5353260869565215</v>
      </c>
      <c r="P45" s="4">
        <f>SUM(Nurse[[#This Row],[LPN Hours (excl. Admin)]],Nurse[[#This Row],[LPN Admin Hours]])</f>
        <v>34.638586956521742</v>
      </c>
      <c r="Q45" s="4">
        <v>34.638586956521742</v>
      </c>
      <c r="R45" s="4">
        <v>0</v>
      </c>
      <c r="S45" s="4">
        <f>SUM(Nurse[[#This Row],[CNA Hours]],Nurse[[#This Row],[NA TR Hours]],Nurse[[#This Row],[Med Aide/Tech Hours]])</f>
        <v>182.55782608695651</v>
      </c>
      <c r="T45" s="4">
        <v>161.85130434782607</v>
      </c>
      <c r="U45" s="4">
        <v>0</v>
      </c>
      <c r="V45" s="4">
        <v>20.706521739130434</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100.54152173913043</v>
      </c>
      <c r="X45" s="4">
        <v>15.116847826086957</v>
      </c>
      <c r="Y45" s="4">
        <v>0</v>
      </c>
      <c r="Z45" s="4">
        <v>0</v>
      </c>
      <c r="AA45" s="4">
        <v>0</v>
      </c>
      <c r="AB45" s="4">
        <v>0</v>
      </c>
      <c r="AC45" s="4">
        <v>85.424673913043478</v>
      </c>
      <c r="AD45" s="4">
        <v>0</v>
      </c>
      <c r="AE45" s="4">
        <v>0</v>
      </c>
      <c r="AF45" s="1">
        <v>245396</v>
      </c>
      <c r="AG45" s="1">
        <v>5</v>
      </c>
      <c r="AH45"/>
    </row>
    <row r="46" spans="1:34" x14ac:dyDescent="0.25">
      <c r="A46" t="s">
        <v>356</v>
      </c>
      <c r="B46" t="s">
        <v>123</v>
      </c>
      <c r="C46" t="s">
        <v>596</v>
      </c>
      <c r="D46" t="s">
        <v>432</v>
      </c>
      <c r="E46" s="4">
        <v>39.858695652173914</v>
      </c>
      <c r="F46" s="4">
        <f>Nurse[[#This Row],[Total Nurse Staff Hours]]/Nurse[[#This Row],[MDS Census]]</f>
        <v>4.2222525224979544</v>
      </c>
      <c r="G46" s="4">
        <f>Nurse[[#This Row],[Total Direct Care Staff Hours]]/Nurse[[#This Row],[MDS Census]]</f>
        <v>3.9298472866103076</v>
      </c>
      <c r="H46" s="4">
        <f>Nurse[[#This Row],[Total RN Hours (w/ Admin, DON)]]/Nurse[[#This Row],[MDS Census]]</f>
        <v>0.70786746659394606</v>
      </c>
      <c r="I46" s="4">
        <f>Nurse[[#This Row],[RN Hours (excl. Admin, DON)]]/Nurse[[#This Row],[MDS Census]]</f>
        <v>0.4154622307062994</v>
      </c>
      <c r="J46" s="4">
        <f>SUM(Nurse[[#This Row],[RN Hours (excl. Admin, DON)]],Nurse[[#This Row],[RN Admin Hours]],Nurse[[#This Row],[RN DON Hours]],Nurse[[#This Row],[LPN Hours (excl. Admin)]],Nurse[[#This Row],[LPN Admin Hours]],Nurse[[#This Row],[CNA Hours]],Nurse[[#This Row],[NA TR Hours]],Nurse[[#This Row],[Med Aide/Tech Hours]])</f>
        <v>168.29347826086956</v>
      </c>
      <c r="K46" s="4">
        <f>SUM(Nurse[[#This Row],[RN Hours (excl. Admin, DON)]],Nurse[[#This Row],[LPN Hours (excl. Admin)]],Nurse[[#This Row],[CNA Hours]],Nurse[[#This Row],[NA TR Hours]],Nurse[[#This Row],[Med Aide/Tech Hours]])</f>
        <v>156.63858695652172</v>
      </c>
      <c r="L46" s="4">
        <f>SUM(Nurse[[#This Row],[RN Hours (excl. Admin, DON)]],Nurse[[#This Row],[RN Admin Hours]],Nurse[[#This Row],[RN DON Hours]])</f>
        <v>28.21467391304348</v>
      </c>
      <c r="M46" s="4">
        <v>16.559782608695652</v>
      </c>
      <c r="N46" s="4">
        <v>4.6521739130434785</v>
      </c>
      <c r="O46" s="4">
        <v>7.0027173913043477</v>
      </c>
      <c r="P46" s="4">
        <f>SUM(Nurse[[#This Row],[LPN Hours (excl. Admin)]],Nurse[[#This Row],[LPN Admin Hours]])</f>
        <v>46.413043478260867</v>
      </c>
      <c r="Q46" s="4">
        <v>46.413043478260867</v>
      </c>
      <c r="R46" s="4">
        <v>0</v>
      </c>
      <c r="S46" s="4">
        <f>SUM(Nurse[[#This Row],[CNA Hours]],Nurse[[#This Row],[NA TR Hours]],Nurse[[#This Row],[Med Aide/Tech Hours]])</f>
        <v>93.665760869565219</v>
      </c>
      <c r="T46" s="4">
        <v>83.679347826086953</v>
      </c>
      <c r="U46" s="4">
        <v>0</v>
      </c>
      <c r="V46" s="4">
        <v>9.9864130434782616</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14.79891304347826</v>
      </c>
      <c r="X46" s="4">
        <v>1.7880434782608696</v>
      </c>
      <c r="Y46" s="4">
        <v>0</v>
      </c>
      <c r="Z46" s="4">
        <v>0</v>
      </c>
      <c r="AA46" s="4">
        <v>0</v>
      </c>
      <c r="AB46" s="4">
        <v>0</v>
      </c>
      <c r="AC46" s="4">
        <v>13.010869565217391</v>
      </c>
      <c r="AD46" s="4">
        <v>0</v>
      </c>
      <c r="AE46" s="4">
        <v>0</v>
      </c>
      <c r="AF46" s="1">
        <v>245341</v>
      </c>
      <c r="AG46" s="1">
        <v>5</v>
      </c>
      <c r="AH46"/>
    </row>
    <row r="47" spans="1:34" x14ac:dyDescent="0.25">
      <c r="A47" t="s">
        <v>356</v>
      </c>
      <c r="B47" t="s">
        <v>165</v>
      </c>
      <c r="C47" t="s">
        <v>618</v>
      </c>
      <c r="D47" t="s">
        <v>454</v>
      </c>
      <c r="E47" s="4">
        <v>24.804347826086957</v>
      </c>
      <c r="F47" s="4">
        <f>Nurse[[#This Row],[Total Nurse Staff Hours]]/Nurse[[#This Row],[MDS Census]]</f>
        <v>3.7391542506573177</v>
      </c>
      <c r="G47" s="4">
        <f>Nurse[[#This Row],[Total Direct Care Staff Hours]]/Nurse[[#This Row],[MDS Census]]</f>
        <v>3.3530893952673089</v>
      </c>
      <c r="H47" s="4">
        <f>Nurse[[#This Row],[Total RN Hours (w/ Admin, DON)]]/Nurse[[#This Row],[MDS Census]]</f>
        <v>0.87872480280455734</v>
      </c>
      <c r="I47" s="4">
        <f>Nurse[[#This Row],[RN Hours (excl. Admin, DON)]]/Nurse[[#This Row],[MDS Census]]</f>
        <v>0.4926599474145486</v>
      </c>
      <c r="J47" s="4">
        <f>SUM(Nurse[[#This Row],[RN Hours (excl. Admin, DON)]],Nurse[[#This Row],[RN Admin Hours]],Nurse[[#This Row],[RN DON Hours]],Nurse[[#This Row],[LPN Hours (excl. Admin)]],Nurse[[#This Row],[LPN Admin Hours]],Nurse[[#This Row],[CNA Hours]],Nurse[[#This Row],[NA TR Hours]],Nurse[[#This Row],[Med Aide/Tech Hours]])</f>
        <v>92.747282608695642</v>
      </c>
      <c r="K47" s="4">
        <f>SUM(Nurse[[#This Row],[RN Hours (excl. Admin, DON)]],Nurse[[#This Row],[LPN Hours (excl. Admin)]],Nurse[[#This Row],[CNA Hours]],Nurse[[#This Row],[NA TR Hours]],Nurse[[#This Row],[Med Aide/Tech Hours]])</f>
        <v>83.171195652173907</v>
      </c>
      <c r="L47" s="4">
        <f>SUM(Nurse[[#This Row],[RN Hours (excl. Admin, DON)]],Nurse[[#This Row],[RN Admin Hours]],Nurse[[#This Row],[RN DON Hours]])</f>
        <v>21.79619565217391</v>
      </c>
      <c r="M47" s="4">
        <v>12.220108695652174</v>
      </c>
      <c r="N47" s="4">
        <v>4.4293478260869561</v>
      </c>
      <c r="O47" s="4">
        <v>5.1467391304347823</v>
      </c>
      <c r="P47" s="4">
        <f>SUM(Nurse[[#This Row],[LPN Hours (excl. Admin)]],Nurse[[#This Row],[LPN Admin Hours]])</f>
        <v>25.597826086956523</v>
      </c>
      <c r="Q47" s="4">
        <v>25.597826086956523</v>
      </c>
      <c r="R47" s="4">
        <v>0</v>
      </c>
      <c r="S47" s="4">
        <f>SUM(Nurse[[#This Row],[CNA Hours]],Nurse[[#This Row],[NA TR Hours]],Nurse[[#This Row],[Med Aide/Tech Hours]])</f>
        <v>45.353260869565219</v>
      </c>
      <c r="T47" s="4">
        <v>37.845108695652172</v>
      </c>
      <c r="U47" s="4">
        <v>3.6820652173913042</v>
      </c>
      <c r="V47" s="4">
        <v>3.8260869565217392</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4.1766304347826084</v>
      </c>
      <c r="X47" s="4">
        <v>0</v>
      </c>
      <c r="Y47" s="4">
        <v>0</v>
      </c>
      <c r="Z47" s="4">
        <v>0</v>
      </c>
      <c r="AA47" s="4">
        <v>0</v>
      </c>
      <c r="AB47" s="4">
        <v>0</v>
      </c>
      <c r="AC47" s="4">
        <v>3.1494565217391304</v>
      </c>
      <c r="AD47" s="4">
        <v>1.0271739130434783</v>
      </c>
      <c r="AE47" s="4">
        <v>0</v>
      </c>
      <c r="AF47" s="1">
        <v>245401</v>
      </c>
      <c r="AG47" s="1">
        <v>5</v>
      </c>
      <c r="AH47"/>
    </row>
    <row r="48" spans="1:34" x14ac:dyDescent="0.25">
      <c r="A48" t="s">
        <v>356</v>
      </c>
      <c r="B48" t="s">
        <v>249</v>
      </c>
      <c r="C48" t="s">
        <v>659</v>
      </c>
      <c r="D48" t="s">
        <v>408</v>
      </c>
      <c r="E48" s="4">
        <v>34.054347826086953</v>
      </c>
      <c r="F48" s="4">
        <f>Nurse[[#This Row],[Total Nurse Staff Hours]]/Nurse[[#This Row],[MDS Census]]</f>
        <v>4.6906990105330362</v>
      </c>
      <c r="G48" s="4">
        <f>Nurse[[#This Row],[Total Direct Care Staff Hours]]/Nurse[[#This Row],[MDS Census]]</f>
        <v>3.9200319182891805</v>
      </c>
      <c r="H48" s="4">
        <f>Nurse[[#This Row],[Total RN Hours (w/ Admin, DON)]]/Nurse[[#This Row],[MDS Census]]</f>
        <v>0.97893392914139798</v>
      </c>
      <c r="I48" s="4">
        <f>Nurse[[#This Row],[RN Hours (excl. Admin, DON)]]/Nurse[[#This Row],[MDS Census]]</f>
        <v>0.32955633578040222</v>
      </c>
      <c r="J48" s="4">
        <f>SUM(Nurse[[#This Row],[RN Hours (excl. Admin, DON)]],Nurse[[#This Row],[RN Admin Hours]],Nurse[[#This Row],[RN DON Hours]],Nurse[[#This Row],[LPN Hours (excl. Admin)]],Nurse[[#This Row],[LPN Admin Hours]],Nurse[[#This Row],[CNA Hours]],Nurse[[#This Row],[NA TR Hours]],Nurse[[#This Row],[Med Aide/Tech Hours]])</f>
        <v>159.73869565217393</v>
      </c>
      <c r="K48" s="4">
        <f>SUM(Nurse[[#This Row],[RN Hours (excl. Admin, DON)]],Nurse[[#This Row],[LPN Hours (excl. Admin)]],Nurse[[#This Row],[CNA Hours]],Nurse[[#This Row],[NA TR Hours]],Nurse[[#This Row],[Med Aide/Tech Hours]])</f>
        <v>133.49413043478262</v>
      </c>
      <c r="L48" s="4">
        <f>SUM(Nurse[[#This Row],[RN Hours (excl. Admin, DON)]],Nurse[[#This Row],[RN Admin Hours]],Nurse[[#This Row],[RN DON Hours]])</f>
        <v>33.336956521739125</v>
      </c>
      <c r="M48" s="4">
        <v>11.222826086956522</v>
      </c>
      <c r="N48" s="4">
        <v>17.065217391304348</v>
      </c>
      <c r="O48" s="4">
        <v>5.0489130434782608</v>
      </c>
      <c r="P48" s="4">
        <f>SUM(Nurse[[#This Row],[LPN Hours (excl. Admin)]],Nurse[[#This Row],[LPN Admin Hours]])</f>
        <v>33.809782608695656</v>
      </c>
      <c r="Q48" s="4">
        <v>29.679347826086957</v>
      </c>
      <c r="R48" s="4">
        <v>4.1304347826086953</v>
      </c>
      <c r="S48" s="4">
        <f>SUM(Nurse[[#This Row],[CNA Hours]],Nurse[[#This Row],[NA TR Hours]],Nurse[[#This Row],[Med Aide/Tech Hours]])</f>
        <v>92.591956521739121</v>
      </c>
      <c r="T48" s="4">
        <v>80.616847826086953</v>
      </c>
      <c r="U48" s="4">
        <v>0</v>
      </c>
      <c r="V48" s="4">
        <v>11.975108695652175</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 s="4">
        <v>0</v>
      </c>
      <c r="Y48" s="4">
        <v>0</v>
      </c>
      <c r="Z48" s="4">
        <v>0</v>
      </c>
      <c r="AA48" s="4">
        <v>0</v>
      </c>
      <c r="AB48" s="4">
        <v>0</v>
      </c>
      <c r="AC48" s="4">
        <v>0</v>
      </c>
      <c r="AD48" s="4">
        <v>0</v>
      </c>
      <c r="AE48" s="4">
        <v>0</v>
      </c>
      <c r="AF48" s="1">
        <v>245521</v>
      </c>
      <c r="AG48" s="1">
        <v>5</v>
      </c>
      <c r="AH48"/>
    </row>
    <row r="49" spans="1:34" x14ac:dyDescent="0.25">
      <c r="A49" t="s">
        <v>356</v>
      </c>
      <c r="B49" t="s">
        <v>143</v>
      </c>
      <c r="C49" t="s">
        <v>513</v>
      </c>
      <c r="D49" t="s">
        <v>413</v>
      </c>
      <c r="E49" s="4">
        <v>69.021739130434781</v>
      </c>
      <c r="F49" s="4">
        <f>Nurse[[#This Row],[Total Nurse Staff Hours]]/Nurse[[#This Row],[MDS Census]]</f>
        <v>4.6417905511811028</v>
      </c>
      <c r="G49" s="4">
        <f>Nurse[[#This Row],[Total Direct Care Staff Hours]]/Nurse[[#This Row],[MDS Census]]</f>
        <v>4.4859244094488195</v>
      </c>
      <c r="H49" s="4">
        <f>Nurse[[#This Row],[Total RN Hours (w/ Admin, DON)]]/Nurse[[#This Row],[MDS Census]]</f>
        <v>1.665935433070866</v>
      </c>
      <c r="I49" s="4">
        <f>Nurse[[#This Row],[RN Hours (excl. Admin, DON)]]/Nurse[[#This Row],[MDS Census]]</f>
        <v>1.5100692913385825</v>
      </c>
      <c r="J49" s="4">
        <f>SUM(Nurse[[#This Row],[RN Hours (excl. Admin, DON)]],Nurse[[#This Row],[RN Admin Hours]],Nurse[[#This Row],[RN DON Hours]],Nurse[[#This Row],[LPN Hours (excl. Admin)]],Nurse[[#This Row],[LPN Admin Hours]],Nurse[[#This Row],[CNA Hours]],Nurse[[#This Row],[NA TR Hours]],Nurse[[#This Row],[Med Aide/Tech Hours]])</f>
        <v>320.38445652173914</v>
      </c>
      <c r="K49" s="4">
        <f>SUM(Nurse[[#This Row],[RN Hours (excl. Admin, DON)]],Nurse[[#This Row],[LPN Hours (excl. Admin)]],Nurse[[#This Row],[CNA Hours]],Nurse[[#This Row],[NA TR Hours]],Nurse[[#This Row],[Med Aide/Tech Hours]])</f>
        <v>309.62630434782614</v>
      </c>
      <c r="L49" s="4">
        <f>SUM(Nurse[[#This Row],[RN Hours (excl. Admin, DON)]],Nurse[[#This Row],[RN Admin Hours]],Nurse[[#This Row],[RN DON Hours]])</f>
        <v>114.98576086956521</v>
      </c>
      <c r="M49" s="4">
        <v>104.22760869565217</v>
      </c>
      <c r="N49" s="4">
        <v>8.3288043478260878</v>
      </c>
      <c r="O49" s="4">
        <v>2.4293478260869565</v>
      </c>
      <c r="P49" s="4">
        <f>SUM(Nurse[[#This Row],[LPN Hours (excl. Admin)]],Nurse[[#This Row],[LPN Admin Hours]])</f>
        <v>50.625</v>
      </c>
      <c r="Q49" s="4">
        <v>50.625</v>
      </c>
      <c r="R49" s="4">
        <v>0</v>
      </c>
      <c r="S49" s="4">
        <f>SUM(Nurse[[#This Row],[CNA Hours]],Nurse[[#This Row],[NA TR Hours]],Nurse[[#This Row],[Med Aide/Tech Hours]])</f>
        <v>154.7736956521739</v>
      </c>
      <c r="T49" s="4">
        <v>105.72554347826087</v>
      </c>
      <c r="U49" s="4">
        <v>33.684021739130436</v>
      </c>
      <c r="V49" s="4">
        <v>15.364130434782609</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98.711956521739125</v>
      </c>
      <c r="X49" s="4">
        <v>37.307065217391305</v>
      </c>
      <c r="Y49" s="4">
        <v>0</v>
      </c>
      <c r="Z49" s="4">
        <v>1.0434782608695652</v>
      </c>
      <c r="AA49" s="4">
        <v>12.195652173913043</v>
      </c>
      <c r="AB49" s="4">
        <v>0</v>
      </c>
      <c r="AC49" s="4">
        <v>16.524456521739129</v>
      </c>
      <c r="AD49" s="4">
        <v>31.641304347826086</v>
      </c>
      <c r="AE49" s="4">
        <v>0</v>
      </c>
      <c r="AF49" s="1">
        <v>245365</v>
      </c>
      <c r="AG49" s="1">
        <v>5</v>
      </c>
      <c r="AH49"/>
    </row>
    <row r="50" spans="1:34" x14ac:dyDescent="0.25">
      <c r="A50" t="s">
        <v>356</v>
      </c>
      <c r="B50" t="s">
        <v>98</v>
      </c>
      <c r="C50" t="s">
        <v>579</v>
      </c>
      <c r="D50" t="s">
        <v>413</v>
      </c>
      <c r="E50" s="4">
        <v>98.271739130434781</v>
      </c>
      <c r="F50" s="4">
        <f>Nurse[[#This Row],[Total Nurse Staff Hours]]/Nurse[[#This Row],[MDS Census]]</f>
        <v>4.6893872359252295</v>
      </c>
      <c r="G50" s="4">
        <f>Nurse[[#This Row],[Total Direct Care Staff Hours]]/Nurse[[#This Row],[MDS Census]]</f>
        <v>4.4612874682004211</v>
      </c>
      <c r="H50" s="4">
        <f>Nurse[[#This Row],[Total RN Hours (w/ Admin, DON)]]/Nurse[[#This Row],[MDS Census]]</f>
        <v>1.3422464329167128</v>
      </c>
      <c r="I50" s="4">
        <f>Nurse[[#This Row],[RN Hours (excl. Admin, DON)]]/Nurse[[#This Row],[MDS Census]]</f>
        <v>1.1141466651919036</v>
      </c>
      <c r="J50" s="4">
        <f>SUM(Nurse[[#This Row],[RN Hours (excl. Admin, DON)]],Nurse[[#This Row],[RN Admin Hours]],Nurse[[#This Row],[RN DON Hours]],Nurse[[#This Row],[LPN Hours (excl. Admin)]],Nurse[[#This Row],[LPN Admin Hours]],Nurse[[#This Row],[CNA Hours]],Nurse[[#This Row],[NA TR Hours]],Nurse[[#This Row],[Med Aide/Tech Hours]])</f>
        <v>460.83423913043475</v>
      </c>
      <c r="K50" s="4">
        <f>SUM(Nurse[[#This Row],[RN Hours (excl. Admin, DON)]],Nurse[[#This Row],[LPN Hours (excl. Admin)]],Nurse[[#This Row],[CNA Hours]],Nurse[[#This Row],[NA TR Hours]],Nurse[[#This Row],[Med Aide/Tech Hours]])</f>
        <v>438.41847826086962</v>
      </c>
      <c r="L50" s="4">
        <f>SUM(Nurse[[#This Row],[RN Hours (excl. Admin, DON)]],Nurse[[#This Row],[RN Admin Hours]],Nurse[[#This Row],[RN DON Hours]])</f>
        <v>131.90489130434781</v>
      </c>
      <c r="M50" s="4">
        <v>109.48913043478261</v>
      </c>
      <c r="N50" s="4">
        <v>17.285326086956523</v>
      </c>
      <c r="O50" s="4">
        <v>5.1304347826086953</v>
      </c>
      <c r="P50" s="4">
        <f>SUM(Nurse[[#This Row],[LPN Hours (excl. Admin)]],Nurse[[#This Row],[LPN Admin Hours]])</f>
        <v>74.698369565217391</v>
      </c>
      <c r="Q50" s="4">
        <v>74.698369565217391</v>
      </c>
      <c r="R50" s="4">
        <v>0</v>
      </c>
      <c r="S50" s="4">
        <f>SUM(Nurse[[#This Row],[CNA Hours]],Nurse[[#This Row],[NA TR Hours]],Nurse[[#This Row],[Med Aide/Tech Hours]])</f>
        <v>254.23097826086956</v>
      </c>
      <c r="T50" s="4">
        <v>218.68206521739131</v>
      </c>
      <c r="U50" s="4">
        <v>15.652173913043478</v>
      </c>
      <c r="V50" s="4">
        <v>19.896739130434781</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76.592391304347828</v>
      </c>
      <c r="X50" s="4">
        <v>11.320652173913043</v>
      </c>
      <c r="Y50" s="4">
        <v>0</v>
      </c>
      <c r="Z50" s="4">
        <v>0</v>
      </c>
      <c r="AA50" s="4">
        <v>5.6413043478260869</v>
      </c>
      <c r="AB50" s="4">
        <v>0</v>
      </c>
      <c r="AC50" s="4">
        <v>59.630434782608695</v>
      </c>
      <c r="AD50" s="4">
        <v>0</v>
      </c>
      <c r="AE50" s="4">
        <v>0</v>
      </c>
      <c r="AF50" s="1">
        <v>245300</v>
      </c>
      <c r="AG50" s="1">
        <v>5</v>
      </c>
      <c r="AH50"/>
    </row>
    <row r="51" spans="1:34" x14ac:dyDescent="0.25">
      <c r="A51" t="s">
        <v>356</v>
      </c>
      <c r="B51" t="s">
        <v>67</v>
      </c>
      <c r="C51" t="s">
        <v>513</v>
      </c>
      <c r="D51" t="s">
        <v>413</v>
      </c>
      <c r="E51" s="4">
        <v>80.630434782608702</v>
      </c>
      <c r="F51" s="4">
        <f>Nurse[[#This Row],[Total Nurse Staff Hours]]/Nurse[[#This Row],[MDS Census]]</f>
        <v>3.6346939875977351</v>
      </c>
      <c r="G51" s="4">
        <f>Nurse[[#This Row],[Total Direct Care Staff Hours]]/Nurse[[#This Row],[MDS Census]]</f>
        <v>3.4402035589107571</v>
      </c>
      <c r="H51" s="4">
        <f>Nurse[[#This Row],[Total RN Hours (w/ Admin, DON)]]/Nurse[[#This Row],[MDS Census]]</f>
        <v>1.2382084119708814</v>
      </c>
      <c r="I51" s="4">
        <f>Nurse[[#This Row],[RN Hours (excl. Admin, DON)]]/Nurse[[#This Row],[MDS Census]]</f>
        <v>1.0437179832839039</v>
      </c>
      <c r="J51" s="4">
        <f>SUM(Nurse[[#This Row],[RN Hours (excl. Admin, DON)]],Nurse[[#This Row],[RN Admin Hours]],Nurse[[#This Row],[RN DON Hours]],Nurse[[#This Row],[LPN Hours (excl. Admin)]],Nurse[[#This Row],[LPN Admin Hours]],Nurse[[#This Row],[CNA Hours]],Nurse[[#This Row],[NA TR Hours]],Nurse[[#This Row],[Med Aide/Tech Hours]])</f>
        <v>293.06695652173914</v>
      </c>
      <c r="K51" s="4">
        <f>SUM(Nurse[[#This Row],[RN Hours (excl. Admin, DON)]],Nurse[[#This Row],[LPN Hours (excl. Admin)]],Nurse[[#This Row],[CNA Hours]],Nurse[[#This Row],[NA TR Hours]],Nurse[[#This Row],[Med Aide/Tech Hours]])</f>
        <v>277.38510869565215</v>
      </c>
      <c r="L51" s="4">
        <f>SUM(Nurse[[#This Row],[RN Hours (excl. Admin, DON)]],Nurse[[#This Row],[RN Admin Hours]],Nurse[[#This Row],[RN DON Hours]])</f>
        <v>99.837282608695645</v>
      </c>
      <c r="M51" s="4">
        <v>84.155434782608694</v>
      </c>
      <c r="N51" s="4">
        <v>9.334021739130435</v>
      </c>
      <c r="O51" s="4">
        <v>6.3478260869565215</v>
      </c>
      <c r="P51" s="4">
        <f>SUM(Nurse[[#This Row],[LPN Hours (excl. Admin)]],Nurse[[#This Row],[LPN Admin Hours]])</f>
        <v>48.04630434782608</v>
      </c>
      <c r="Q51" s="4">
        <v>48.04630434782608</v>
      </c>
      <c r="R51" s="4">
        <v>0</v>
      </c>
      <c r="S51" s="4">
        <f>SUM(Nurse[[#This Row],[CNA Hours]],Nurse[[#This Row],[NA TR Hours]],Nurse[[#This Row],[Med Aide/Tech Hours]])</f>
        <v>145.18336956521739</v>
      </c>
      <c r="T51" s="4">
        <v>135.66608695652175</v>
      </c>
      <c r="U51" s="4">
        <v>0</v>
      </c>
      <c r="V51" s="4">
        <v>9.5172826086956519</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74.635869565217391</v>
      </c>
      <c r="X51" s="4">
        <v>23.459239130434781</v>
      </c>
      <c r="Y51" s="4">
        <v>0</v>
      </c>
      <c r="Z51" s="4">
        <v>1.2173913043478262</v>
      </c>
      <c r="AA51" s="4">
        <v>31.307065217391305</v>
      </c>
      <c r="AB51" s="4">
        <v>0</v>
      </c>
      <c r="AC51" s="4">
        <v>18.652173913043477</v>
      </c>
      <c r="AD51" s="4">
        <v>0</v>
      </c>
      <c r="AE51" s="4">
        <v>0</v>
      </c>
      <c r="AF51" s="1">
        <v>245255</v>
      </c>
      <c r="AG51" s="1">
        <v>5</v>
      </c>
      <c r="AH51"/>
    </row>
    <row r="52" spans="1:34" x14ac:dyDescent="0.25">
      <c r="A52" t="s">
        <v>356</v>
      </c>
      <c r="B52" t="s">
        <v>178</v>
      </c>
      <c r="C52" t="s">
        <v>626</v>
      </c>
      <c r="D52" t="s">
        <v>452</v>
      </c>
      <c r="E52" s="4">
        <v>66.25</v>
      </c>
      <c r="F52" s="4">
        <f>Nurse[[#This Row],[Total Nurse Staff Hours]]/Nurse[[#This Row],[MDS Census]]</f>
        <v>3.6247333880229697</v>
      </c>
      <c r="G52" s="4">
        <f>Nurse[[#This Row],[Total Direct Care Staff Hours]]/Nurse[[#This Row],[MDS Census]]</f>
        <v>3.2218211648892536</v>
      </c>
      <c r="H52" s="4">
        <f>Nurse[[#This Row],[Total RN Hours (w/ Admin, DON)]]/Nurse[[#This Row],[MDS Census]]</f>
        <v>0.66033634126333052</v>
      </c>
      <c r="I52" s="4">
        <f>Nurse[[#This Row],[RN Hours (excl. Admin, DON)]]/Nurse[[#This Row],[MDS Census]]</f>
        <v>0.32772764561115664</v>
      </c>
      <c r="J52" s="4">
        <f>SUM(Nurse[[#This Row],[RN Hours (excl. Admin, DON)]],Nurse[[#This Row],[RN Admin Hours]],Nurse[[#This Row],[RN DON Hours]],Nurse[[#This Row],[LPN Hours (excl. Admin)]],Nurse[[#This Row],[LPN Admin Hours]],Nurse[[#This Row],[CNA Hours]],Nurse[[#This Row],[NA TR Hours]],Nurse[[#This Row],[Med Aide/Tech Hours]])</f>
        <v>240.13858695652175</v>
      </c>
      <c r="K52" s="4">
        <f>SUM(Nurse[[#This Row],[RN Hours (excl. Admin, DON)]],Nurse[[#This Row],[LPN Hours (excl. Admin)]],Nurse[[#This Row],[CNA Hours]],Nurse[[#This Row],[NA TR Hours]],Nurse[[#This Row],[Med Aide/Tech Hours]])</f>
        <v>213.44565217391306</v>
      </c>
      <c r="L52" s="4">
        <f>SUM(Nurse[[#This Row],[RN Hours (excl. Admin, DON)]],Nurse[[#This Row],[RN Admin Hours]],Nurse[[#This Row],[RN DON Hours]])</f>
        <v>43.747282608695649</v>
      </c>
      <c r="M52" s="4">
        <v>21.711956521739129</v>
      </c>
      <c r="N52" s="4">
        <v>17.4375</v>
      </c>
      <c r="O52" s="4">
        <v>4.5978260869565215</v>
      </c>
      <c r="P52" s="4">
        <f>SUM(Nurse[[#This Row],[LPN Hours (excl. Admin)]],Nurse[[#This Row],[LPN Admin Hours]])</f>
        <v>30.793478260869563</v>
      </c>
      <c r="Q52" s="4">
        <v>26.135869565217391</v>
      </c>
      <c r="R52" s="4">
        <v>4.6576086956521738</v>
      </c>
      <c r="S52" s="4">
        <f>SUM(Nurse[[#This Row],[CNA Hours]],Nurse[[#This Row],[NA TR Hours]],Nurse[[#This Row],[Med Aide/Tech Hours]])</f>
        <v>165.59782608695653</v>
      </c>
      <c r="T52" s="4">
        <v>132.5733695652174</v>
      </c>
      <c r="U52" s="4">
        <v>0</v>
      </c>
      <c r="V52" s="4">
        <v>33.024456521739133</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2" s="4">
        <v>0</v>
      </c>
      <c r="Y52" s="4">
        <v>0</v>
      </c>
      <c r="Z52" s="4">
        <v>0</v>
      </c>
      <c r="AA52" s="4">
        <v>0</v>
      </c>
      <c r="AB52" s="4">
        <v>0</v>
      </c>
      <c r="AC52" s="4">
        <v>0</v>
      </c>
      <c r="AD52" s="4">
        <v>0</v>
      </c>
      <c r="AE52" s="4">
        <v>0</v>
      </c>
      <c r="AF52" s="1">
        <v>245423</v>
      </c>
      <c r="AG52" s="1">
        <v>5</v>
      </c>
      <c r="AH52"/>
    </row>
    <row r="53" spans="1:34" x14ac:dyDescent="0.25">
      <c r="A53" t="s">
        <v>356</v>
      </c>
      <c r="B53" t="s">
        <v>144</v>
      </c>
      <c r="C53" t="s">
        <v>545</v>
      </c>
      <c r="D53" t="s">
        <v>420</v>
      </c>
      <c r="E53" s="4">
        <v>112.67391304347827</v>
      </c>
      <c r="F53" s="4">
        <f>Nurse[[#This Row],[Total Nurse Staff Hours]]/Nurse[[#This Row],[MDS Census]]</f>
        <v>3.4173027204321822</v>
      </c>
      <c r="G53" s="4">
        <f>Nurse[[#This Row],[Total Direct Care Staff Hours]]/Nurse[[#This Row],[MDS Census]]</f>
        <v>3.1202016206830021</v>
      </c>
      <c r="H53" s="4">
        <f>Nurse[[#This Row],[Total RN Hours (w/ Admin, DON)]]/Nurse[[#This Row],[MDS Census]]</f>
        <v>0.76729210881728716</v>
      </c>
      <c r="I53" s="4">
        <f>Nurse[[#This Row],[RN Hours (excl. Admin, DON)]]/Nurse[[#This Row],[MDS Census]]</f>
        <v>0.59685510322207214</v>
      </c>
      <c r="J53" s="4">
        <f>SUM(Nurse[[#This Row],[RN Hours (excl. Admin, DON)]],Nurse[[#This Row],[RN Admin Hours]],Nurse[[#This Row],[RN DON Hours]],Nurse[[#This Row],[LPN Hours (excl. Admin)]],Nurse[[#This Row],[LPN Admin Hours]],Nurse[[#This Row],[CNA Hours]],Nurse[[#This Row],[NA TR Hours]],Nurse[[#This Row],[Med Aide/Tech Hours]])</f>
        <v>385.04086956521741</v>
      </c>
      <c r="K53" s="4">
        <f>SUM(Nurse[[#This Row],[RN Hours (excl. Admin, DON)]],Nurse[[#This Row],[LPN Hours (excl. Admin)]],Nurse[[#This Row],[CNA Hours]],Nurse[[#This Row],[NA TR Hours]],Nurse[[#This Row],[Med Aide/Tech Hours]])</f>
        <v>351.56532608695653</v>
      </c>
      <c r="L53" s="4">
        <f>SUM(Nurse[[#This Row],[RN Hours (excl. Admin, DON)]],Nurse[[#This Row],[RN Admin Hours]],Nurse[[#This Row],[RN DON Hours]])</f>
        <v>86.453804347826079</v>
      </c>
      <c r="M53" s="4">
        <v>67.25</v>
      </c>
      <c r="N53" s="4">
        <v>13.942934782608695</v>
      </c>
      <c r="O53" s="4">
        <v>5.2608695652173916</v>
      </c>
      <c r="P53" s="4">
        <f>SUM(Nurse[[#This Row],[LPN Hours (excl. Admin)]],Nurse[[#This Row],[LPN Admin Hours]])</f>
        <v>41.271739130434781</v>
      </c>
      <c r="Q53" s="4">
        <v>27</v>
      </c>
      <c r="R53" s="4">
        <v>14.271739130434783</v>
      </c>
      <c r="S53" s="4">
        <f>SUM(Nurse[[#This Row],[CNA Hours]],Nurse[[#This Row],[NA TR Hours]],Nurse[[#This Row],[Med Aide/Tech Hours]])</f>
        <v>257.31532608695653</v>
      </c>
      <c r="T53" s="4">
        <v>163.66304347826087</v>
      </c>
      <c r="U53" s="4">
        <v>42.510978260869571</v>
      </c>
      <c r="V53" s="4">
        <v>51.141304347826086</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15.543478260869566</v>
      </c>
      <c r="X53" s="4">
        <v>8.2228260869565215</v>
      </c>
      <c r="Y53" s="4">
        <v>0</v>
      </c>
      <c r="Z53" s="4">
        <v>0</v>
      </c>
      <c r="AA53" s="4">
        <v>0</v>
      </c>
      <c r="AB53" s="4">
        <v>0</v>
      </c>
      <c r="AC53" s="4">
        <v>7.3206521739130439</v>
      </c>
      <c r="AD53" s="4">
        <v>0</v>
      </c>
      <c r="AE53" s="4">
        <v>0</v>
      </c>
      <c r="AF53" s="1">
        <v>245366</v>
      </c>
      <c r="AG53" s="1">
        <v>5</v>
      </c>
      <c r="AH53"/>
    </row>
    <row r="54" spans="1:34" x14ac:dyDescent="0.25">
      <c r="A54" t="s">
        <v>356</v>
      </c>
      <c r="B54" t="s">
        <v>278</v>
      </c>
      <c r="C54" t="s">
        <v>681</v>
      </c>
      <c r="D54" t="s">
        <v>409</v>
      </c>
      <c r="E54" s="4">
        <v>33.206521739130437</v>
      </c>
      <c r="F54" s="4">
        <f>Nurse[[#This Row],[Total Nurse Staff Hours]]/Nurse[[#This Row],[MDS Census]]</f>
        <v>4.6450736497545</v>
      </c>
      <c r="G54" s="4">
        <f>Nurse[[#This Row],[Total Direct Care Staff Hours]]/Nurse[[#This Row],[MDS Census]]</f>
        <v>4.2632405891980349</v>
      </c>
      <c r="H54" s="4">
        <f>Nurse[[#This Row],[Total RN Hours (w/ Admin, DON)]]/Nurse[[#This Row],[MDS Census]]</f>
        <v>0.90788870703764279</v>
      </c>
      <c r="I54" s="4">
        <f>Nurse[[#This Row],[RN Hours (excl. Admin, DON)]]/Nurse[[#This Row],[MDS Census]]</f>
        <v>0.52605564648117797</v>
      </c>
      <c r="J54" s="4">
        <f>SUM(Nurse[[#This Row],[RN Hours (excl. Admin, DON)]],Nurse[[#This Row],[RN Admin Hours]],Nurse[[#This Row],[RN DON Hours]],Nurse[[#This Row],[LPN Hours (excl. Admin)]],Nurse[[#This Row],[LPN Admin Hours]],Nurse[[#This Row],[CNA Hours]],Nurse[[#This Row],[NA TR Hours]],Nurse[[#This Row],[Med Aide/Tech Hours]])</f>
        <v>154.24673913043478</v>
      </c>
      <c r="K54" s="4">
        <f>SUM(Nurse[[#This Row],[RN Hours (excl. Admin, DON)]],Nurse[[#This Row],[LPN Hours (excl. Admin)]],Nurse[[#This Row],[CNA Hours]],Nurse[[#This Row],[NA TR Hours]],Nurse[[#This Row],[Med Aide/Tech Hours]])</f>
        <v>141.56739130434781</v>
      </c>
      <c r="L54" s="4">
        <f>SUM(Nurse[[#This Row],[RN Hours (excl. Admin, DON)]],Nurse[[#This Row],[RN Admin Hours]],Nurse[[#This Row],[RN DON Hours]])</f>
        <v>30.14782608695651</v>
      </c>
      <c r="M54" s="4">
        <v>17.468478260869553</v>
      </c>
      <c r="N54" s="4">
        <v>8.0119565217391298</v>
      </c>
      <c r="O54" s="4">
        <v>4.6673913043478281</v>
      </c>
      <c r="P54" s="4">
        <f>SUM(Nurse[[#This Row],[LPN Hours (excl. Admin)]],Nurse[[#This Row],[LPN Admin Hours]])</f>
        <v>34.159782608695664</v>
      </c>
      <c r="Q54" s="4">
        <v>34.159782608695664</v>
      </c>
      <c r="R54" s="4">
        <v>0</v>
      </c>
      <c r="S54" s="4">
        <f>SUM(Nurse[[#This Row],[CNA Hours]],Nurse[[#This Row],[NA TR Hours]],Nurse[[#This Row],[Med Aide/Tech Hours]])</f>
        <v>89.939130434782612</v>
      </c>
      <c r="T54" s="4">
        <v>85.64891304347826</v>
      </c>
      <c r="U54" s="4">
        <v>0</v>
      </c>
      <c r="V54" s="4">
        <v>4.2902173913043509</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4" s="4">
        <v>0</v>
      </c>
      <c r="Y54" s="4">
        <v>0</v>
      </c>
      <c r="Z54" s="4">
        <v>0</v>
      </c>
      <c r="AA54" s="4">
        <v>0</v>
      </c>
      <c r="AB54" s="4">
        <v>0</v>
      </c>
      <c r="AC54" s="4">
        <v>0</v>
      </c>
      <c r="AD54" s="4">
        <v>0</v>
      </c>
      <c r="AE54" s="4">
        <v>0</v>
      </c>
      <c r="AF54" s="1">
        <v>245573</v>
      </c>
      <c r="AG54" s="1">
        <v>5</v>
      </c>
      <c r="AH54"/>
    </row>
    <row r="55" spans="1:34" x14ac:dyDescent="0.25">
      <c r="A55" t="s">
        <v>356</v>
      </c>
      <c r="B55" t="s">
        <v>264</v>
      </c>
      <c r="C55" t="s">
        <v>670</v>
      </c>
      <c r="D55" t="s">
        <v>429</v>
      </c>
      <c r="E55" s="4">
        <v>20.315217391304348</v>
      </c>
      <c r="F55" s="4">
        <f>Nurse[[#This Row],[Total Nurse Staff Hours]]/Nurse[[#This Row],[MDS Census]]</f>
        <v>4.7206527554842159</v>
      </c>
      <c r="G55" s="4">
        <f>Nurse[[#This Row],[Total Direct Care Staff Hours]]/Nurse[[#This Row],[MDS Census]]</f>
        <v>4.3246388443017656</v>
      </c>
      <c r="H55" s="4">
        <f>Nurse[[#This Row],[Total RN Hours (w/ Admin, DON)]]/Nurse[[#This Row],[MDS Census]]</f>
        <v>1.001417870518994</v>
      </c>
      <c r="I55" s="4">
        <f>Nurse[[#This Row],[RN Hours (excl. Admin, DON)]]/Nurse[[#This Row],[MDS Census]]</f>
        <v>0.60540395933654367</v>
      </c>
      <c r="J55" s="4">
        <f>SUM(Nurse[[#This Row],[RN Hours (excl. Admin, DON)]],Nurse[[#This Row],[RN Admin Hours]],Nurse[[#This Row],[RN DON Hours]],Nurse[[#This Row],[LPN Hours (excl. Admin)]],Nurse[[#This Row],[LPN Admin Hours]],Nurse[[#This Row],[CNA Hours]],Nurse[[#This Row],[NA TR Hours]],Nurse[[#This Row],[Med Aide/Tech Hours]])</f>
        <v>95.901086956521738</v>
      </c>
      <c r="K55" s="4">
        <f>SUM(Nurse[[#This Row],[RN Hours (excl. Admin, DON)]],Nurse[[#This Row],[LPN Hours (excl. Admin)]],Nurse[[#This Row],[CNA Hours]],Nurse[[#This Row],[NA TR Hours]],Nurse[[#This Row],[Med Aide/Tech Hours]])</f>
        <v>87.855978260869563</v>
      </c>
      <c r="L55" s="4">
        <f>SUM(Nurse[[#This Row],[RN Hours (excl. Admin, DON)]],Nurse[[#This Row],[RN Admin Hours]],Nurse[[#This Row],[RN DON Hours]])</f>
        <v>20.344021739130433</v>
      </c>
      <c r="M55" s="4">
        <v>12.298913043478262</v>
      </c>
      <c r="N55" s="4">
        <v>3.6918478260869536</v>
      </c>
      <c r="O55" s="4">
        <v>4.3532608695652177</v>
      </c>
      <c r="P55" s="4">
        <f>SUM(Nurse[[#This Row],[LPN Hours (excl. Admin)]],Nurse[[#This Row],[LPN Admin Hours]])</f>
        <v>16.116847826086957</v>
      </c>
      <c r="Q55" s="4">
        <v>16.116847826086957</v>
      </c>
      <c r="R55" s="4">
        <v>0</v>
      </c>
      <c r="S55" s="4">
        <f>SUM(Nurse[[#This Row],[CNA Hours]],Nurse[[#This Row],[NA TR Hours]],Nurse[[#This Row],[Med Aide/Tech Hours]])</f>
        <v>59.440217391304344</v>
      </c>
      <c r="T55" s="4">
        <v>37.358695652173914</v>
      </c>
      <c r="U55" s="4">
        <v>0</v>
      </c>
      <c r="V55" s="4">
        <v>22.081521739130434</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14.732608695652175</v>
      </c>
      <c r="X55" s="4">
        <v>6.4021739130434785</v>
      </c>
      <c r="Y55" s="4">
        <v>1.7217391304347849</v>
      </c>
      <c r="Z55" s="4">
        <v>0</v>
      </c>
      <c r="AA55" s="4">
        <v>0</v>
      </c>
      <c r="AB55" s="4">
        <v>0</v>
      </c>
      <c r="AC55" s="4">
        <v>6.6086956521739131</v>
      </c>
      <c r="AD55" s="4">
        <v>0</v>
      </c>
      <c r="AE55" s="4">
        <v>0</v>
      </c>
      <c r="AF55" s="1">
        <v>245551</v>
      </c>
      <c r="AG55" s="1">
        <v>5</v>
      </c>
      <c r="AH55"/>
    </row>
    <row r="56" spans="1:34" x14ac:dyDescent="0.25">
      <c r="A56" t="s">
        <v>356</v>
      </c>
      <c r="B56" t="s">
        <v>172</v>
      </c>
      <c r="C56" t="s">
        <v>622</v>
      </c>
      <c r="D56" t="s">
        <v>405</v>
      </c>
      <c r="E56" s="4">
        <v>39.467391304347828</v>
      </c>
      <c r="F56" s="4">
        <f>Nurse[[#This Row],[Total Nurse Staff Hours]]/Nurse[[#This Row],[MDS Census]]</f>
        <v>4.1628917653538977</v>
      </c>
      <c r="G56" s="4">
        <f>Nurse[[#This Row],[Total Direct Care Staff Hours]]/Nurse[[#This Row],[MDS Census]]</f>
        <v>3.9254916001101625</v>
      </c>
      <c r="H56" s="4">
        <f>Nurse[[#This Row],[Total RN Hours (w/ Admin, DON)]]/Nurse[[#This Row],[MDS Census]]</f>
        <v>0.92137152299641967</v>
      </c>
      <c r="I56" s="4">
        <f>Nurse[[#This Row],[RN Hours (excl. Admin, DON)]]/Nurse[[#This Row],[MDS Census]]</f>
        <v>0.68397135775268514</v>
      </c>
      <c r="J56" s="4">
        <f>SUM(Nurse[[#This Row],[RN Hours (excl. Admin, DON)]],Nurse[[#This Row],[RN Admin Hours]],Nurse[[#This Row],[RN DON Hours]],Nurse[[#This Row],[LPN Hours (excl. Admin)]],Nurse[[#This Row],[LPN Admin Hours]],Nurse[[#This Row],[CNA Hours]],Nurse[[#This Row],[NA TR Hours]],Nurse[[#This Row],[Med Aide/Tech Hours]])</f>
        <v>164.29847826086959</v>
      </c>
      <c r="K56" s="4">
        <f>SUM(Nurse[[#This Row],[RN Hours (excl. Admin, DON)]],Nurse[[#This Row],[LPN Hours (excl. Admin)]],Nurse[[#This Row],[CNA Hours]],Nurse[[#This Row],[NA TR Hours]],Nurse[[#This Row],[Med Aide/Tech Hours]])</f>
        <v>154.92891304347827</v>
      </c>
      <c r="L56" s="4">
        <f>SUM(Nurse[[#This Row],[RN Hours (excl. Admin, DON)]],Nurse[[#This Row],[RN Admin Hours]],Nurse[[#This Row],[RN DON Hours]])</f>
        <v>36.364130434782609</v>
      </c>
      <c r="M56" s="4">
        <v>26.994565217391305</v>
      </c>
      <c r="N56" s="4">
        <v>4.9891304347826084</v>
      </c>
      <c r="O56" s="4">
        <v>4.3804347826086953</v>
      </c>
      <c r="P56" s="4">
        <f>SUM(Nurse[[#This Row],[LPN Hours (excl. Admin)]],Nurse[[#This Row],[LPN Admin Hours]])</f>
        <v>34.423913043478258</v>
      </c>
      <c r="Q56" s="4">
        <v>34.423913043478258</v>
      </c>
      <c r="R56" s="4">
        <v>0</v>
      </c>
      <c r="S56" s="4">
        <f>SUM(Nurse[[#This Row],[CNA Hours]],Nurse[[#This Row],[NA TR Hours]],Nurse[[#This Row],[Med Aide/Tech Hours]])</f>
        <v>93.510434782608684</v>
      </c>
      <c r="T56" s="4">
        <v>69.557065217391298</v>
      </c>
      <c r="U56" s="4">
        <v>0</v>
      </c>
      <c r="V56" s="4">
        <v>23.953369565217393</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20.051630434782609</v>
      </c>
      <c r="X56" s="4">
        <v>0</v>
      </c>
      <c r="Y56" s="4">
        <v>0</v>
      </c>
      <c r="Z56" s="4">
        <v>0</v>
      </c>
      <c r="AA56" s="4">
        <v>0</v>
      </c>
      <c r="AB56" s="4">
        <v>0</v>
      </c>
      <c r="AC56" s="4">
        <v>20.051630434782609</v>
      </c>
      <c r="AD56" s="4">
        <v>0</v>
      </c>
      <c r="AE56" s="4">
        <v>0</v>
      </c>
      <c r="AF56" s="1">
        <v>245412</v>
      </c>
      <c r="AG56" s="1">
        <v>5</v>
      </c>
      <c r="AH56"/>
    </row>
    <row r="57" spans="1:34" x14ac:dyDescent="0.25">
      <c r="A57" t="s">
        <v>356</v>
      </c>
      <c r="B57" t="s">
        <v>277</v>
      </c>
      <c r="C57" t="s">
        <v>680</v>
      </c>
      <c r="D57" t="s">
        <v>388</v>
      </c>
      <c r="E57" s="4">
        <v>28.228260869565219</v>
      </c>
      <c r="F57" s="4">
        <f>Nurse[[#This Row],[Total Nurse Staff Hours]]/Nurse[[#This Row],[MDS Census]]</f>
        <v>5.4204582210242576</v>
      </c>
      <c r="G57" s="4">
        <f>Nurse[[#This Row],[Total Direct Care Staff Hours]]/Nurse[[#This Row],[MDS Census]]</f>
        <v>5.0742472083172894</v>
      </c>
      <c r="H57" s="4">
        <f>Nurse[[#This Row],[Total RN Hours (w/ Admin, DON)]]/Nurse[[#This Row],[MDS Census]]</f>
        <v>1.043099730458221</v>
      </c>
      <c r="I57" s="4">
        <f>Nurse[[#This Row],[RN Hours (excl. Admin, DON)]]/Nurse[[#This Row],[MDS Census]]</f>
        <v>0.69688871775125139</v>
      </c>
      <c r="J57" s="4">
        <f>SUM(Nurse[[#This Row],[RN Hours (excl. Admin, DON)]],Nurse[[#This Row],[RN Admin Hours]],Nurse[[#This Row],[RN DON Hours]],Nurse[[#This Row],[LPN Hours (excl. Admin)]],Nurse[[#This Row],[LPN Admin Hours]],Nurse[[#This Row],[CNA Hours]],Nurse[[#This Row],[NA TR Hours]],Nurse[[#This Row],[Med Aide/Tech Hours]])</f>
        <v>153.01010869565215</v>
      </c>
      <c r="K57" s="4">
        <f>SUM(Nurse[[#This Row],[RN Hours (excl. Admin, DON)]],Nurse[[#This Row],[LPN Hours (excl. Admin)]],Nurse[[#This Row],[CNA Hours]],Nurse[[#This Row],[NA TR Hours]],Nurse[[#This Row],[Med Aide/Tech Hours]])</f>
        <v>143.23717391304348</v>
      </c>
      <c r="L57" s="4">
        <f>SUM(Nurse[[#This Row],[RN Hours (excl. Admin, DON)]],Nurse[[#This Row],[RN Admin Hours]],Nurse[[#This Row],[RN DON Hours]])</f>
        <v>29.444891304347827</v>
      </c>
      <c r="M57" s="4">
        <v>19.67195652173913</v>
      </c>
      <c r="N57" s="4">
        <v>5.1642391304347823</v>
      </c>
      <c r="O57" s="4">
        <v>4.6086956521739131</v>
      </c>
      <c r="P57" s="4">
        <f>SUM(Nurse[[#This Row],[LPN Hours (excl. Admin)]],Nurse[[#This Row],[LPN Admin Hours]])</f>
        <v>19.402173913043477</v>
      </c>
      <c r="Q57" s="4">
        <v>19.402173913043477</v>
      </c>
      <c r="R57" s="4">
        <v>0</v>
      </c>
      <c r="S57" s="4">
        <f>SUM(Nurse[[#This Row],[CNA Hours]],Nurse[[#This Row],[NA TR Hours]],Nurse[[#This Row],[Med Aide/Tech Hours]])</f>
        <v>104.16304347826087</v>
      </c>
      <c r="T57" s="4">
        <v>93.168478260869563</v>
      </c>
      <c r="U57" s="4">
        <v>1.4429347826086956</v>
      </c>
      <c r="V57" s="4">
        <v>9.5516304347826093</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7.6875</v>
      </c>
      <c r="X57" s="4">
        <v>0</v>
      </c>
      <c r="Y57" s="4">
        <v>0</v>
      </c>
      <c r="Z57" s="4">
        <v>0</v>
      </c>
      <c r="AA57" s="4">
        <v>0</v>
      </c>
      <c r="AB57" s="4">
        <v>0</v>
      </c>
      <c r="AC57" s="4">
        <v>7.6875</v>
      </c>
      <c r="AD57" s="4">
        <v>0</v>
      </c>
      <c r="AE57" s="4">
        <v>0</v>
      </c>
      <c r="AF57" s="1">
        <v>245572</v>
      </c>
      <c r="AG57" s="1">
        <v>5</v>
      </c>
      <c r="AH57"/>
    </row>
    <row r="58" spans="1:34" x14ac:dyDescent="0.25">
      <c r="A58" t="s">
        <v>356</v>
      </c>
      <c r="B58" t="s">
        <v>158</v>
      </c>
      <c r="C58" t="s">
        <v>614</v>
      </c>
      <c r="D58" t="s">
        <v>420</v>
      </c>
      <c r="E58" s="4">
        <v>25.576086956521738</v>
      </c>
      <c r="F58" s="4">
        <f>Nurse[[#This Row],[Total Nurse Staff Hours]]/Nurse[[#This Row],[MDS Census]]</f>
        <v>4.351857203569911</v>
      </c>
      <c r="G58" s="4">
        <f>Nurse[[#This Row],[Total Direct Care Staff Hours]]/Nurse[[#This Row],[MDS Census]]</f>
        <v>4.1412749681257974</v>
      </c>
      <c r="H58" s="4">
        <f>Nurse[[#This Row],[Total RN Hours (w/ Admin, DON)]]/Nurse[[#This Row],[MDS Census]]</f>
        <v>0.9572885677858054</v>
      </c>
      <c r="I58" s="4">
        <f>Nurse[[#This Row],[RN Hours (excl. Admin, DON)]]/Nurse[[#This Row],[MDS Census]]</f>
        <v>0.74670633234169159</v>
      </c>
      <c r="J58" s="4">
        <f>SUM(Nurse[[#This Row],[RN Hours (excl. Admin, DON)]],Nurse[[#This Row],[RN Admin Hours]],Nurse[[#This Row],[RN DON Hours]],Nurse[[#This Row],[LPN Hours (excl. Admin)]],Nurse[[#This Row],[LPN Admin Hours]],Nurse[[#This Row],[CNA Hours]],Nurse[[#This Row],[NA TR Hours]],Nurse[[#This Row],[Med Aide/Tech Hours]])</f>
        <v>111.30347826086957</v>
      </c>
      <c r="K58" s="4">
        <f>SUM(Nurse[[#This Row],[RN Hours (excl. Admin, DON)]],Nurse[[#This Row],[LPN Hours (excl. Admin)]],Nurse[[#This Row],[CNA Hours]],Nurse[[#This Row],[NA TR Hours]],Nurse[[#This Row],[Med Aide/Tech Hours]])</f>
        <v>105.91760869565218</v>
      </c>
      <c r="L58" s="4">
        <f>SUM(Nurse[[#This Row],[RN Hours (excl. Admin, DON)]],Nurse[[#This Row],[RN Admin Hours]],Nurse[[#This Row],[RN DON Hours]])</f>
        <v>24.483695652173914</v>
      </c>
      <c r="M58" s="4">
        <v>19.097826086956523</v>
      </c>
      <c r="N58" s="4">
        <v>5.0597826086956523</v>
      </c>
      <c r="O58" s="4">
        <v>0.32608695652173914</v>
      </c>
      <c r="P58" s="4">
        <f>SUM(Nurse[[#This Row],[LPN Hours (excl. Admin)]],Nurse[[#This Row],[LPN Admin Hours]])</f>
        <v>8.2527173913043477</v>
      </c>
      <c r="Q58" s="4">
        <v>8.2527173913043477</v>
      </c>
      <c r="R58" s="4">
        <v>0</v>
      </c>
      <c r="S58" s="4">
        <f>SUM(Nurse[[#This Row],[CNA Hours]],Nurse[[#This Row],[NA TR Hours]],Nurse[[#This Row],[Med Aide/Tech Hours]])</f>
        <v>78.567065217391303</v>
      </c>
      <c r="T58" s="4">
        <v>78.567065217391303</v>
      </c>
      <c r="U58" s="4">
        <v>0</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8" s="4">
        <v>0</v>
      </c>
      <c r="Y58" s="4">
        <v>0</v>
      </c>
      <c r="Z58" s="4">
        <v>0</v>
      </c>
      <c r="AA58" s="4">
        <v>0</v>
      </c>
      <c r="AB58" s="4">
        <v>0</v>
      </c>
      <c r="AC58" s="4">
        <v>0</v>
      </c>
      <c r="AD58" s="4">
        <v>0</v>
      </c>
      <c r="AE58" s="4">
        <v>0</v>
      </c>
      <c r="AF58" s="1">
        <v>245392</v>
      </c>
      <c r="AG58" s="1">
        <v>5</v>
      </c>
      <c r="AH58"/>
    </row>
    <row r="59" spans="1:34" x14ac:dyDescent="0.25">
      <c r="A59" t="s">
        <v>356</v>
      </c>
      <c r="B59" t="s">
        <v>102</v>
      </c>
      <c r="C59" t="s">
        <v>582</v>
      </c>
      <c r="D59" t="s">
        <v>400</v>
      </c>
      <c r="E59" s="4">
        <v>39.934782608695649</v>
      </c>
      <c r="F59" s="4">
        <f>Nurse[[#This Row],[Total Nurse Staff Hours]]/Nurse[[#This Row],[MDS Census]]</f>
        <v>4.5299401197604796</v>
      </c>
      <c r="G59" s="4">
        <f>Nurse[[#This Row],[Total Direct Care Staff Hours]]/Nurse[[#This Row],[MDS Census]]</f>
        <v>4.109825802939576</v>
      </c>
      <c r="H59" s="4">
        <f>Nurse[[#This Row],[Total RN Hours (w/ Admin, DON)]]/Nurse[[#This Row],[MDS Census]]</f>
        <v>0.86018780620577029</v>
      </c>
      <c r="I59" s="4">
        <f>Nurse[[#This Row],[RN Hours (excl. Admin, DON)]]/Nurse[[#This Row],[MDS Census]]</f>
        <v>0.44007348938486668</v>
      </c>
      <c r="J59" s="4">
        <f>SUM(Nurse[[#This Row],[RN Hours (excl. Admin, DON)]],Nurse[[#This Row],[RN Admin Hours]],Nurse[[#This Row],[RN DON Hours]],Nurse[[#This Row],[LPN Hours (excl. Admin)]],Nurse[[#This Row],[LPN Admin Hours]],Nurse[[#This Row],[CNA Hours]],Nurse[[#This Row],[NA TR Hours]],Nurse[[#This Row],[Med Aide/Tech Hours]])</f>
        <v>180.90217391304347</v>
      </c>
      <c r="K59" s="4">
        <f>SUM(Nurse[[#This Row],[RN Hours (excl. Admin, DON)]],Nurse[[#This Row],[LPN Hours (excl. Admin)]],Nurse[[#This Row],[CNA Hours]],Nurse[[#This Row],[NA TR Hours]],Nurse[[#This Row],[Med Aide/Tech Hours]])</f>
        <v>164.125</v>
      </c>
      <c r="L59" s="4">
        <f>SUM(Nurse[[#This Row],[RN Hours (excl. Admin, DON)]],Nurse[[#This Row],[RN Admin Hours]],Nurse[[#This Row],[RN DON Hours]])</f>
        <v>34.35141304347826</v>
      </c>
      <c r="M59" s="4">
        <v>17.574239130434783</v>
      </c>
      <c r="N59" s="4">
        <v>11.472826086956522</v>
      </c>
      <c r="O59" s="4">
        <v>5.3043478260869561</v>
      </c>
      <c r="P59" s="4">
        <f>SUM(Nurse[[#This Row],[LPN Hours (excl. Admin)]],Nurse[[#This Row],[LPN Admin Hours]])</f>
        <v>36.178478260869561</v>
      </c>
      <c r="Q59" s="4">
        <v>36.178478260869561</v>
      </c>
      <c r="R59" s="4">
        <v>0</v>
      </c>
      <c r="S59" s="4">
        <f>SUM(Nurse[[#This Row],[CNA Hours]],Nurse[[#This Row],[NA TR Hours]],Nurse[[#This Row],[Med Aide/Tech Hours]])</f>
        <v>110.37228260869566</v>
      </c>
      <c r="T59" s="4">
        <v>90.774456521739125</v>
      </c>
      <c r="U59" s="4">
        <v>9.4565217391304355</v>
      </c>
      <c r="V59" s="4">
        <v>10.141304347826088</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 s="4">
        <v>0</v>
      </c>
      <c r="Y59" s="4">
        <v>0</v>
      </c>
      <c r="Z59" s="4">
        <v>0</v>
      </c>
      <c r="AA59" s="4">
        <v>0</v>
      </c>
      <c r="AB59" s="4">
        <v>0</v>
      </c>
      <c r="AC59" s="4">
        <v>0</v>
      </c>
      <c r="AD59" s="4">
        <v>0</v>
      </c>
      <c r="AE59" s="4">
        <v>0</v>
      </c>
      <c r="AF59" s="1">
        <v>245307</v>
      </c>
      <c r="AG59" s="1">
        <v>5</v>
      </c>
      <c r="AH59"/>
    </row>
    <row r="60" spans="1:34" x14ac:dyDescent="0.25">
      <c r="A60" t="s">
        <v>356</v>
      </c>
      <c r="B60" t="s">
        <v>303</v>
      </c>
      <c r="C60" t="s">
        <v>499</v>
      </c>
      <c r="D60" t="s">
        <v>420</v>
      </c>
      <c r="E60" s="4">
        <v>38.282608695652172</v>
      </c>
      <c r="F60" s="4">
        <f>Nurse[[#This Row],[Total Nurse Staff Hours]]/Nurse[[#This Row],[MDS Census]]</f>
        <v>3.6326519023282224</v>
      </c>
      <c r="G60" s="4">
        <f>Nurse[[#This Row],[Total Direct Care Staff Hours]]/Nurse[[#This Row],[MDS Census]]</f>
        <v>3.6326519023282224</v>
      </c>
      <c r="H60" s="4">
        <f>Nurse[[#This Row],[Total RN Hours (w/ Admin, DON)]]/Nurse[[#This Row],[MDS Census]]</f>
        <v>0.8529812606473598</v>
      </c>
      <c r="I60" s="4">
        <f>Nurse[[#This Row],[RN Hours (excl. Admin, DON)]]/Nurse[[#This Row],[MDS Census]]</f>
        <v>0.8529812606473598</v>
      </c>
      <c r="J60" s="4">
        <f>SUM(Nurse[[#This Row],[RN Hours (excl. Admin, DON)]],Nurse[[#This Row],[RN Admin Hours]],Nurse[[#This Row],[RN DON Hours]],Nurse[[#This Row],[LPN Hours (excl. Admin)]],Nurse[[#This Row],[LPN Admin Hours]],Nurse[[#This Row],[CNA Hours]],Nurse[[#This Row],[NA TR Hours]],Nurse[[#This Row],[Med Aide/Tech Hours]])</f>
        <v>139.06739130434781</v>
      </c>
      <c r="K60" s="4">
        <f>SUM(Nurse[[#This Row],[RN Hours (excl. Admin, DON)]],Nurse[[#This Row],[LPN Hours (excl. Admin)]],Nurse[[#This Row],[CNA Hours]],Nurse[[#This Row],[NA TR Hours]],Nurse[[#This Row],[Med Aide/Tech Hours]])</f>
        <v>139.06739130434781</v>
      </c>
      <c r="L60" s="4">
        <f>SUM(Nurse[[#This Row],[RN Hours (excl. Admin, DON)]],Nurse[[#This Row],[RN Admin Hours]],Nurse[[#This Row],[RN DON Hours]])</f>
        <v>32.654347826086969</v>
      </c>
      <c r="M60" s="4">
        <v>32.654347826086969</v>
      </c>
      <c r="N60" s="4">
        <v>0</v>
      </c>
      <c r="O60" s="4">
        <v>0</v>
      </c>
      <c r="P60" s="4">
        <f>SUM(Nurse[[#This Row],[LPN Hours (excl. Admin)]],Nurse[[#This Row],[LPN Admin Hours]])</f>
        <v>18.258695652173898</v>
      </c>
      <c r="Q60" s="4">
        <v>18.258695652173898</v>
      </c>
      <c r="R60" s="4">
        <v>0</v>
      </c>
      <c r="S60" s="4">
        <f>SUM(Nurse[[#This Row],[CNA Hours]],Nurse[[#This Row],[NA TR Hours]],Nurse[[#This Row],[Med Aide/Tech Hours]])</f>
        <v>88.154347826086948</v>
      </c>
      <c r="T60" s="4">
        <v>82.719565217391292</v>
      </c>
      <c r="U60" s="4">
        <v>0</v>
      </c>
      <c r="V60" s="4">
        <v>5.434782608695655</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0" s="4">
        <v>0</v>
      </c>
      <c r="Y60" s="4">
        <v>0</v>
      </c>
      <c r="Z60" s="4">
        <v>0</v>
      </c>
      <c r="AA60" s="4">
        <v>0</v>
      </c>
      <c r="AB60" s="4">
        <v>0</v>
      </c>
      <c r="AC60" s="4">
        <v>0</v>
      </c>
      <c r="AD60" s="4">
        <v>0</v>
      </c>
      <c r="AE60" s="4">
        <v>0</v>
      </c>
      <c r="AF60" s="1">
        <v>245612</v>
      </c>
      <c r="AG60" s="1">
        <v>5</v>
      </c>
      <c r="AH60"/>
    </row>
    <row r="61" spans="1:34" x14ac:dyDescent="0.25">
      <c r="A61" t="s">
        <v>356</v>
      </c>
      <c r="B61" t="s">
        <v>117</v>
      </c>
      <c r="C61" t="s">
        <v>593</v>
      </c>
      <c r="D61" t="s">
        <v>432</v>
      </c>
      <c r="E61" s="4">
        <v>115.19565217391305</v>
      </c>
      <c r="F61" s="4">
        <f>Nurse[[#This Row],[Total Nurse Staff Hours]]/Nurse[[#This Row],[MDS Census]]</f>
        <v>4.7074721645593511</v>
      </c>
      <c r="G61" s="4">
        <f>Nurse[[#This Row],[Total Direct Care Staff Hours]]/Nurse[[#This Row],[MDS Census]]</f>
        <v>4.2867512738252502</v>
      </c>
      <c r="H61" s="4">
        <f>Nurse[[#This Row],[Total RN Hours (w/ Admin, DON)]]/Nurse[[#This Row],[MDS Census]]</f>
        <v>1.0338790337799584</v>
      </c>
      <c r="I61" s="4">
        <f>Nurse[[#This Row],[RN Hours (excl. Admin, DON)]]/Nurse[[#This Row],[MDS Census]]</f>
        <v>0.6821806001132289</v>
      </c>
      <c r="J61" s="4">
        <f>SUM(Nurse[[#This Row],[RN Hours (excl. Admin, DON)]],Nurse[[#This Row],[RN Admin Hours]],Nurse[[#This Row],[RN DON Hours]],Nurse[[#This Row],[LPN Hours (excl. Admin)]],Nurse[[#This Row],[LPN Admin Hours]],Nurse[[#This Row],[CNA Hours]],Nurse[[#This Row],[NA TR Hours]],Nurse[[#This Row],[Med Aide/Tech Hours]])</f>
        <v>542.28032608695662</v>
      </c>
      <c r="K61" s="4">
        <f>SUM(Nurse[[#This Row],[RN Hours (excl. Admin, DON)]],Nurse[[#This Row],[LPN Hours (excl. Admin)]],Nurse[[#This Row],[CNA Hours]],Nurse[[#This Row],[NA TR Hours]],Nurse[[#This Row],[Med Aide/Tech Hours]])</f>
        <v>493.81510869565221</v>
      </c>
      <c r="L61" s="4">
        <f>SUM(Nurse[[#This Row],[RN Hours (excl. Admin, DON)]],Nurse[[#This Row],[RN Admin Hours]],Nurse[[#This Row],[RN DON Hours]])</f>
        <v>119.09836956521738</v>
      </c>
      <c r="M61" s="4">
        <v>78.584239130434781</v>
      </c>
      <c r="N61" s="4">
        <v>38.166304347826085</v>
      </c>
      <c r="O61" s="4">
        <v>2.347826086956522</v>
      </c>
      <c r="P61" s="4">
        <f>SUM(Nurse[[#This Row],[LPN Hours (excl. Admin)]],Nurse[[#This Row],[LPN Admin Hours]])</f>
        <v>95.584456521739128</v>
      </c>
      <c r="Q61" s="4">
        <v>87.633369565217393</v>
      </c>
      <c r="R61" s="4">
        <v>7.9510869565217392</v>
      </c>
      <c r="S61" s="4">
        <f>SUM(Nurse[[#This Row],[CNA Hours]],Nurse[[#This Row],[NA TR Hours]],Nurse[[#This Row],[Med Aide/Tech Hours]])</f>
        <v>327.59750000000003</v>
      </c>
      <c r="T61" s="4">
        <v>327.59750000000003</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0.10869565217391304</v>
      </c>
      <c r="X61" s="4">
        <v>0.10869565217391304</v>
      </c>
      <c r="Y61" s="4">
        <v>0</v>
      </c>
      <c r="Z61" s="4">
        <v>0</v>
      </c>
      <c r="AA61" s="4">
        <v>0</v>
      </c>
      <c r="AB61" s="4">
        <v>0</v>
      </c>
      <c r="AC61" s="4">
        <v>0</v>
      </c>
      <c r="AD61" s="4">
        <v>0</v>
      </c>
      <c r="AE61" s="4">
        <v>0</v>
      </c>
      <c r="AF61" s="1">
        <v>245330</v>
      </c>
      <c r="AG61" s="1">
        <v>5</v>
      </c>
      <c r="AH61"/>
    </row>
    <row r="62" spans="1:34" x14ac:dyDescent="0.25">
      <c r="A62" t="s">
        <v>356</v>
      </c>
      <c r="B62" t="s">
        <v>247</v>
      </c>
      <c r="C62" t="s">
        <v>590</v>
      </c>
      <c r="D62" t="s">
        <v>415</v>
      </c>
      <c r="E62" s="4">
        <v>36.826086956521742</v>
      </c>
      <c r="F62" s="4">
        <f>Nurse[[#This Row],[Total Nurse Staff Hours]]/Nurse[[#This Row],[MDS Census]]</f>
        <v>2.9808412042502939</v>
      </c>
      <c r="G62" s="4">
        <f>Nurse[[#This Row],[Total Direct Care Staff Hours]]/Nurse[[#This Row],[MDS Census]]</f>
        <v>2.790610979929161</v>
      </c>
      <c r="H62" s="4">
        <f>Nurse[[#This Row],[Total RN Hours (w/ Admin, DON)]]/Nurse[[#This Row],[MDS Census]]</f>
        <v>2.4414374262101521</v>
      </c>
      <c r="I62" s="4">
        <f>Nurse[[#This Row],[RN Hours (excl. Admin, DON)]]/Nurse[[#This Row],[MDS Census]]</f>
        <v>2.2512072018890192</v>
      </c>
      <c r="J62" s="4">
        <f>SUM(Nurse[[#This Row],[RN Hours (excl. Admin, DON)]],Nurse[[#This Row],[RN Admin Hours]],Nurse[[#This Row],[RN DON Hours]],Nurse[[#This Row],[LPN Hours (excl. Admin)]],Nurse[[#This Row],[LPN Admin Hours]],Nurse[[#This Row],[CNA Hours]],Nurse[[#This Row],[NA TR Hours]],Nurse[[#This Row],[Med Aide/Tech Hours]])</f>
        <v>109.77271739130431</v>
      </c>
      <c r="K62" s="4">
        <f>SUM(Nurse[[#This Row],[RN Hours (excl. Admin, DON)]],Nurse[[#This Row],[LPN Hours (excl. Admin)]],Nurse[[#This Row],[CNA Hours]],Nurse[[#This Row],[NA TR Hours]],Nurse[[#This Row],[Med Aide/Tech Hours]])</f>
        <v>102.76728260869562</v>
      </c>
      <c r="L62" s="4">
        <f>SUM(Nurse[[#This Row],[RN Hours (excl. Admin, DON)]],Nurse[[#This Row],[RN Admin Hours]],Nurse[[#This Row],[RN DON Hours]])</f>
        <v>89.908586956521702</v>
      </c>
      <c r="M62" s="4">
        <v>82.903152173913014</v>
      </c>
      <c r="N62" s="4">
        <v>3.3043478260869565</v>
      </c>
      <c r="O62" s="4">
        <v>3.7010869565217392</v>
      </c>
      <c r="P62" s="4">
        <f>SUM(Nurse[[#This Row],[LPN Hours (excl. Admin)]],Nurse[[#This Row],[LPN Admin Hours]])</f>
        <v>0.39847826086956517</v>
      </c>
      <c r="Q62" s="4">
        <v>0.39847826086956517</v>
      </c>
      <c r="R62" s="4">
        <v>0</v>
      </c>
      <c r="S62" s="4">
        <f>SUM(Nurse[[#This Row],[CNA Hours]],Nurse[[#This Row],[NA TR Hours]],Nurse[[#This Row],[Med Aide/Tech Hours]])</f>
        <v>19.465652173913046</v>
      </c>
      <c r="T62" s="4">
        <v>19.465652173913046</v>
      </c>
      <c r="U62" s="4">
        <v>0</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20.510869565217391</v>
      </c>
      <c r="X62" s="4">
        <v>4</v>
      </c>
      <c r="Y62" s="4">
        <v>0</v>
      </c>
      <c r="Z62" s="4">
        <v>0</v>
      </c>
      <c r="AA62" s="4">
        <v>0</v>
      </c>
      <c r="AB62" s="4">
        <v>0</v>
      </c>
      <c r="AC62" s="4">
        <v>16.510869565217391</v>
      </c>
      <c r="AD62" s="4">
        <v>0</v>
      </c>
      <c r="AE62" s="4">
        <v>0</v>
      </c>
      <c r="AF62" s="1">
        <v>245519</v>
      </c>
      <c r="AG62" s="1">
        <v>5</v>
      </c>
      <c r="AH62"/>
    </row>
    <row r="63" spans="1:34" x14ac:dyDescent="0.25">
      <c r="A63" t="s">
        <v>356</v>
      </c>
      <c r="B63" t="s">
        <v>112</v>
      </c>
      <c r="C63" t="s">
        <v>590</v>
      </c>
      <c r="D63" t="s">
        <v>415</v>
      </c>
      <c r="E63" s="4">
        <v>47.565217391304351</v>
      </c>
      <c r="F63" s="4">
        <f>Nurse[[#This Row],[Total Nurse Staff Hours]]/Nurse[[#This Row],[MDS Census]]</f>
        <v>4.7630210237659938</v>
      </c>
      <c r="G63" s="4">
        <f>Nurse[[#This Row],[Total Direct Care Staff Hours]]/Nurse[[#This Row],[MDS Census]]</f>
        <v>4.263432358318096</v>
      </c>
      <c r="H63" s="4">
        <f>Nurse[[#This Row],[Total RN Hours (w/ Admin, DON)]]/Nurse[[#This Row],[MDS Census]]</f>
        <v>1.902029250457038</v>
      </c>
      <c r="I63" s="4">
        <f>Nurse[[#This Row],[RN Hours (excl. Admin, DON)]]/Nurse[[#This Row],[MDS Census]]</f>
        <v>1.4043144424131624</v>
      </c>
      <c r="J63" s="4">
        <f>SUM(Nurse[[#This Row],[RN Hours (excl. Admin, DON)]],Nurse[[#This Row],[RN Admin Hours]],Nurse[[#This Row],[RN DON Hours]],Nurse[[#This Row],[LPN Hours (excl. Admin)]],Nurse[[#This Row],[LPN Admin Hours]],Nurse[[#This Row],[CNA Hours]],Nurse[[#This Row],[NA TR Hours]],Nurse[[#This Row],[Med Aide/Tech Hours]])</f>
        <v>226.55413043478251</v>
      </c>
      <c r="K63" s="4">
        <f>SUM(Nurse[[#This Row],[RN Hours (excl. Admin, DON)]],Nurse[[#This Row],[LPN Hours (excl. Admin)]],Nurse[[#This Row],[CNA Hours]],Nurse[[#This Row],[NA TR Hours]],Nurse[[#This Row],[Med Aide/Tech Hours]])</f>
        <v>202.79108695652164</v>
      </c>
      <c r="L63" s="4">
        <f>SUM(Nurse[[#This Row],[RN Hours (excl. Admin, DON)]],Nurse[[#This Row],[RN Admin Hours]],Nurse[[#This Row],[RN DON Hours]])</f>
        <v>90.470434782608677</v>
      </c>
      <c r="M63" s="4">
        <v>66.796521739130426</v>
      </c>
      <c r="N63" s="4">
        <v>19.826086956521738</v>
      </c>
      <c r="O63" s="4">
        <v>3.847826086956522</v>
      </c>
      <c r="P63" s="4">
        <f>SUM(Nurse[[#This Row],[LPN Hours (excl. Admin)]],Nurse[[#This Row],[LPN Admin Hours]])</f>
        <v>21.379456521739119</v>
      </c>
      <c r="Q63" s="4">
        <v>21.290326086956512</v>
      </c>
      <c r="R63" s="4">
        <v>8.9130434782608695E-2</v>
      </c>
      <c r="S63" s="4">
        <f>SUM(Nurse[[#This Row],[CNA Hours]],Nurse[[#This Row],[NA TR Hours]],Nurse[[#This Row],[Med Aide/Tech Hours]])</f>
        <v>114.70423913043471</v>
      </c>
      <c r="T63" s="4">
        <v>102.07380434782601</v>
      </c>
      <c r="U63" s="4">
        <v>0</v>
      </c>
      <c r="V63" s="4">
        <v>12.630434782608701</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9.945652173913043</v>
      </c>
      <c r="X63" s="4">
        <v>0.3641304347826087</v>
      </c>
      <c r="Y63" s="4">
        <v>5.3913043478260869</v>
      </c>
      <c r="Z63" s="4">
        <v>3.847826086956522</v>
      </c>
      <c r="AA63" s="4">
        <v>0.34239130434782611</v>
      </c>
      <c r="AB63" s="4">
        <v>0</v>
      </c>
      <c r="AC63" s="4">
        <v>0</v>
      </c>
      <c r="AD63" s="4">
        <v>0</v>
      </c>
      <c r="AE63" s="4">
        <v>0</v>
      </c>
      <c r="AF63" s="1">
        <v>245322</v>
      </c>
      <c r="AG63" s="1">
        <v>5</v>
      </c>
      <c r="AH63"/>
    </row>
    <row r="64" spans="1:34" x14ac:dyDescent="0.25">
      <c r="A64" t="s">
        <v>356</v>
      </c>
      <c r="B64" t="s">
        <v>8</v>
      </c>
      <c r="C64" t="s">
        <v>525</v>
      </c>
      <c r="D64" t="s">
        <v>411</v>
      </c>
      <c r="E64" s="4">
        <v>100.55434782608695</v>
      </c>
      <c r="F64" s="4">
        <f>Nurse[[#This Row],[Total Nurse Staff Hours]]/Nurse[[#This Row],[MDS Census]]</f>
        <v>4.0072013836342011</v>
      </c>
      <c r="G64" s="4">
        <f>Nurse[[#This Row],[Total Direct Care Staff Hours]]/Nurse[[#This Row],[MDS Census]]</f>
        <v>3.6311879796778719</v>
      </c>
      <c r="H64" s="4">
        <f>Nurse[[#This Row],[Total RN Hours (w/ Admin, DON)]]/Nurse[[#This Row],[MDS Census]]</f>
        <v>0.72212301372824561</v>
      </c>
      <c r="I64" s="4">
        <f>Nurse[[#This Row],[RN Hours (excl. Admin, DON)]]/Nurse[[#This Row],[MDS Census]]</f>
        <v>0.51047021943573667</v>
      </c>
      <c r="J64" s="4">
        <f>SUM(Nurse[[#This Row],[RN Hours (excl. Admin, DON)]],Nurse[[#This Row],[RN Admin Hours]],Nurse[[#This Row],[RN DON Hours]],Nurse[[#This Row],[LPN Hours (excl. Admin)]],Nurse[[#This Row],[LPN Admin Hours]],Nurse[[#This Row],[CNA Hours]],Nurse[[#This Row],[NA TR Hours]],Nurse[[#This Row],[Med Aide/Tech Hours]])</f>
        <v>402.94152173913034</v>
      </c>
      <c r="K64" s="4">
        <f>SUM(Nurse[[#This Row],[RN Hours (excl. Admin, DON)]],Nurse[[#This Row],[LPN Hours (excl. Admin)]],Nurse[[#This Row],[CNA Hours]],Nurse[[#This Row],[NA TR Hours]],Nurse[[#This Row],[Med Aide/Tech Hours]])</f>
        <v>365.13173913043471</v>
      </c>
      <c r="L64" s="4">
        <f>SUM(Nurse[[#This Row],[RN Hours (excl. Admin, DON)]],Nurse[[#This Row],[RN Admin Hours]],Nurse[[#This Row],[RN DON Hours]])</f>
        <v>72.61260869565217</v>
      </c>
      <c r="M64" s="4">
        <v>51.33</v>
      </c>
      <c r="N64" s="4">
        <v>19.978260869565219</v>
      </c>
      <c r="O64" s="4">
        <v>1.3043478260869565</v>
      </c>
      <c r="P64" s="4">
        <f>SUM(Nurse[[#This Row],[LPN Hours (excl. Admin)]],Nurse[[#This Row],[LPN Admin Hours]])</f>
        <v>78.345108695652172</v>
      </c>
      <c r="Q64" s="4">
        <v>61.817934782608695</v>
      </c>
      <c r="R64" s="4">
        <v>16.527173913043477</v>
      </c>
      <c r="S64" s="4">
        <f>SUM(Nurse[[#This Row],[CNA Hours]],Nurse[[#This Row],[NA TR Hours]],Nurse[[#This Row],[Med Aide/Tech Hours]])</f>
        <v>251.98380434782604</v>
      </c>
      <c r="T64" s="4">
        <v>225.26097826086951</v>
      </c>
      <c r="U64" s="4">
        <v>0.66304347826086951</v>
      </c>
      <c r="V64" s="4">
        <v>26.059782608695652</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92.55565217391306</v>
      </c>
      <c r="X64" s="4">
        <v>14.86532608695652</v>
      </c>
      <c r="Y64" s="4">
        <v>2.9076086956521738</v>
      </c>
      <c r="Z64" s="4">
        <v>0.52173913043478259</v>
      </c>
      <c r="AA64" s="4">
        <v>8.4782608695652169</v>
      </c>
      <c r="AB64" s="4">
        <v>4.3804347826086953</v>
      </c>
      <c r="AC64" s="4">
        <v>56.706630434782618</v>
      </c>
      <c r="AD64" s="4">
        <v>0.66304347826086951</v>
      </c>
      <c r="AE64" s="4">
        <v>4.0326086956521738</v>
      </c>
      <c r="AF64" s="1">
        <v>245018</v>
      </c>
      <c r="AG64" s="1">
        <v>5</v>
      </c>
      <c r="AH64"/>
    </row>
    <row r="65" spans="1:34" x14ac:dyDescent="0.25">
      <c r="A65" t="s">
        <v>356</v>
      </c>
      <c r="B65" t="s">
        <v>160</v>
      </c>
      <c r="C65" t="s">
        <v>616</v>
      </c>
      <c r="D65" t="s">
        <v>453</v>
      </c>
      <c r="E65" s="4">
        <v>31.195652173913043</v>
      </c>
      <c r="F65" s="4">
        <f>Nurse[[#This Row],[Total Nurse Staff Hours]]/Nurse[[#This Row],[MDS Census]]</f>
        <v>4.1007909407665499</v>
      </c>
      <c r="G65" s="4">
        <f>Nurse[[#This Row],[Total Direct Care Staff Hours]]/Nurse[[#This Row],[MDS Census]]</f>
        <v>3.6494843205574905</v>
      </c>
      <c r="H65" s="4">
        <f>Nurse[[#This Row],[Total RN Hours (w/ Admin, DON)]]/Nurse[[#This Row],[MDS Census]]</f>
        <v>1.6810104529616723</v>
      </c>
      <c r="I65" s="4">
        <f>Nurse[[#This Row],[RN Hours (excl. Admin, DON)]]/Nurse[[#This Row],[MDS Census]]</f>
        <v>1.2297038327526131</v>
      </c>
      <c r="J65" s="4">
        <f>SUM(Nurse[[#This Row],[RN Hours (excl. Admin, DON)]],Nurse[[#This Row],[RN Admin Hours]],Nurse[[#This Row],[RN DON Hours]],Nurse[[#This Row],[LPN Hours (excl. Admin)]],Nurse[[#This Row],[LPN Admin Hours]],Nurse[[#This Row],[CNA Hours]],Nurse[[#This Row],[NA TR Hours]],Nurse[[#This Row],[Med Aide/Tech Hours]])</f>
        <v>127.92684782608694</v>
      </c>
      <c r="K65" s="4">
        <f>SUM(Nurse[[#This Row],[RN Hours (excl. Admin, DON)]],Nurse[[#This Row],[LPN Hours (excl. Admin)]],Nurse[[#This Row],[CNA Hours]],Nurse[[#This Row],[NA TR Hours]],Nurse[[#This Row],[Med Aide/Tech Hours]])</f>
        <v>113.84804347826085</v>
      </c>
      <c r="L65" s="4">
        <f>SUM(Nurse[[#This Row],[RN Hours (excl. Admin, DON)]],Nurse[[#This Row],[RN Admin Hours]],Nurse[[#This Row],[RN DON Hours]])</f>
        <v>52.440217391304344</v>
      </c>
      <c r="M65" s="4">
        <v>38.361413043478258</v>
      </c>
      <c r="N65" s="4">
        <v>8.6875</v>
      </c>
      <c r="O65" s="4">
        <v>5.3913043478260869</v>
      </c>
      <c r="P65" s="4">
        <f>SUM(Nurse[[#This Row],[LPN Hours (excl. Admin)]],Nurse[[#This Row],[LPN Admin Hours]])</f>
        <v>11.339673913043478</v>
      </c>
      <c r="Q65" s="4">
        <v>11.339673913043478</v>
      </c>
      <c r="R65" s="4">
        <v>0</v>
      </c>
      <c r="S65" s="4">
        <f>SUM(Nurse[[#This Row],[CNA Hours]],Nurse[[#This Row],[NA TR Hours]],Nurse[[#This Row],[Med Aide/Tech Hours]])</f>
        <v>64.146956521739128</v>
      </c>
      <c r="T65" s="4">
        <v>63.187717391304339</v>
      </c>
      <c r="U65" s="4">
        <v>0</v>
      </c>
      <c r="V65" s="4">
        <v>0.95923913043478259</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65" s="4">
        <v>0</v>
      </c>
      <c r="Y65" s="4">
        <v>0</v>
      </c>
      <c r="Z65" s="4">
        <v>0</v>
      </c>
      <c r="AA65" s="4">
        <v>8.9673913043478257E-2</v>
      </c>
      <c r="AB65" s="4">
        <v>0</v>
      </c>
      <c r="AC65" s="4">
        <v>8.4239130434782608E-2</v>
      </c>
      <c r="AD65" s="4">
        <v>0</v>
      </c>
      <c r="AE65" s="4">
        <v>0</v>
      </c>
      <c r="AF65" s="1">
        <v>245395</v>
      </c>
      <c r="AG65" s="1">
        <v>5</v>
      </c>
      <c r="AH65"/>
    </row>
    <row r="66" spans="1:34" x14ac:dyDescent="0.25">
      <c r="A66" t="s">
        <v>356</v>
      </c>
      <c r="B66" t="s">
        <v>298</v>
      </c>
      <c r="C66" t="s">
        <v>547</v>
      </c>
      <c r="D66" t="s">
        <v>401</v>
      </c>
      <c r="E66" s="4">
        <v>38.108695652173914</v>
      </c>
      <c r="F66" s="4">
        <f>Nurse[[#This Row],[Total Nurse Staff Hours]]/Nurse[[#This Row],[MDS Census]]</f>
        <v>3.9052338847689678</v>
      </c>
      <c r="G66" s="4">
        <f>Nurse[[#This Row],[Total Direct Care Staff Hours]]/Nurse[[#This Row],[MDS Census]]</f>
        <v>3.51468910439247</v>
      </c>
      <c r="H66" s="4">
        <f>Nurse[[#This Row],[Total RN Hours (w/ Admin, DON)]]/Nurse[[#This Row],[MDS Census]]</f>
        <v>0.64525099828864796</v>
      </c>
      <c r="I66" s="4">
        <f>Nurse[[#This Row],[RN Hours (excl. Admin, DON)]]/Nurse[[#This Row],[MDS Census]]</f>
        <v>0.26005419281232173</v>
      </c>
      <c r="J66" s="4">
        <f>SUM(Nurse[[#This Row],[RN Hours (excl. Admin, DON)]],Nurse[[#This Row],[RN Admin Hours]],Nurse[[#This Row],[RN DON Hours]],Nurse[[#This Row],[LPN Hours (excl. Admin)]],Nurse[[#This Row],[LPN Admin Hours]],Nurse[[#This Row],[CNA Hours]],Nurse[[#This Row],[NA TR Hours]],Nurse[[#This Row],[Med Aide/Tech Hours]])</f>
        <v>148.8233695652174</v>
      </c>
      <c r="K66" s="4">
        <f>SUM(Nurse[[#This Row],[RN Hours (excl. Admin, DON)]],Nurse[[#This Row],[LPN Hours (excl. Admin)]],Nurse[[#This Row],[CNA Hours]],Nurse[[#This Row],[NA TR Hours]],Nurse[[#This Row],[Med Aide/Tech Hours]])</f>
        <v>133.94021739130434</v>
      </c>
      <c r="L66" s="4">
        <f>SUM(Nurse[[#This Row],[RN Hours (excl. Admin, DON)]],Nurse[[#This Row],[RN Admin Hours]],Nurse[[#This Row],[RN DON Hours]])</f>
        <v>24.589673913043477</v>
      </c>
      <c r="M66" s="4">
        <v>9.9103260869565215</v>
      </c>
      <c r="N66" s="4">
        <v>7.5923913043478262</v>
      </c>
      <c r="O66" s="4">
        <v>7.0869565217391308</v>
      </c>
      <c r="P66" s="4">
        <f>SUM(Nurse[[#This Row],[LPN Hours (excl. Admin)]],Nurse[[#This Row],[LPN Admin Hours]])</f>
        <v>28.519021739130434</v>
      </c>
      <c r="Q66" s="4">
        <v>28.315217391304348</v>
      </c>
      <c r="R66" s="4">
        <v>0.20380434782608695</v>
      </c>
      <c r="S66" s="4">
        <f>SUM(Nurse[[#This Row],[CNA Hours]],Nurse[[#This Row],[NA TR Hours]],Nurse[[#This Row],[Med Aide/Tech Hours]])</f>
        <v>95.714673913043484</v>
      </c>
      <c r="T66" s="4">
        <v>83.942934782608702</v>
      </c>
      <c r="U66" s="4">
        <v>4.8125</v>
      </c>
      <c r="V66" s="4">
        <v>6.9592391304347823</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16.641304347826086</v>
      </c>
      <c r="X66" s="4">
        <v>0</v>
      </c>
      <c r="Y66" s="4">
        <v>3.1032608695652173</v>
      </c>
      <c r="Z66" s="4">
        <v>0</v>
      </c>
      <c r="AA66" s="4">
        <v>3.1358695652173911</v>
      </c>
      <c r="AB66" s="4">
        <v>0</v>
      </c>
      <c r="AC66" s="4">
        <v>10.402173913043478</v>
      </c>
      <c r="AD66" s="4">
        <v>0</v>
      </c>
      <c r="AE66" s="4">
        <v>0</v>
      </c>
      <c r="AF66" s="1">
        <v>245599</v>
      </c>
      <c r="AG66" s="1">
        <v>5</v>
      </c>
      <c r="AH66"/>
    </row>
    <row r="67" spans="1:34" x14ac:dyDescent="0.25">
      <c r="A67" t="s">
        <v>356</v>
      </c>
      <c r="B67" t="s">
        <v>286</v>
      </c>
      <c r="C67" t="s">
        <v>512</v>
      </c>
      <c r="D67" t="s">
        <v>415</v>
      </c>
      <c r="E67" s="4">
        <v>103.67391304347827</v>
      </c>
      <c r="F67" s="4">
        <f>Nurse[[#This Row],[Total Nurse Staff Hours]]/Nurse[[#This Row],[MDS Census]]</f>
        <v>3.5787418746068358</v>
      </c>
      <c r="G67" s="4">
        <f>Nurse[[#This Row],[Total Direct Care Staff Hours]]/Nurse[[#This Row],[MDS Census]]</f>
        <v>3.2814573285804158</v>
      </c>
      <c r="H67" s="4">
        <f>Nurse[[#This Row],[Total RN Hours (w/ Admin, DON)]]/Nurse[[#This Row],[MDS Census]]</f>
        <v>1.1658890752778359</v>
      </c>
      <c r="I67" s="4">
        <f>Nurse[[#This Row],[RN Hours (excl. Admin, DON)]]/Nurse[[#This Row],[MDS Census]]</f>
        <v>0.8686045292514154</v>
      </c>
      <c r="J67" s="4">
        <f>SUM(Nurse[[#This Row],[RN Hours (excl. Admin, DON)]],Nurse[[#This Row],[RN Admin Hours]],Nurse[[#This Row],[RN DON Hours]],Nurse[[#This Row],[LPN Hours (excl. Admin)]],Nurse[[#This Row],[LPN Admin Hours]],Nurse[[#This Row],[CNA Hours]],Nurse[[#This Row],[NA TR Hours]],Nurse[[#This Row],[Med Aide/Tech Hours]])</f>
        <v>371.0221739130435</v>
      </c>
      <c r="K67" s="4">
        <f>SUM(Nurse[[#This Row],[RN Hours (excl. Admin, DON)]],Nurse[[#This Row],[LPN Hours (excl. Admin)]],Nurse[[#This Row],[CNA Hours]],Nurse[[#This Row],[NA TR Hours]],Nurse[[#This Row],[Med Aide/Tech Hours]])</f>
        <v>340.2015217391305</v>
      </c>
      <c r="L67" s="4">
        <f>SUM(Nurse[[#This Row],[RN Hours (excl. Admin, DON)]],Nurse[[#This Row],[RN Admin Hours]],Nurse[[#This Row],[RN DON Hours]])</f>
        <v>120.87228260869564</v>
      </c>
      <c r="M67" s="4">
        <v>90.051630434782609</v>
      </c>
      <c r="N67" s="4">
        <v>25.461956521739129</v>
      </c>
      <c r="O67" s="4">
        <v>5.3586956521739131</v>
      </c>
      <c r="P67" s="4">
        <f>SUM(Nurse[[#This Row],[LPN Hours (excl. Admin)]],Nurse[[#This Row],[LPN Admin Hours]])</f>
        <v>55.54076086956524</v>
      </c>
      <c r="Q67" s="4">
        <v>55.54076086956524</v>
      </c>
      <c r="R67" s="4">
        <v>0</v>
      </c>
      <c r="S67" s="4">
        <f>SUM(Nurse[[#This Row],[CNA Hours]],Nurse[[#This Row],[NA TR Hours]],Nurse[[#This Row],[Med Aide/Tech Hours]])</f>
        <v>194.60913043478266</v>
      </c>
      <c r="T67" s="4">
        <v>194.60913043478266</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16.986413043478262</v>
      </c>
      <c r="X67" s="4">
        <v>4.6494565217391308</v>
      </c>
      <c r="Y67" s="4">
        <v>0</v>
      </c>
      <c r="Z67" s="4">
        <v>0</v>
      </c>
      <c r="AA67" s="4">
        <v>4.0978260869565215</v>
      </c>
      <c r="AB67" s="4">
        <v>0</v>
      </c>
      <c r="AC67" s="4">
        <v>8.2391304347826093</v>
      </c>
      <c r="AD67" s="4">
        <v>0</v>
      </c>
      <c r="AE67" s="4">
        <v>0</v>
      </c>
      <c r="AF67" s="1">
        <v>245587</v>
      </c>
      <c r="AG67" s="1">
        <v>5</v>
      </c>
      <c r="AH67"/>
    </row>
    <row r="68" spans="1:34" x14ac:dyDescent="0.25">
      <c r="A68" t="s">
        <v>356</v>
      </c>
      <c r="B68" t="s">
        <v>38</v>
      </c>
      <c r="C68" t="s">
        <v>544</v>
      </c>
      <c r="D68" t="s">
        <v>422</v>
      </c>
      <c r="E68" s="4">
        <v>106.56521739130434</v>
      </c>
      <c r="F68" s="4">
        <f>Nurse[[#This Row],[Total Nurse Staff Hours]]/Nurse[[#This Row],[MDS Census]]</f>
        <v>2.9702182782537734</v>
      </c>
      <c r="G68" s="4">
        <f>Nurse[[#This Row],[Total Direct Care Staff Hours]]/Nurse[[#This Row],[MDS Census]]</f>
        <v>2.6402764177886575</v>
      </c>
      <c r="H68" s="4">
        <f>Nurse[[#This Row],[Total RN Hours (w/ Admin, DON)]]/Nurse[[#This Row],[MDS Census]]</f>
        <v>1.0346562627498974</v>
      </c>
      <c r="I68" s="4">
        <f>Nurse[[#This Row],[RN Hours (excl. Admin, DON)]]/Nurse[[#This Row],[MDS Census]]</f>
        <v>0.73462566299469556</v>
      </c>
      <c r="J68" s="4">
        <f>SUM(Nurse[[#This Row],[RN Hours (excl. Admin, DON)]],Nurse[[#This Row],[RN Admin Hours]],Nurse[[#This Row],[RN DON Hours]],Nurse[[#This Row],[LPN Hours (excl. Admin)]],Nurse[[#This Row],[LPN Admin Hours]],Nurse[[#This Row],[CNA Hours]],Nurse[[#This Row],[NA TR Hours]],Nurse[[#This Row],[Med Aide/Tech Hours]])</f>
        <v>316.52195652173907</v>
      </c>
      <c r="K68" s="4">
        <f>SUM(Nurse[[#This Row],[RN Hours (excl. Admin, DON)]],Nurse[[#This Row],[LPN Hours (excl. Admin)]],Nurse[[#This Row],[CNA Hours]],Nurse[[#This Row],[NA TR Hours]],Nurse[[#This Row],[Med Aide/Tech Hours]])</f>
        <v>281.36163043478257</v>
      </c>
      <c r="L68" s="4">
        <f>SUM(Nurse[[#This Row],[RN Hours (excl. Admin, DON)]],Nurse[[#This Row],[RN Admin Hours]],Nurse[[#This Row],[RN DON Hours]])</f>
        <v>110.25836956521734</v>
      </c>
      <c r="M68" s="4">
        <v>78.28554347826082</v>
      </c>
      <c r="N68" s="4">
        <v>28.918478260869566</v>
      </c>
      <c r="O68" s="4">
        <v>3.0543478260869565</v>
      </c>
      <c r="P68" s="4">
        <f>SUM(Nurse[[#This Row],[LPN Hours (excl. Admin)]],Nurse[[#This Row],[LPN Admin Hours]])</f>
        <v>58.959021739130449</v>
      </c>
      <c r="Q68" s="4">
        <v>55.771521739130449</v>
      </c>
      <c r="R68" s="4">
        <v>3.1875000000000004</v>
      </c>
      <c r="S68" s="4">
        <f>SUM(Nurse[[#This Row],[CNA Hours]],Nurse[[#This Row],[NA TR Hours]],Nurse[[#This Row],[Med Aide/Tech Hours]])</f>
        <v>147.30456521739131</v>
      </c>
      <c r="T68" s="4">
        <v>147.30456521739131</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17.638586956521738</v>
      </c>
      <c r="X68" s="4">
        <v>6.2907608695652177</v>
      </c>
      <c r="Y68" s="4">
        <v>0</v>
      </c>
      <c r="Z68" s="4">
        <v>0</v>
      </c>
      <c r="AA68" s="4">
        <v>6.4891304347826084</v>
      </c>
      <c r="AB68" s="4">
        <v>0</v>
      </c>
      <c r="AC68" s="4">
        <v>4.8586956521739131</v>
      </c>
      <c r="AD68" s="4">
        <v>0</v>
      </c>
      <c r="AE68" s="4">
        <v>0</v>
      </c>
      <c r="AF68" s="1">
        <v>245213</v>
      </c>
      <c r="AG68" s="1">
        <v>5</v>
      </c>
      <c r="AH68"/>
    </row>
    <row r="69" spans="1:34" x14ac:dyDescent="0.25">
      <c r="A69" t="s">
        <v>356</v>
      </c>
      <c r="B69" t="s">
        <v>39</v>
      </c>
      <c r="C69" t="s">
        <v>545</v>
      </c>
      <c r="D69" t="s">
        <v>420</v>
      </c>
      <c r="E69" s="4">
        <v>30.732394366197184</v>
      </c>
      <c r="F69" s="4">
        <f>Nurse[[#This Row],[Total Nurse Staff Hours]]/Nurse[[#This Row],[MDS Census]]</f>
        <v>6.0030064161319894</v>
      </c>
      <c r="G69" s="4">
        <f>Nurse[[#This Row],[Total Direct Care Staff Hours]]/Nurse[[#This Row],[MDS Census]]</f>
        <v>4.9030980751604032</v>
      </c>
      <c r="H69" s="4">
        <f>Nurse[[#This Row],[Total RN Hours (w/ Admin, DON)]]/Nurse[[#This Row],[MDS Census]]</f>
        <v>2.0139780018331805</v>
      </c>
      <c r="I69" s="4">
        <f>Nurse[[#This Row],[RN Hours (excl. Admin, DON)]]/Nurse[[#This Row],[MDS Census]]</f>
        <v>0.91406966086159491</v>
      </c>
      <c r="J69" s="4">
        <f>SUM(Nurse[[#This Row],[RN Hours (excl. Admin, DON)]],Nurse[[#This Row],[RN Admin Hours]],Nurse[[#This Row],[RN DON Hours]],Nurse[[#This Row],[LPN Hours (excl. Admin)]],Nurse[[#This Row],[LPN Admin Hours]],Nurse[[#This Row],[CNA Hours]],Nurse[[#This Row],[NA TR Hours]],Nurse[[#This Row],[Med Aide/Tech Hours]])</f>
        <v>184.4867605633803</v>
      </c>
      <c r="K69" s="4">
        <f>SUM(Nurse[[#This Row],[RN Hours (excl. Admin, DON)]],Nurse[[#This Row],[LPN Hours (excl. Admin)]],Nurse[[#This Row],[CNA Hours]],Nurse[[#This Row],[NA TR Hours]],Nurse[[#This Row],[Med Aide/Tech Hours]])</f>
        <v>150.68394366197182</v>
      </c>
      <c r="L69" s="4">
        <f>SUM(Nurse[[#This Row],[RN Hours (excl. Admin, DON)]],Nurse[[#This Row],[RN Admin Hours]],Nurse[[#This Row],[RN DON Hours]])</f>
        <v>61.894366197183103</v>
      </c>
      <c r="M69" s="4">
        <v>28.091549295774652</v>
      </c>
      <c r="N69" s="4">
        <v>28.56338028169014</v>
      </c>
      <c r="O69" s="4">
        <v>5.23943661971831</v>
      </c>
      <c r="P69" s="4">
        <f>SUM(Nurse[[#This Row],[LPN Hours (excl. Admin)]],Nurse[[#This Row],[LPN Admin Hours]])</f>
        <v>21.208591549295772</v>
      </c>
      <c r="Q69" s="4">
        <v>21.208591549295772</v>
      </c>
      <c r="R69" s="4">
        <v>0</v>
      </c>
      <c r="S69" s="4">
        <f>SUM(Nurse[[#This Row],[CNA Hours]],Nurse[[#This Row],[NA TR Hours]],Nurse[[#This Row],[Med Aide/Tech Hours]])</f>
        <v>101.38380281690141</v>
      </c>
      <c r="T69" s="4">
        <v>87.024647887323937</v>
      </c>
      <c r="U69" s="4">
        <v>0</v>
      </c>
      <c r="V69" s="4">
        <v>14.359154929577464</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9" s="4">
        <v>0</v>
      </c>
      <c r="Y69" s="4">
        <v>0</v>
      </c>
      <c r="Z69" s="4">
        <v>0</v>
      </c>
      <c r="AA69" s="4">
        <v>0</v>
      </c>
      <c r="AB69" s="4">
        <v>0</v>
      </c>
      <c r="AC69" s="4">
        <v>0</v>
      </c>
      <c r="AD69" s="4">
        <v>0</v>
      </c>
      <c r="AE69" s="4">
        <v>0</v>
      </c>
      <c r="AF69" s="1">
        <v>245215</v>
      </c>
      <c r="AG69" s="1">
        <v>5</v>
      </c>
      <c r="AH69"/>
    </row>
    <row r="70" spans="1:34" x14ac:dyDescent="0.25">
      <c r="A70" t="s">
        <v>356</v>
      </c>
      <c r="B70" t="s">
        <v>147</v>
      </c>
      <c r="C70" t="s">
        <v>606</v>
      </c>
      <c r="D70" t="s">
        <v>441</v>
      </c>
      <c r="E70" s="4">
        <v>34.619718309859152</v>
      </c>
      <c r="F70" s="4">
        <f>Nurse[[#This Row],[Total Nurse Staff Hours]]/Nurse[[#This Row],[MDS Census]]</f>
        <v>4.306517493897478</v>
      </c>
      <c r="G70" s="4">
        <f>Nurse[[#This Row],[Total Direct Care Staff Hours]]/Nurse[[#This Row],[MDS Census]]</f>
        <v>3.7810903173311639</v>
      </c>
      <c r="H70" s="4">
        <f>Nurse[[#This Row],[Total RN Hours (w/ Admin, DON)]]/Nurse[[#This Row],[MDS Census]]</f>
        <v>1.2191497152156225</v>
      </c>
      <c r="I70" s="4">
        <f>Nurse[[#This Row],[RN Hours (excl. Admin, DON)]]/Nurse[[#This Row],[MDS Census]]</f>
        <v>0.69372253864930855</v>
      </c>
      <c r="J70" s="4">
        <f>SUM(Nurse[[#This Row],[RN Hours (excl. Admin, DON)]],Nurse[[#This Row],[RN Admin Hours]],Nurse[[#This Row],[RN DON Hours]],Nurse[[#This Row],[LPN Hours (excl. Admin)]],Nurse[[#This Row],[LPN Admin Hours]],Nurse[[#This Row],[CNA Hours]],Nurse[[#This Row],[NA TR Hours]],Nurse[[#This Row],[Med Aide/Tech Hours]])</f>
        <v>149.09042253521127</v>
      </c>
      <c r="K70" s="4">
        <f>SUM(Nurse[[#This Row],[RN Hours (excl. Admin, DON)]],Nurse[[#This Row],[LPN Hours (excl. Admin)]],Nurse[[#This Row],[CNA Hours]],Nurse[[#This Row],[NA TR Hours]],Nurse[[#This Row],[Med Aide/Tech Hours]])</f>
        <v>130.90028169014084</v>
      </c>
      <c r="L70" s="4">
        <f>SUM(Nurse[[#This Row],[RN Hours (excl. Admin, DON)]],Nurse[[#This Row],[RN Admin Hours]],Nurse[[#This Row],[RN DON Hours]])</f>
        <v>42.206619718309859</v>
      </c>
      <c r="M70" s="4">
        <v>24.016478873239439</v>
      </c>
      <c r="N70" s="4">
        <v>12.464788732394366</v>
      </c>
      <c r="O70" s="4">
        <v>5.725352112676056</v>
      </c>
      <c r="P70" s="4">
        <f>SUM(Nurse[[#This Row],[LPN Hours (excl. Admin)]],Nurse[[#This Row],[LPN Admin Hours]])</f>
        <v>47.468309859154928</v>
      </c>
      <c r="Q70" s="4">
        <v>47.468309859154928</v>
      </c>
      <c r="R70" s="4">
        <v>0</v>
      </c>
      <c r="S70" s="4">
        <f>SUM(Nurse[[#This Row],[CNA Hours]],Nurse[[#This Row],[NA TR Hours]],Nurse[[#This Row],[Med Aide/Tech Hours]])</f>
        <v>59.415492957746494</v>
      </c>
      <c r="T70" s="4">
        <v>59.415492957746494</v>
      </c>
      <c r="U70" s="4">
        <v>0</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26.87323943661972</v>
      </c>
      <c r="X70" s="4">
        <v>6.704225352112676</v>
      </c>
      <c r="Y70" s="4">
        <v>0</v>
      </c>
      <c r="Z70" s="4">
        <v>0</v>
      </c>
      <c r="AA70" s="4">
        <v>6.535211267605634</v>
      </c>
      <c r="AB70" s="4">
        <v>0</v>
      </c>
      <c r="AC70" s="4">
        <v>13.633802816901408</v>
      </c>
      <c r="AD70" s="4">
        <v>0</v>
      </c>
      <c r="AE70" s="4">
        <v>0</v>
      </c>
      <c r="AF70" s="1">
        <v>245370</v>
      </c>
      <c r="AG70" s="1">
        <v>5</v>
      </c>
      <c r="AH70"/>
    </row>
    <row r="71" spans="1:34" x14ac:dyDescent="0.25">
      <c r="A71" t="s">
        <v>356</v>
      </c>
      <c r="B71" t="s">
        <v>81</v>
      </c>
      <c r="C71" t="s">
        <v>512</v>
      </c>
      <c r="D71" t="s">
        <v>415</v>
      </c>
      <c r="E71" s="4">
        <v>65.684782608695656</v>
      </c>
      <c r="F71" s="4">
        <f>Nurse[[#This Row],[Total Nurse Staff Hours]]/Nurse[[#This Row],[MDS Census]]</f>
        <v>3.5558911136852558</v>
      </c>
      <c r="G71" s="4">
        <f>Nurse[[#This Row],[Total Direct Care Staff Hours]]/Nurse[[#This Row],[MDS Census]]</f>
        <v>3.3005957305973856</v>
      </c>
      <c r="H71" s="4">
        <f>Nurse[[#This Row],[Total RN Hours (w/ Admin, DON)]]/Nurse[[#This Row],[MDS Census]]</f>
        <v>1.2561227866953499</v>
      </c>
      <c r="I71" s="4">
        <f>Nurse[[#This Row],[RN Hours (excl. Admin, DON)]]/Nurse[[#This Row],[MDS Census]]</f>
        <v>1.0008274036074796</v>
      </c>
      <c r="J71" s="4">
        <f>SUM(Nurse[[#This Row],[RN Hours (excl. Admin, DON)]],Nurse[[#This Row],[RN Admin Hours]],Nurse[[#This Row],[RN DON Hours]],Nurse[[#This Row],[LPN Hours (excl. Admin)]],Nurse[[#This Row],[LPN Admin Hours]],Nurse[[#This Row],[CNA Hours]],Nurse[[#This Row],[NA TR Hours]],Nurse[[#This Row],[Med Aide/Tech Hours]])</f>
        <v>233.56793478260872</v>
      </c>
      <c r="K71" s="4">
        <f>SUM(Nurse[[#This Row],[RN Hours (excl. Admin, DON)]],Nurse[[#This Row],[LPN Hours (excl. Admin)]],Nurse[[#This Row],[CNA Hours]],Nurse[[#This Row],[NA TR Hours]],Nurse[[#This Row],[Med Aide/Tech Hours]])</f>
        <v>216.79891304347828</v>
      </c>
      <c r="L71" s="4">
        <f>SUM(Nurse[[#This Row],[RN Hours (excl. Admin, DON)]],Nurse[[#This Row],[RN Admin Hours]],Nurse[[#This Row],[RN DON Hours]])</f>
        <v>82.508152173913047</v>
      </c>
      <c r="M71" s="4">
        <v>65.739130434782609</v>
      </c>
      <c r="N71" s="4">
        <v>11.725543478260869</v>
      </c>
      <c r="O71" s="4">
        <v>5.0434782608695654</v>
      </c>
      <c r="P71" s="4">
        <f>SUM(Nurse[[#This Row],[LPN Hours (excl. Admin)]],Nurse[[#This Row],[LPN Admin Hours]])</f>
        <v>35.277173913043477</v>
      </c>
      <c r="Q71" s="4">
        <v>35.277173913043477</v>
      </c>
      <c r="R71" s="4">
        <v>0</v>
      </c>
      <c r="S71" s="4">
        <f>SUM(Nurse[[#This Row],[CNA Hours]],Nurse[[#This Row],[NA TR Hours]],Nurse[[#This Row],[Med Aide/Tech Hours]])</f>
        <v>115.78260869565217</v>
      </c>
      <c r="T71" s="4">
        <v>108.49728260869566</v>
      </c>
      <c r="U71" s="4">
        <v>0</v>
      </c>
      <c r="V71" s="4">
        <v>7.2853260869565215</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14.972826086956522</v>
      </c>
      <c r="X71" s="4">
        <v>3.4456521739130435</v>
      </c>
      <c r="Y71" s="4">
        <v>0</v>
      </c>
      <c r="Z71" s="4">
        <v>0</v>
      </c>
      <c r="AA71" s="4">
        <v>0</v>
      </c>
      <c r="AB71" s="4">
        <v>0</v>
      </c>
      <c r="AC71" s="4">
        <v>11.527173913043478</v>
      </c>
      <c r="AD71" s="4">
        <v>0</v>
      </c>
      <c r="AE71" s="4">
        <v>0</v>
      </c>
      <c r="AF71" s="1">
        <v>245275</v>
      </c>
      <c r="AG71" s="1">
        <v>5</v>
      </c>
      <c r="AH71"/>
    </row>
    <row r="72" spans="1:34" x14ac:dyDescent="0.25">
      <c r="A72" t="s">
        <v>356</v>
      </c>
      <c r="B72" t="s">
        <v>169</v>
      </c>
      <c r="C72" t="s">
        <v>509</v>
      </c>
      <c r="D72" t="s">
        <v>421</v>
      </c>
      <c r="E72" s="4">
        <v>50.728260869565219</v>
      </c>
      <c r="F72" s="4">
        <f>Nurse[[#This Row],[Total Nurse Staff Hours]]/Nurse[[#This Row],[MDS Census]]</f>
        <v>3.377291622026998</v>
      </c>
      <c r="G72" s="4">
        <f>Nurse[[#This Row],[Total Direct Care Staff Hours]]/Nurse[[#This Row],[MDS Census]]</f>
        <v>3.1322198414398974</v>
      </c>
      <c r="H72" s="4">
        <f>Nurse[[#This Row],[Total RN Hours (w/ Admin, DON)]]/Nurse[[#This Row],[MDS Census]]</f>
        <v>0.62985858152989072</v>
      </c>
      <c r="I72" s="4">
        <f>Nurse[[#This Row],[RN Hours (excl. Admin, DON)]]/Nurse[[#This Row],[MDS Census]]</f>
        <v>0.38478680094278978</v>
      </c>
      <c r="J72" s="4">
        <f>SUM(Nurse[[#This Row],[RN Hours (excl. Admin, DON)]],Nurse[[#This Row],[RN Admin Hours]],Nurse[[#This Row],[RN DON Hours]],Nurse[[#This Row],[LPN Hours (excl. Admin)]],Nurse[[#This Row],[LPN Admin Hours]],Nurse[[#This Row],[CNA Hours]],Nurse[[#This Row],[NA TR Hours]],Nurse[[#This Row],[Med Aide/Tech Hours]])</f>
        <v>171.3241304347826</v>
      </c>
      <c r="K72" s="4">
        <f>SUM(Nurse[[#This Row],[RN Hours (excl. Admin, DON)]],Nurse[[#This Row],[LPN Hours (excl. Admin)]],Nurse[[#This Row],[CNA Hours]],Nurse[[#This Row],[NA TR Hours]],Nurse[[#This Row],[Med Aide/Tech Hours]])</f>
        <v>158.89206521739132</v>
      </c>
      <c r="L72" s="4">
        <f>SUM(Nurse[[#This Row],[RN Hours (excl. Admin, DON)]],Nurse[[#This Row],[RN Admin Hours]],Nurse[[#This Row],[RN DON Hours]])</f>
        <v>31.951630434782608</v>
      </c>
      <c r="M72" s="4">
        <v>19.519565217391303</v>
      </c>
      <c r="N72" s="4">
        <v>9.2146739130434785</v>
      </c>
      <c r="O72" s="4">
        <v>3.2173913043478262</v>
      </c>
      <c r="P72" s="4">
        <f>SUM(Nurse[[#This Row],[LPN Hours (excl. Admin)]],Nurse[[#This Row],[LPN Admin Hours]])</f>
        <v>41.293478260869563</v>
      </c>
      <c r="Q72" s="4">
        <v>41.293478260869563</v>
      </c>
      <c r="R72" s="4">
        <v>0</v>
      </c>
      <c r="S72" s="4">
        <f>SUM(Nurse[[#This Row],[CNA Hours]],Nurse[[#This Row],[NA TR Hours]],Nurse[[#This Row],[Med Aide/Tech Hours]])</f>
        <v>98.07902173913044</v>
      </c>
      <c r="T72" s="4">
        <v>83.081739130434784</v>
      </c>
      <c r="U72" s="4">
        <v>0</v>
      </c>
      <c r="V72" s="4">
        <v>14.997282608695652</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2" s="4">
        <v>0</v>
      </c>
      <c r="Y72" s="4">
        <v>0</v>
      </c>
      <c r="Z72" s="4">
        <v>0</v>
      </c>
      <c r="AA72" s="4">
        <v>0</v>
      </c>
      <c r="AB72" s="4">
        <v>0</v>
      </c>
      <c r="AC72" s="4">
        <v>0</v>
      </c>
      <c r="AD72" s="4">
        <v>0</v>
      </c>
      <c r="AE72" s="4">
        <v>0</v>
      </c>
      <c r="AF72" s="1">
        <v>245409</v>
      </c>
      <c r="AG72" s="1">
        <v>5</v>
      </c>
      <c r="AH72"/>
    </row>
    <row r="73" spans="1:34" x14ac:dyDescent="0.25">
      <c r="A73" t="s">
        <v>356</v>
      </c>
      <c r="B73" t="s">
        <v>269</v>
      </c>
      <c r="C73" t="s">
        <v>674</v>
      </c>
      <c r="D73" t="s">
        <v>466</v>
      </c>
      <c r="E73" s="4">
        <v>38.076086956521742</v>
      </c>
      <c r="F73" s="4">
        <f>Nurse[[#This Row],[Total Nurse Staff Hours]]/Nurse[[#This Row],[MDS Census]]</f>
        <v>3.5070168427062516</v>
      </c>
      <c r="G73" s="4">
        <f>Nurse[[#This Row],[Total Direct Care Staff Hours]]/Nurse[[#This Row],[MDS Census]]</f>
        <v>3.0546759920068509</v>
      </c>
      <c r="H73" s="4">
        <f>Nurse[[#This Row],[Total RN Hours (w/ Admin, DON)]]/Nurse[[#This Row],[MDS Census]]</f>
        <v>0.61398515558093059</v>
      </c>
      <c r="I73" s="4">
        <f>Nurse[[#This Row],[RN Hours (excl. Admin, DON)]]/Nurse[[#This Row],[MDS Census]]</f>
        <v>0.23123037396517271</v>
      </c>
      <c r="J73" s="4">
        <f>SUM(Nurse[[#This Row],[RN Hours (excl. Admin, DON)]],Nurse[[#This Row],[RN Admin Hours]],Nurse[[#This Row],[RN DON Hours]],Nurse[[#This Row],[LPN Hours (excl. Admin)]],Nurse[[#This Row],[LPN Admin Hours]],Nurse[[#This Row],[CNA Hours]],Nurse[[#This Row],[NA TR Hours]],Nurse[[#This Row],[Med Aide/Tech Hours]])</f>
        <v>133.53347826086957</v>
      </c>
      <c r="K73" s="4">
        <f>SUM(Nurse[[#This Row],[RN Hours (excl. Admin, DON)]],Nurse[[#This Row],[LPN Hours (excl. Admin)]],Nurse[[#This Row],[CNA Hours]],Nurse[[#This Row],[NA TR Hours]],Nurse[[#This Row],[Med Aide/Tech Hours]])</f>
        <v>116.31010869565216</v>
      </c>
      <c r="L73" s="4">
        <f>SUM(Nurse[[#This Row],[RN Hours (excl. Admin, DON)]],Nurse[[#This Row],[RN Admin Hours]],Nurse[[#This Row],[RN DON Hours]])</f>
        <v>23.378152173913044</v>
      </c>
      <c r="M73" s="4">
        <v>8.804347826086957</v>
      </c>
      <c r="N73" s="4">
        <v>9.4777173913043473</v>
      </c>
      <c r="O73" s="4">
        <v>5.0960869565217397</v>
      </c>
      <c r="P73" s="4">
        <f>SUM(Nurse[[#This Row],[LPN Hours (excl. Admin)]],Nurse[[#This Row],[LPN Admin Hours]])</f>
        <v>20.611304347826085</v>
      </c>
      <c r="Q73" s="4">
        <v>17.961739130434783</v>
      </c>
      <c r="R73" s="4">
        <v>2.649565217391304</v>
      </c>
      <c r="S73" s="4">
        <f>SUM(Nurse[[#This Row],[CNA Hours]],Nurse[[#This Row],[NA TR Hours]],Nurse[[#This Row],[Med Aide/Tech Hours]])</f>
        <v>89.544021739130429</v>
      </c>
      <c r="T73" s="4">
        <v>49.582065217391303</v>
      </c>
      <c r="U73" s="4">
        <v>1.3097826086956521</v>
      </c>
      <c r="V73" s="4">
        <v>38.652173913043477</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3" s="4">
        <v>0</v>
      </c>
      <c r="Y73" s="4">
        <v>0</v>
      </c>
      <c r="Z73" s="4">
        <v>0</v>
      </c>
      <c r="AA73" s="4">
        <v>0</v>
      </c>
      <c r="AB73" s="4">
        <v>0</v>
      </c>
      <c r="AC73" s="4">
        <v>0</v>
      </c>
      <c r="AD73" s="4">
        <v>0</v>
      </c>
      <c r="AE73" s="4">
        <v>0</v>
      </c>
      <c r="AF73" s="1">
        <v>245560</v>
      </c>
      <c r="AG73" s="1">
        <v>5</v>
      </c>
      <c r="AH73"/>
    </row>
    <row r="74" spans="1:34" x14ac:dyDescent="0.25">
      <c r="A74" t="s">
        <v>356</v>
      </c>
      <c r="B74" t="s">
        <v>232</v>
      </c>
      <c r="C74" t="s">
        <v>503</v>
      </c>
      <c r="D74" t="s">
        <v>419</v>
      </c>
      <c r="E74" s="4">
        <v>64.880434782608702</v>
      </c>
      <c r="F74" s="4">
        <f>Nurse[[#This Row],[Total Nurse Staff Hours]]/Nurse[[#This Row],[MDS Census]]</f>
        <v>5.7856341095660913</v>
      </c>
      <c r="G74" s="4">
        <f>Nurse[[#This Row],[Total Direct Care Staff Hours]]/Nurse[[#This Row],[MDS Census]]</f>
        <v>5.1407605964148093</v>
      </c>
      <c r="H74" s="4">
        <f>Nurse[[#This Row],[Total RN Hours (w/ Admin, DON)]]/Nurse[[#This Row],[MDS Census]]</f>
        <v>1.7715697771821075</v>
      </c>
      <c r="I74" s="4">
        <f>Nurse[[#This Row],[RN Hours (excl. Admin, DON)]]/Nurse[[#This Row],[MDS Census]]</f>
        <v>1.1266962640308258</v>
      </c>
      <c r="J74" s="4">
        <f>SUM(Nurse[[#This Row],[RN Hours (excl. Admin, DON)]],Nurse[[#This Row],[RN Admin Hours]],Nurse[[#This Row],[RN DON Hours]],Nurse[[#This Row],[LPN Hours (excl. Admin)]],Nurse[[#This Row],[LPN Admin Hours]],Nurse[[#This Row],[CNA Hours]],Nurse[[#This Row],[NA TR Hours]],Nurse[[#This Row],[Med Aide/Tech Hours]])</f>
        <v>375.37445652173915</v>
      </c>
      <c r="K74" s="4">
        <f>SUM(Nurse[[#This Row],[RN Hours (excl. Admin, DON)]],Nurse[[#This Row],[LPN Hours (excl. Admin)]],Nurse[[#This Row],[CNA Hours]],Nurse[[#This Row],[NA TR Hours]],Nurse[[#This Row],[Med Aide/Tech Hours]])</f>
        <v>333.53478260869565</v>
      </c>
      <c r="L74" s="4">
        <f>SUM(Nurse[[#This Row],[RN Hours (excl. Admin, DON)]],Nurse[[#This Row],[RN Admin Hours]],Nurse[[#This Row],[RN DON Hours]])</f>
        <v>114.94021739130436</v>
      </c>
      <c r="M74" s="4">
        <v>73.100543478260875</v>
      </c>
      <c r="N74" s="4">
        <v>36.448369565217391</v>
      </c>
      <c r="O74" s="4">
        <v>5.3913043478260869</v>
      </c>
      <c r="P74" s="4">
        <f>SUM(Nurse[[#This Row],[LPN Hours (excl. Admin)]],Nurse[[#This Row],[LPN Admin Hours]])</f>
        <v>48.019021739130437</v>
      </c>
      <c r="Q74" s="4">
        <v>48.019021739130437</v>
      </c>
      <c r="R74" s="4">
        <v>0</v>
      </c>
      <c r="S74" s="4">
        <f>SUM(Nurse[[#This Row],[CNA Hours]],Nurse[[#This Row],[NA TR Hours]],Nurse[[#This Row],[Med Aide/Tech Hours]])</f>
        <v>212.41521739130434</v>
      </c>
      <c r="T74" s="4">
        <v>147.27934782608696</v>
      </c>
      <c r="U74" s="4">
        <v>6.8532608695652177</v>
      </c>
      <c r="V74" s="4">
        <v>58.282608695652172</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4" s="4">
        <v>0</v>
      </c>
      <c r="Y74" s="4">
        <v>0</v>
      </c>
      <c r="Z74" s="4">
        <v>0</v>
      </c>
      <c r="AA74" s="4">
        <v>0</v>
      </c>
      <c r="AB74" s="4">
        <v>0</v>
      </c>
      <c r="AC74" s="4">
        <v>0</v>
      </c>
      <c r="AD74" s="4">
        <v>0</v>
      </c>
      <c r="AE74" s="4">
        <v>0</v>
      </c>
      <c r="AF74" s="1">
        <v>245494</v>
      </c>
      <c r="AG74" s="1">
        <v>5</v>
      </c>
      <c r="AH74"/>
    </row>
    <row r="75" spans="1:34" x14ac:dyDescent="0.25">
      <c r="A75" t="s">
        <v>356</v>
      </c>
      <c r="B75" t="s">
        <v>228</v>
      </c>
      <c r="C75" t="s">
        <v>543</v>
      </c>
      <c r="D75" t="s">
        <v>423</v>
      </c>
      <c r="E75" s="4">
        <v>65.267605633802816</v>
      </c>
      <c r="F75" s="4">
        <f>Nurse[[#This Row],[Total Nurse Staff Hours]]/Nurse[[#This Row],[MDS Census]]</f>
        <v>4.4273845489857573</v>
      </c>
      <c r="G75" s="4">
        <f>Nurse[[#This Row],[Total Direct Care Staff Hours]]/Nurse[[#This Row],[MDS Census]]</f>
        <v>3.7675873974967637</v>
      </c>
      <c r="H75" s="4">
        <f>Nurse[[#This Row],[Total RN Hours (w/ Admin, DON)]]/Nurse[[#This Row],[MDS Census]]</f>
        <v>1.0055028053517481</v>
      </c>
      <c r="I75" s="4">
        <f>Nurse[[#This Row],[RN Hours (excl. Admin, DON)]]/Nurse[[#This Row],[MDS Census]]</f>
        <v>0.34570565386275354</v>
      </c>
      <c r="J75" s="4">
        <f>SUM(Nurse[[#This Row],[RN Hours (excl. Admin, DON)]],Nurse[[#This Row],[RN Admin Hours]],Nurse[[#This Row],[RN DON Hours]],Nurse[[#This Row],[LPN Hours (excl. Admin)]],Nurse[[#This Row],[LPN Admin Hours]],Nurse[[#This Row],[CNA Hours]],Nurse[[#This Row],[NA TR Hours]],Nurse[[#This Row],[Med Aide/Tech Hours]])</f>
        <v>288.96478873239437</v>
      </c>
      <c r="K75" s="4">
        <f>SUM(Nurse[[#This Row],[RN Hours (excl. Admin, DON)]],Nurse[[#This Row],[LPN Hours (excl. Admin)]],Nurse[[#This Row],[CNA Hours]],Nurse[[#This Row],[NA TR Hours]],Nurse[[#This Row],[Med Aide/Tech Hours]])</f>
        <v>245.90140845070428</v>
      </c>
      <c r="L75" s="4">
        <f>SUM(Nurse[[#This Row],[RN Hours (excl. Admin, DON)]],Nurse[[#This Row],[RN Admin Hours]],Nurse[[#This Row],[RN DON Hours]])</f>
        <v>65.626760563380287</v>
      </c>
      <c r="M75" s="4">
        <v>22.56338028169014</v>
      </c>
      <c r="N75" s="4">
        <v>38.33098591549296</v>
      </c>
      <c r="O75" s="4">
        <v>4.732394366197183</v>
      </c>
      <c r="P75" s="4">
        <f>SUM(Nurse[[#This Row],[LPN Hours (excl. Admin)]],Nurse[[#This Row],[LPN Admin Hours]])</f>
        <v>78.85338028169015</v>
      </c>
      <c r="Q75" s="4">
        <v>78.85338028169015</v>
      </c>
      <c r="R75" s="4">
        <v>0</v>
      </c>
      <c r="S75" s="4">
        <f>SUM(Nurse[[#This Row],[CNA Hours]],Nurse[[#This Row],[NA TR Hours]],Nurse[[#This Row],[Med Aide/Tech Hours]])</f>
        <v>144.48464788732397</v>
      </c>
      <c r="T75" s="4">
        <v>144.1360563380282</v>
      </c>
      <c r="U75" s="4">
        <v>0</v>
      </c>
      <c r="V75" s="4">
        <v>0.34859154929577463</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5" s="4">
        <v>0</v>
      </c>
      <c r="Y75" s="4">
        <v>0</v>
      </c>
      <c r="Z75" s="4">
        <v>0</v>
      </c>
      <c r="AA75" s="4">
        <v>0</v>
      </c>
      <c r="AB75" s="4">
        <v>0</v>
      </c>
      <c r="AC75" s="4">
        <v>0</v>
      </c>
      <c r="AD75" s="4">
        <v>0</v>
      </c>
      <c r="AE75" s="4">
        <v>0</v>
      </c>
      <c r="AF75" s="1">
        <v>245489</v>
      </c>
      <c r="AG75" s="1">
        <v>5</v>
      </c>
      <c r="AH75"/>
    </row>
    <row r="76" spans="1:34" x14ac:dyDescent="0.25">
      <c r="A76" t="s">
        <v>356</v>
      </c>
      <c r="B76" t="s">
        <v>314</v>
      </c>
      <c r="C76" t="s">
        <v>513</v>
      </c>
      <c r="D76" t="s">
        <v>413</v>
      </c>
      <c r="E76" s="4">
        <v>58</v>
      </c>
      <c r="F76" s="4">
        <f>Nurse[[#This Row],[Total Nurse Staff Hours]]/Nurse[[#This Row],[MDS Census]]</f>
        <v>5.6066960269865076</v>
      </c>
      <c r="G76" s="4">
        <f>Nurse[[#This Row],[Total Direct Care Staff Hours]]/Nurse[[#This Row],[MDS Census]]</f>
        <v>5.2463774362818594</v>
      </c>
      <c r="H76" s="4">
        <f>Nurse[[#This Row],[Total RN Hours (w/ Admin, DON)]]/Nurse[[#This Row],[MDS Census]]</f>
        <v>0.73551349325337323</v>
      </c>
      <c r="I76" s="4">
        <f>Nurse[[#This Row],[RN Hours (excl. Admin, DON)]]/Nurse[[#This Row],[MDS Census]]</f>
        <v>0.37519490254872562</v>
      </c>
      <c r="J76" s="4">
        <f>SUM(Nurse[[#This Row],[RN Hours (excl. Admin, DON)]],Nurse[[#This Row],[RN Admin Hours]],Nurse[[#This Row],[RN DON Hours]],Nurse[[#This Row],[LPN Hours (excl. Admin)]],Nurse[[#This Row],[LPN Admin Hours]],Nurse[[#This Row],[CNA Hours]],Nurse[[#This Row],[NA TR Hours]],Nurse[[#This Row],[Med Aide/Tech Hours]])</f>
        <v>325.18836956521744</v>
      </c>
      <c r="K76" s="4">
        <f>SUM(Nurse[[#This Row],[RN Hours (excl. Admin, DON)]],Nurse[[#This Row],[LPN Hours (excl. Admin)]],Nurse[[#This Row],[CNA Hours]],Nurse[[#This Row],[NA TR Hours]],Nurse[[#This Row],[Med Aide/Tech Hours]])</f>
        <v>304.28989130434786</v>
      </c>
      <c r="L76" s="4">
        <f>SUM(Nurse[[#This Row],[RN Hours (excl. Admin, DON)]],Nurse[[#This Row],[RN Admin Hours]],Nurse[[#This Row],[RN DON Hours]])</f>
        <v>42.65978260869565</v>
      </c>
      <c r="M76" s="4">
        <v>21.761304347826087</v>
      </c>
      <c r="N76" s="4">
        <v>16.414782608695649</v>
      </c>
      <c r="O76" s="4">
        <v>4.4836956521739131</v>
      </c>
      <c r="P76" s="4">
        <f>SUM(Nurse[[#This Row],[LPN Hours (excl. Admin)]],Nurse[[#This Row],[LPN Admin Hours]])</f>
        <v>45.979239130434784</v>
      </c>
      <c r="Q76" s="4">
        <v>45.979239130434784</v>
      </c>
      <c r="R76" s="4">
        <v>0</v>
      </c>
      <c r="S76" s="4">
        <f>SUM(Nurse[[#This Row],[CNA Hours]],Nurse[[#This Row],[NA TR Hours]],Nurse[[#This Row],[Med Aide/Tech Hours]])</f>
        <v>236.54934782608697</v>
      </c>
      <c r="T76" s="4">
        <v>236.40260869565219</v>
      </c>
      <c r="U76" s="4">
        <v>0</v>
      </c>
      <c r="V76" s="4">
        <v>0.14673913043478262</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6" s="4">
        <v>0</v>
      </c>
      <c r="Y76" s="4">
        <v>0</v>
      </c>
      <c r="Z76" s="4">
        <v>0</v>
      </c>
      <c r="AA76" s="4">
        <v>0</v>
      </c>
      <c r="AB76" s="4">
        <v>0</v>
      </c>
      <c r="AC76" s="4">
        <v>0</v>
      </c>
      <c r="AD76" s="4">
        <v>0</v>
      </c>
      <c r="AE76" s="4">
        <v>0</v>
      </c>
      <c r="AF76" s="1">
        <v>245625</v>
      </c>
      <c r="AG76" s="1">
        <v>5</v>
      </c>
      <c r="AH76"/>
    </row>
    <row r="77" spans="1:34" x14ac:dyDescent="0.25">
      <c r="A77" t="s">
        <v>356</v>
      </c>
      <c r="B77" t="s">
        <v>202</v>
      </c>
      <c r="C77" t="s">
        <v>513</v>
      </c>
      <c r="D77" t="s">
        <v>413</v>
      </c>
      <c r="E77" s="4">
        <v>123.70652173913044</v>
      </c>
      <c r="F77" s="4">
        <f>Nurse[[#This Row],[Total Nurse Staff Hours]]/Nurse[[#This Row],[MDS Census]]</f>
        <v>4.8544178894648971</v>
      </c>
      <c r="G77" s="4">
        <f>Nurse[[#This Row],[Total Direct Care Staff Hours]]/Nurse[[#This Row],[MDS Census]]</f>
        <v>4.4836657587206741</v>
      </c>
      <c r="H77" s="4">
        <f>Nurse[[#This Row],[Total RN Hours (w/ Admin, DON)]]/Nurse[[#This Row],[MDS Census]]</f>
        <v>0.79387839381425174</v>
      </c>
      <c r="I77" s="4">
        <f>Nurse[[#This Row],[RN Hours (excl. Admin, DON)]]/Nurse[[#This Row],[MDS Census]]</f>
        <v>0.50116773569985051</v>
      </c>
      <c r="J77" s="4">
        <f>SUM(Nurse[[#This Row],[RN Hours (excl. Admin, DON)]],Nurse[[#This Row],[RN Admin Hours]],Nurse[[#This Row],[RN DON Hours]],Nurse[[#This Row],[LPN Hours (excl. Admin)]],Nurse[[#This Row],[LPN Admin Hours]],Nurse[[#This Row],[CNA Hours]],Nurse[[#This Row],[NA TR Hours]],Nurse[[#This Row],[Med Aide/Tech Hours]])</f>
        <v>600.52315217391299</v>
      </c>
      <c r="K77" s="4">
        <f>SUM(Nurse[[#This Row],[RN Hours (excl. Admin, DON)]],Nurse[[#This Row],[LPN Hours (excl. Admin)]],Nurse[[#This Row],[CNA Hours]],Nurse[[#This Row],[NA TR Hours]],Nurse[[#This Row],[Med Aide/Tech Hours]])</f>
        <v>554.65869565217383</v>
      </c>
      <c r="L77" s="4">
        <f>SUM(Nurse[[#This Row],[RN Hours (excl. Admin, DON)]],Nurse[[#This Row],[RN Admin Hours]],Nurse[[#This Row],[RN DON Hours]])</f>
        <v>98.207934782608689</v>
      </c>
      <c r="M77" s="4">
        <v>61.997717391304334</v>
      </c>
      <c r="N77" s="4">
        <v>31.808043478260871</v>
      </c>
      <c r="O77" s="4">
        <v>4.4021739130434785</v>
      </c>
      <c r="P77" s="4">
        <f>SUM(Nurse[[#This Row],[LPN Hours (excl. Admin)]],Nurse[[#This Row],[LPN Admin Hours]])</f>
        <v>135.30652173913046</v>
      </c>
      <c r="Q77" s="4">
        <v>125.65228260869567</v>
      </c>
      <c r="R77" s="4">
        <v>9.6542391304347834</v>
      </c>
      <c r="S77" s="4">
        <f>SUM(Nurse[[#This Row],[CNA Hours]],Nurse[[#This Row],[NA TR Hours]],Nurse[[#This Row],[Med Aide/Tech Hours]])</f>
        <v>367.00869565217386</v>
      </c>
      <c r="T77" s="4">
        <v>367.00869565217386</v>
      </c>
      <c r="U77" s="4">
        <v>0</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7" s="4">
        <v>0</v>
      </c>
      <c r="Y77" s="4">
        <v>0</v>
      </c>
      <c r="Z77" s="4">
        <v>0</v>
      </c>
      <c r="AA77" s="4">
        <v>0</v>
      </c>
      <c r="AB77" s="4">
        <v>0</v>
      </c>
      <c r="AC77" s="4">
        <v>0</v>
      </c>
      <c r="AD77" s="4">
        <v>0</v>
      </c>
      <c r="AE77" s="4">
        <v>0</v>
      </c>
      <c r="AF77" s="1">
        <v>245452</v>
      </c>
      <c r="AG77" s="1">
        <v>5</v>
      </c>
      <c r="AH77"/>
    </row>
    <row r="78" spans="1:34" x14ac:dyDescent="0.25">
      <c r="A78" t="s">
        <v>356</v>
      </c>
      <c r="B78" t="s">
        <v>183</v>
      </c>
      <c r="C78" t="s">
        <v>629</v>
      </c>
      <c r="D78" t="s">
        <v>448</v>
      </c>
      <c r="E78" s="4">
        <v>16.782608695652176</v>
      </c>
      <c r="F78" s="4">
        <f>Nurse[[#This Row],[Total Nurse Staff Hours]]/Nurse[[#This Row],[MDS Census]]</f>
        <v>5.5655829015544036</v>
      </c>
      <c r="G78" s="4">
        <f>Nurse[[#This Row],[Total Direct Care Staff Hours]]/Nurse[[#This Row],[MDS Census]]</f>
        <v>5.2419041450777204</v>
      </c>
      <c r="H78" s="4">
        <f>Nurse[[#This Row],[Total RN Hours (w/ Admin, DON)]]/Nurse[[#This Row],[MDS Census]]</f>
        <v>2.6897733160621757</v>
      </c>
      <c r="I78" s="4">
        <f>Nurse[[#This Row],[RN Hours (excl. Admin, DON)]]/Nurse[[#This Row],[MDS Census]]</f>
        <v>2.3660945595854921</v>
      </c>
      <c r="J78" s="4">
        <f>SUM(Nurse[[#This Row],[RN Hours (excl. Admin, DON)]],Nurse[[#This Row],[RN Admin Hours]],Nurse[[#This Row],[RN DON Hours]],Nurse[[#This Row],[LPN Hours (excl. Admin)]],Nurse[[#This Row],[LPN Admin Hours]],Nurse[[#This Row],[CNA Hours]],Nurse[[#This Row],[NA TR Hours]],Nurse[[#This Row],[Med Aide/Tech Hours]])</f>
        <v>93.405000000000001</v>
      </c>
      <c r="K78" s="4">
        <f>SUM(Nurse[[#This Row],[RN Hours (excl. Admin, DON)]],Nurse[[#This Row],[LPN Hours (excl. Admin)]],Nurse[[#This Row],[CNA Hours]],Nurse[[#This Row],[NA TR Hours]],Nurse[[#This Row],[Med Aide/Tech Hours]])</f>
        <v>87.97282608695653</v>
      </c>
      <c r="L78" s="4">
        <f>SUM(Nurse[[#This Row],[RN Hours (excl. Admin, DON)]],Nurse[[#This Row],[RN Admin Hours]],Nurse[[#This Row],[RN DON Hours]])</f>
        <v>45.141413043478259</v>
      </c>
      <c r="M78" s="4">
        <v>39.709239130434781</v>
      </c>
      <c r="N78" s="4">
        <v>5.4321739130434779</v>
      </c>
      <c r="O78" s="4">
        <v>0</v>
      </c>
      <c r="P78" s="4">
        <f>SUM(Nurse[[#This Row],[LPN Hours (excl. Admin)]],Nurse[[#This Row],[LPN Admin Hours]])</f>
        <v>9.0978260869565215</v>
      </c>
      <c r="Q78" s="4">
        <v>9.0978260869565215</v>
      </c>
      <c r="R78" s="4">
        <v>0</v>
      </c>
      <c r="S78" s="4">
        <f>SUM(Nurse[[#This Row],[CNA Hours]],Nurse[[#This Row],[NA TR Hours]],Nurse[[#This Row],[Med Aide/Tech Hours]])</f>
        <v>39.165760869565219</v>
      </c>
      <c r="T78" s="4">
        <v>28.388586956521738</v>
      </c>
      <c r="U78" s="4">
        <v>10.777173913043478</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9.008152173913043</v>
      </c>
      <c r="X78" s="4">
        <v>5.1902173913043477</v>
      </c>
      <c r="Y78" s="4">
        <v>0</v>
      </c>
      <c r="Z78" s="4">
        <v>0</v>
      </c>
      <c r="AA78" s="4">
        <v>0</v>
      </c>
      <c r="AB78" s="4">
        <v>0</v>
      </c>
      <c r="AC78" s="4">
        <v>3.8179347826086958</v>
      </c>
      <c r="AD78" s="4">
        <v>0</v>
      </c>
      <c r="AE78" s="4">
        <v>0</v>
      </c>
      <c r="AF78" s="1">
        <v>245428</v>
      </c>
      <c r="AG78" s="1">
        <v>5</v>
      </c>
      <c r="AH78"/>
    </row>
    <row r="79" spans="1:34" x14ac:dyDescent="0.25">
      <c r="A79" t="s">
        <v>356</v>
      </c>
      <c r="B79" t="s">
        <v>281</v>
      </c>
      <c r="C79" t="s">
        <v>492</v>
      </c>
      <c r="D79" t="s">
        <v>458</v>
      </c>
      <c r="E79" s="4">
        <v>17.728260869565219</v>
      </c>
      <c r="F79" s="4">
        <f>Nurse[[#This Row],[Total Nurse Staff Hours]]/Nurse[[#This Row],[MDS Census]]</f>
        <v>4.8779950950337208</v>
      </c>
      <c r="G79" s="4">
        <f>Nurse[[#This Row],[Total Direct Care Staff Hours]]/Nurse[[#This Row],[MDS Census]]</f>
        <v>4.0737339055793989</v>
      </c>
      <c r="H79" s="4">
        <f>Nurse[[#This Row],[Total RN Hours (w/ Admin, DON)]]/Nurse[[#This Row],[MDS Census]]</f>
        <v>1.4270386266094419</v>
      </c>
      <c r="I79" s="4">
        <f>Nurse[[#This Row],[RN Hours (excl. Admin, DON)]]/Nurse[[#This Row],[MDS Census]]</f>
        <v>0.62277743715511946</v>
      </c>
      <c r="J79" s="4">
        <f>SUM(Nurse[[#This Row],[RN Hours (excl. Admin, DON)]],Nurse[[#This Row],[RN Admin Hours]],Nurse[[#This Row],[RN DON Hours]],Nurse[[#This Row],[LPN Hours (excl. Admin)]],Nurse[[#This Row],[LPN Admin Hours]],Nurse[[#This Row],[CNA Hours]],Nurse[[#This Row],[NA TR Hours]],Nurse[[#This Row],[Med Aide/Tech Hours]])</f>
        <v>86.478369565217378</v>
      </c>
      <c r="K79" s="4">
        <f>SUM(Nurse[[#This Row],[RN Hours (excl. Admin, DON)]],Nurse[[#This Row],[LPN Hours (excl. Admin)]],Nurse[[#This Row],[CNA Hours]],Nurse[[#This Row],[NA TR Hours]],Nurse[[#This Row],[Med Aide/Tech Hours]])</f>
        <v>72.220217391304345</v>
      </c>
      <c r="L79" s="4">
        <f>SUM(Nurse[[#This Row],[RN Hours (excl. Admin, DON)]],Nurse[[#This Row],[RN Admin Hours]],Nurse[[#This Row],[RN DON Hours]])</f>
        <v>25.298913043478262</v>
      </c>
      <c r="M79" s="4">
        <v>11.040760869565217</v>
      </c>
      <c r="N79" s="4">
        <v>9.2146739130434785</v>
      </c>
      <c r="O79" s="4">
        <v>5.0434782608695654</v>
      </c>
      <c r="P79" s="4">
        <f>SUM(Nurse[[#This Row],[LPN Hours (excl. Admin)]],Nurse[[#This Row],[LPN Admin Hours]])</f>
        <v>15.649565217391304</v>
      </c>
      <c r="Q79" s="4">
        <v>15.649565217391304</v>
      </c>
      <c r="R79" s="4">
        <v>0</v>
      </c>
      <c r="S79" s="4">
        <f>SUM(Nurse[[#This Row],[CNA Hours]],Nurse[[#This Row],[NA TR Hours]],Nurse[[#This Row],[Med Aide/Tech Hours]])</f>
        <v>45.529891304347828</v>
      </c>
      <c r="T79" s="4">
        <v>39.505434782608695</v>
      </c>
      <c r="U79" s="4">
        <v>0</v>
      </c>
      <c r="V79" s="4">
        <v>6.0244565217391308</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245579</v>
      </c>
      <c r="AG79" s="1">
        <v>5</v>
      </c>
      <c r="AH79"/>
    </row>
    <row r="80" spans="1:34" x14ac:dyDescent="0.25">
      <c r="A80" t="s">
        <v>356</v>
      </c>
      <c r="B80" t="s">
        <v>215</v>
      </c>
      <c r="C80" t="s">
        <v>485</v>
      </c>
      <c r="D80" t="s">
        <v>420</v>
      </c>
      <c r="E80" s="4">
        <v>28.521739130434781</v>
      </c>
      <c r="F80" s="4">
        <f>Nurse[[#This Row],[Total Nurse Staff Hours]]/Nurse[[#This Row],[MDS Census]]</f>
        <v>3.6101791158536587</v>
      </c>
      <c r="G80" s="4">
        <f>Nurse[[#This Row],[Total Direct Care Staff Hours]]/Nurse[[#This Row],[MDS Census]]</f>
        <v>3.440644054878049</v>
      </c>
      <c r="H80" s="4">
        <f>Nurse[[#This Row],[Total RN Hours (w/ Admin, DON)]]/Nurse[[#This Row],[MDS Census]]</f>
        <v>0.80720655487804871</v>
      </c>
      <c r="I80" s="4">
        <f>Nurse[[#This Row],[RN Hours (excl. Admin, DON)]]/Nurse[[#This Row],[MDS Census]]</f>
        <v>0.63767149390243905</v>
      </c>
      <c r="J80" s="4">
        <f>SUM(Nurse[[#This Row],[RN Hours (excl. Admin, DON)]],Nurse[[#This Row],[RN Admin Hours]],Nurse[[#This Row],[RN DON Hours]],Nurse[[#This Row],[LPN Hours (excl. Admin)]],Nurse[[#This Row],[LPN Admin Hours]],Nurse[[#This Row],[CNA Hours]],Nurse[[#This Row],[NA TR Hours]],Nurse[[#This Row],[Med Aide/Tech Hours]])</f>
        <v>102.96858695652173</v>
      </c>
      <c r="K80" s="4">
        <f>SUM(Nurse[[#This Row],[RN Hours (excl. Admin, DON)]],Nurse[[#This Row],[LPN Hours (excl. Admin)]],Nurse[[#This Row],[CNA Hours]],Nurse[[#This Row],[NA TR Hours]],Nurse[[#This Row],[Med Aide/Tech Hours]])</f>
        <v>98.133152173913047</v>
      </c>
      <c r="L80" s="4">
        <f>SUM(Nurse[[#This Row],[RN Hours (excl. Admin, DON)]],Nurse[[#This Row],[RN Admin Hours]],Nurse[[#This Row],[RN DON Hours]])</f>
        <v>23.022934782608694</v>
      </c>
      <c r="M80" s="4">
        <v>18.1875</v>
      </c>
      <c r="N80" s="4">
        <v>0.3136956521739131</v>
      </c>
      <c r="O80" s="4">
        <v>4.5217391304347823</v>
      </c>
      <c r="P80" s="4">
        <f>SUM(Nurse[[#This Row],[LPN Hours (excl. Admin)]],Nurse[[#This Row],[LPN Admin Hours]])</f>
        <v>11.942934782608695</v>
      </c>
      <c r="Q80" s="4">
        <v>11.942934782608695</v>
      </c>
      <c r="R80" s="4">
        <v>0</v>
      </c>
      <c r="S80" s="4">
        <f>SUM(Nurse[[#This Row],[CNA Hours]],Nurse[[#This Row],[NA TR Hours]],Nurse[[#This Row],[Med Aide/Tech Hours]])</f>
        <v>68.002717391304344</v>
      </c>
      <c r="T80" s="4">
        <v>63.741847826086953</v>
      </c>
      <c r="U80" s="4">
        <v>0</v>
      </c>
      <c r="V80" s="4">
        <v>4.2608695652173916</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0" s="4">
        <v>0</v>
      </c>
      <c r="Y80" s="4">
        <v>0</v>
      </c>
      <c r="Z80" s="4">
        <v>0</v>
      </c>
      <c r="AA80" s="4">
        <v>0</v>
      </c>
      <c r="AB80" s="4">
        <v>0</v>
      </c>
      <c r="AC80" s="4">
        <v>0</v>
      </c>
      <c r="AD80" s="4">
        <v>0</v>
      </c>
      <c r="AE80" s="4">
        <v>0</v>
      </c>
      <c r="AF80" s="1">
        <v>245469</v>
      </c>
      <c r="AG80" s="1">
        <v>5</v>
      </c>
      <c r="AH80"/>
    </row>
    <row r="81" spans="1:34" x14ac:dyDescent="0.25">
      <c r="A81" t="s">
        <v>356</v>
      </c>
      <c r="B81" t="s">
        <v>37</v>
      </c>
      <c r="C81" t="s">
        <v>543</v>
      </c>
      <c r="D81" t="s">
        <v>423</v>
      </c>
      <c r="E81" s="4">
        <v>66.358695652173907</v>
      </c>
      <c r="F81" s="4">
        <f>Nurse[[#This Row],[Total Nurse Staff Hours]]/Nurse[[#This Row],[MDS Census]]</f>
        <v>5.2533710073710074</v>
      </c>
      <c r="G81" s="4">
        <f>Nurse[[#This Row],[Total Direct Care Staff Hours]]/Nurse[[#This Row],[MDS Census]]</f>
        <v>4.9650286650286652</v>
      </c>
      <c r="H81" s="4">
        <f>Nurse[[#This Row],[Total RN Hours (w/ Admin, DON)]]/Nurse[[#This Row],[MDS Census]]</f>
        <v>1.0896936936936938</v>
      </c>
      <c r="I81" s="4">
        <f>Nurse[[#This Row],[RN Hours (excl. Admin, DON)]]/Nurse[[#This Row],[MDS Census]]</f>
        <v>0.88931203931203939</v>
      </c>
      <c r="J81" s="4">
        <f>SUM(Nurse[[#This Row],[RN Hours (excl. Admin, DON)]],Nurse[[#This Row],[RN Admin Hours]],Nurse[[#This Row],[RN DON Hours]],Nurse[[#This Row],[LPN Hours (excl. Admin)]],Nurse[[#This Row],[LPN Admin Hours]],Nurse[[#This Row],[CNA Hours]],Nurse[[#This Row],[NA TR Hours]],Nurse[[#This Row],[Med Aide/Tech Hours]])</f>
        <v>348.60684782608695</v>
      </c>
      <c r="K81" s="4">
        <f>SUM(Nurse[[#This Row],[RN Hours (excl. Admin, DON)]],Nurse[[#This Row],[LPN Hours (excl. Admin)]],Nurse[[#This Row],[CNA Hours]],Nurse[[#This Row],[NA TR Hours]],Nurse[[#This Row],[Med Aide/Tech Hours]])</f>
        <v>329.4728260869565</v>
      </c>
      <c r="L81" s="4">
        <f>SUM(Nurse[[#This Row],[RN Hours (excl. Admin, DON)]],Nurse[[#This Row],[RN Admin Hours]],Nurse[[#This Row],[RN DON Hours]])</f>
        <v>72.310652173913041</v>
      </c>
      <c r="M81" s="4">
        <v>59.013586956521742</v>
      </c>
      <c r="N81" s="4">
        <v>7.8188043478260854</v>
      </c>
      <c r="O81" s="4">
        <v>5.4782608695652177</v>
      </c>
      <c r="P81" s="4">
        <f>SUM(Nurse[[#This Row],[LPN Hours (excl. Admin)]],Nurse[[#This Row],[LPN Admin Hours]])</f>
        <v>48.366847826086961</v>
      </c>
      <c r="Q81" s="4">
        <v>42.529891304347828</v>
      </c>
      <c r="R81" s="4">
        <v>5.8369565217391308</v>
      </c>
      <c r="S81" s="4">
        <f>SUM(Nurse[[#This Row],[CNA Hours]],Nurse[[#This Row],[NA TR Hours]],Nurse[[#This Row],[Med Aide/Tech Hours]])</f>
        <v>227.92934782608694</v>
      </c>
      <c r="T81" s="4">
        <v>214.11141304347825</v>
      </c>
      <c r="U81" s="4">
        <v>4.8913043478260869</v>
      </c>
      <c r="V81" s="4">
        <v>8.9266304347826093</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1.3233695652173914</v>
      </c>
      <c r="X81" s="4">
        <v>1.3233695652173914</v>
      </c>
      <c r="Y81" s="4">
        <v>0</v>
      </c>
      <c r="Z81" s="4">
        <v>0</v>
      </c>
      <c r="AA81" s="4">
        <v>0</v>
      </c>
      <c r="AB81" s="4">
        <v>0</v>
      </c>
      <c r="AC81" s="4">
        <v>0</v>
      </c>
      <c r="AD81" s="4">
        <v>0</v>
      </c>
      <c r="AE81" s="4">
        <v>0</v>
      </c>
      <c r="AF81" s="1">
        <v>245212</v>
      </c>
      <c r="AG81" s="1">
        <v>5</v>
      </c>
      <c r="AH81"/>
    </row>
    <row r="82" spans="1:34" x14ac:dyDescent="0.25">
      <c r="A82" t="s">
        <v>356</v>
      </c>
      <c r="B82" t="s">
        <v>206</v>
      </c>
      <c r="C82" t="s">
        <v>506</v>
      </c>
      <c r="D82" t="s">
        <v>420</v>
      </c>
      <c r="E82" s="4">
        <v>30.706521739130434</v>
      </c>
      <c r="F82" s="4">
        <f>Nurse[[#This Row],[Total Nurse Staff Hours]]/Nurse[[#This Row],[MDS Census]]</f>
        <v>4.2882725663716821</v>
      </c>
      <c r="G82" s="4">
        <f>Nurse[[#This Row],[Total Direct Care Staff Hours]]/Nurse[[#This Row],[MDS Census]]</f>
        <v>3.9514159292035398</v>
      </c>
      <c r="H82" s="4">
        <f>Nurse[[#This Row],[Total RN Hours (w/ Admin, DON)]]/Nurse[[#This Row],[MDS Census]]</f>
        <v>1.2091575221238939</v>
      </c>
      <c r="I82" s="4">
        <f>Nurse[[#This Row],[RN Hours (excl. Admin, DON)]]/Nurse[[#This Row],[MDS Census]]</f>
        <v>0.87230088495575231</v>
      </c>
      <c r="J82" s="4">
        <f>SUM(Nurse[[#This Row],[RN Hours (excl. Admin, DON)]],Nurse[[#This Row],[RN Admin Hours]],Nurse[[#This Row],[RN DON Hours]],Nurse[[#This Row],[LPN Hours (excl. Admin)]],Nurse[[#This Row],[LPN Admin Hours]],Nurse[[#This Row],[CNA Hours]],Nurse[[#This Row],[NA TR Hours]],Nurse[[#This Row],[Med Aide/Tech Hours]])</f>
        <v>131.6779347826087</v>
      </c>
      <c r="K82" s="4">
        <f>SUM(Nurse[[#This Row],[RN Hours (excl. Admin, DON)]],Nurse[[#This Row],[LPN Hours (excl. Admin)]],Nurse[[#This Row],[CNA Hours]],Nurse[[#This Row],[NA TR Hours]],Nurse[[#This Row],[Med Aide/Tech Hours]])</f>
        <v>121.33423913043478</v>
      </c>
      <c r="L82" s="4">
        <f>SUM(Nurse[[#This Row],[RN Hours (excl. Admin, DON)]],Nurse[[#This Row],[RN Admin Hours]],Nurse[[#This Row],[RN DON Hours]])</f>
        <v>37.129021739130437</v>
      </c>
      <c r="M82" s="4">
        <v>26.785326086956523</v>
      </c>
      <c r="N82" s="4">
        <v>5.3871739130434779</v>
      </c>
      <c r="O82" s="4">
        <v>4.9565217391304346</v>
      </c>
      <c r="P82" s="4">
        <f>SUM(Nurse[[#This Row],[LPN Hours (excl. Admin)]],Nurse[[#This Row],[LPN Admin Hours]])</f>
        <v>15.888586956521738</v>
      </c>
      <c r="Q82" s="4">
        <v>15.888586956521738</v>
      </c>
      <c r="R82" s="4">
        <v>0</v>
      </c>
      <c r="S82" s="4">
        <f>SUM(Nurse[[#This Row],[CNA Hours]],Nurse[[#This Row],[NA TR Hours]],Nurse[[#This Row],[Med Aide/Tech Hours]])</f>
        <v>78.660326086956516</v>
      </c>
      <c r="T82" s="4">
        <v>66.271739130434781</v>
      </c>
      <c r="U82" s="4">
        <v>0.69021739130434778</v>
      </c>
      <c r="V82" s="4">
        <v>11.698369565217391</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2" s="4">
        <v>0</v>
      </c>
      <c r="Y82" s="4">
        <v>0</v>
      </c>
      <c r="Z82" s="4">
        <v>0</v>
      </c>
      <c r="AA82" s="4">
        <v>0</v>
      </c>
      <c r="AB82" s="4">
        <v>0</v>
      </c>
      <c r="AC82" s="4">
        <v>0</v>
      </c>
      <c r="AD82" s="4">
        <v>0</v>
      </c>
      <c r="AE82" s="4">
        <v>0</v>
      </c>
      <c r="AF82" s="1">
        <v>245458</v>
      </c>
      <c r="AG82" s="1">
        <v>5</v>
      </c>
      <c r="AH82"/>
    </row>
    <row r="83" spans="1:34" x14ac:dyDescent="0.25">
      <c r="A83" t="s">
        <v>356</v>
      </c>
      <c r="B83" t="s">
        <v>239</v>
      </c>
      <c r="C83" t="s">
        <v>507</v>
      </c>
      <c r="D83" t="s">
        <v>395</v>
      </c>
      <c r="E83" s="4">
        <v>21.206521739130434</v>
      </c>
      <c r="F83" s="4">
        <f>Nurse[[#This Row],[Total Nurse Staff Hours]]/Nurse[[#This Row],[MDS Census]]</f>
        <v>4.3804459251665815</v>
      </c>
      <c r="G83" s="4">
        <f>Nurse[[#This Row],[Total Direct Care Staff Hours]]/Nurse[[#This Row],[MDS Census]]</f>
        <v>3.9165812403895433</v>
      </c>
      <c r="H83" s="4">
        <f>Nurse[[#This Row],[Total RN Hours (w/ Admin, DON)]]/Nurse[[#This Row],[MDS Census]]</f>
        <v>1.1866991286519735</v>
      </c>
      <c r="I83" s="4">
        <f>Nurse[[#This Row],[RN Hours (excl. Admin, DON)]]/Nurse[[#This Row],[MDS Census]]</f>
        <v>0.7588416196822142</v>
      </c>
      <c r="J83" s="4">
        <f>SUM(Nurse[[#This Row],[RN Hours (excl. Admin, DON)]],Nurse[[#This Row],[RN Admin Hours]],Nurse[[#This Row],[RN DON Hours]],Nurse[[#This Row],[LPN Hours (excl. Admin)]],Nurse[[#This Row],[LPN Admin Hours]],Nurse[[#This Row],[CNA Hours]],Nurse[[#This Row],[NA TR Hours]],Nurse[[#This Row],[Med Aide/Tech Hours]])</f>
        <v>92.894021739130437</v>
      </c>
      <c r="K83" s="4">
        <f>SUM(Nurse[[#This Row],[RN Hours (excl. Admin, DON)]],Nurse[[#This Row],[LPN Hours (excl. Admin)]],Nurse[[#This Row],[CNA Hours]],Nurse[[#This Row],[NA TR Hours]],Nurse[[#This Row],[Med Aide/Tech Hours]])</f>
        <v>83.057065217391283</v>
      </c>
      <c r="L83" s="4">
        <f>SUM(Nurse[[#This Row],[RN Hours (excl. Admin, DON)]],Nurse[[#This Row],[RN Admin Hours]],Nurse[[#This Row],[RN DON Hours]])</f>
        <v>25.165760869565219</v>
      </c>
      <c r="M83" s="4">
        <v>16.092391304347824</v>
      </c>
      <c r="N83" s="4">
        <v>3.5951086956521738</v>
      </c>
      <c r="O83" s="4">
        <v>5.4782608695652177</v>
      </c>
      <c r="P83" s="4">
        <f>SUM(Nurse[[#This Row],[LPN Hours (excl. Admin)]],Nurse[[#This Row],[LPN Admin Hours]])</f>
        <v>26.029891304347824</v>
      </c>
      <c r="Q83" s="4">
        <v>25.266304347826086</v>
      </c>
      <c r="R83" s="4">
        <v>0.76358695652173914</v>
      </c>
      <c r="S83" s="4">
        <f>SUM(Nurse[[#This Row],[CNA Hours]],Nurse[[#This Row],[NA TR Hours]],Nurse[[#This Row],[Med Aide/Tech Hours]])</f>
        <v>41.698369565217391</v>
      </c>
      <c r="T83" s="4">
        <v>41.611413043478258</v>
      </c>
      <c r="U83" s="4">
        <v>0</v>
      </c>
      <c r="V83" s="4">
        <v>8.6956521739130432E-2</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3" s="4">
        <v>0</v>
      </c>
      <c r="Y83" s="4">
        <v>0</v>
      </c>
      <c r="Z83" s="4">
        <v>0</v>
      </c>
      <c r="AA83" s="4">
        <v>0</v>
      </c>
      <c r="AB83" s="4">
        <v>0</v>
      </c>
      <c r="AC83" s="4">
        <v>0</v>
      </c>
      <c r="AD83" s="4">
        <v>0</v>
      </c>
      <c r="AE83" s="4">
        <v>0</v>
      </c>
      <c r="AF83" s="1">
        <v>245510</v>
      </c>
      <c r="AG83" s="1">
        <v>5</v>
      </c>
      <c r="AH83"/>
    </row>
    <row r="84" spans="1:34" x14ac:dyDescent="0.25">
      <c r="A84" t="s">
        <v>356</v>
      </c>
      <c r="B84" t="s">
        <v>209</v>
      </c>
      <c r="C84" t="s">
        <v>529</v>
      </c>
      <c r="D84" t="s">
        <v>386</v>
      </c>
      <c r="E84" s="4">
        <v>121.27173913043478</v>
      </c>
      <c r="F84" s="4">
        <f>Nurse[[#This Row],[Total Nurse Staff Hours]]/Nurse[[#This Row],[MDS Census]]</f>
        <v>4.8000726001613332</v>
      </c>
      <c r="G84" s="4">
        <f>Nurse[[#This Row],[Total Direct Care Staff Hours]]/Nurse[[#This Row],[MDS Census]]</f>
        <v>4.5046526844133723</v>
      </c>
      <c r="H84" s="4">
        <f>Nurse[[#This Row],[Total RN Hours (w/ Admin, DON)]]/Nurse[[#This Row],[MDS Census]]</f>
        <v>0.72601147261808763</v>
      </c>
      <c r="I84" s="4">
        <f>Nurse[[#This Row],[RN Hours (excl. Admin, DON)]]/Nurse[[#This Row],[MDS Census]]</f>
        <v>0.43059155687012662</v>
      </c>
      <c r="J84" s="4">
        <f>SUM(Nurse[[#This Row],[RN Hours (excl. Admin, DON)]],Nurse[[#This Row],[RN Admin Hours]],Nurse[[#This Row],[RN DON Hours]],Nurse[[#This Row],[LPN Hours (excl. Admin)]],Nurse[[#This Row],[LPN Admin Hours]],Nurse[[#This Row],[CNA Hours]],Nurse[[#This Row],[NA TR Hours]],Nurse[[#This Row],[Med Aide/Tech Hours]])</f>
        <v>582.11315217391302</v>
      </c>
      <c r="K84" s="4">
        <f>SUM(Nurse[[#This Row],[RN Hours (excl. Admin, DON)]],Nurse[[#This Row],[LPN Hours (excl. Admin)]],Nurse[[#This Row],[CNA Hours]],Nurse[[#This Row],[NA TR Hours]],Nurse[[#This Row],[Med Aide/Tech Hours]])</f>
        <v>546.28706521739127</v>
      </c>
      <c r="L84" s="4">
        <f>SUM(Nurse[[#This Row],[RN Hours (excl. Admin, DON)]],Nurse[[#This Row],[RN Admin Hours]],Nurse[[#This Row],[RN DON Hours]])</f>
        <v>88.044673913043511</v>
      </c>
      <c r="M84" s="4">
        <v>52.218586956521769</v>
      </c>
      <c r="N84" s="4">
        <v>30.913043478260871</v>
      </c>
      <c r="O84" s="4">
        <v>4.9130434782608692</v>
      </c>
      <c r="P84" s="4">
        <f>SUM(Nurse[[#This Row],[LPN Hours (excl. Admin)]],Nurse[[#This Row],[LPN Admin Hours]])</f>
        <v>72.552826086956486</v>
      </c>
      <c r="Q84" s="4">
        <v>72.552826086956486</v>
      </c>
      <c r="R84" s="4">
        <v>0</v>
      </c>
      <c r="S84" s="4">
        <f>SUM(Nurse[[#This Row],[CNA Hours]],Nurse[[#This Row],[NA TR Hours]],Nurse[[#This Row],[Med Aide/Tech Hours]])</f>
        <v>421.515652173913</v>
      </c>
      <c r="T84" s="4">
        <v>362.46880434782605</v>
      </c>
      <c r="U84" s="4">
        <v>0</v>
      </c>
      <c r="V84" s="4">
        <v>59.046847826086967</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5.6063043478260868</v>
      </c>
      <c r="X84" s="4">
        <v>1.0068478260869564</v>
      </c>
      <c r="Y84" s="4">
        <v>0</v>
      </c>
      <c r="Z84" s="4">
        <v>0</v>
      </c>
      <c r="AA84" s="4">
        <v>2.4379347826086959</v>
      </c>
      <c r="AB84" s="4">
        <v>0</v>
      </c>
      <c r="AC84" s="4">
        <v>2.1615217391304347</v>
      </c>
      <c r="AD84" s="4">
        <v>0</v>
      </c>
      <c r="AE84" s="4">
        <v>0</v>
      </c>
      <c r="AF84" s="1">
        <v>245461</v>
      </c>
      <c r="AG84" s="1">
        <v>5</v>
      </c>
      <c r="AH84"/>
    </row>
    <row r="85" spans="1:34" x14ac:dyDescent="0.25">
      <c r="A85" t="s">
        <v>356</v>
      </c>
      <c r="B85" t="s">
        <v>260</v>
      </c>
      <c r="C85" t="s">
        <v>667</v>
      </c>
      <c r="D85" t="s">
        <v>392</v>
      </c>
      <c r="E85" s="4">
        <v>37.858695652173914</v>
      </c>
      <c r="F85" s="4">
        <f>Nurse[[#This Row],[Total Nurse Staff Hours]]/Nurse[[#This Row],[MDS Census]]</f>
        <v>4.8242951478610392</v>
      </c>
      <c r="G85" s="4">
        <f>Nurse[[#This Row],[Total Direct Care Staff Hours]]/Nurse[[#This Row],[MDS Census]]</f>
        <v>4.2805828308929081</v>
      </c>
      <c r="H85" s="4">
        <f>Nurse[[#This Row],[Total RN Hours (w/ Admin, DON)]]/Nurse[[#This Row],[MDS Census]]</f>
        <v>0.77364915302899817</v>
      </c>
      <c r="I85" s="4">
        <f>Nurse[[#This Row],[RN Hours (excl. Admin, DON)]]/Nurse[[#This Row],[MDS Census]]</f>
        <v>0.40241458512776357</v>
      </c>
      <c r="J85" s="4">
        <f>SUM(Nurse[[#This Row],[RN Hours (excl. Admin, DON)]],Nurse[[#This Row],[RN Admin Hours]],Nurse[[#This Row],[RN DON Hours]],Nurse[[#This Row],[LPN Hours (excl. Admin)]],Nurse[[#This Row],[LPN Admin Hours]],Nurse[[#This Row],[CNA Hours]],Nurse[[#This Row],[NA TR Hours]],Nurse[[#This Row],[Med Aide/Tech Hours]])</f>
        <v>182.64152173913044</v>
      </c>
      <c r="K85" s="4">
        <f>SUM(Nurse[[#This Row],[RN Hours (excl. Admin, DON)]],Nurse[[#This Row],[LPN Hours (excl. Admin)]],Nurse[[#This Row],[CNA Hours]],Nurse[[#This Row],[NA TR Hours]],Nurse[[#This Row],[Med Aide/Tech Hours]])</f>
        <v>162.05728260869566</v>
      </c>
      <c r="L85" s="4">
        <f>SUM(Nurse[[#This Row],[RN Hours (excl. Admin, DON)]],Nurse[[#This Row],[RN Admin Hours]],Nurse[[#This Row],[RN DON Hours]])</f>
        <v>29.289347826086964</v>
      </c>
      <c r="M85" s="4">
        <v>15.234891304347832</v>
      </c>
      <c r="N85" s="4">
        <v>9.7391304347826093</v>
      </c>
      <c r="O85" s="4">
        <v>4.3153260869565218</v>
      </c>
      <c r="P85" s="4">
        <f>SUM(Nurse[[#This Row],[LPN Hours (excl. Admin)]],Nurse[[#This Row],[LPN Admin Hours]])</f>
        <v>33.063152173913046</v>
      </c>
      <c r="Q85" s="4">
        <v>26.533369565217392</v>
      </c>
      <c r="R85" s="4">
        <v>6.5297826086956539</v>
      </c>
      <c r="S85" s="4">
        <f>SUM(Nurse[[#This Row],[CNA Hours]],Nurse[[#This Row],[NA TR Hours]],Nurse[[#This Row],[Med Aide/Tech Hours]])</f>
        <v>120.28902173913045</v>
      </c>
      <c r="T85" s="4">
        <v>84.363152173913065</v>
      </c>
      <c r="U85" s="4">
        <v>9.1657608695652169</v>
      </c>
      <c r="V85" s="4">
        <v>26.760108695652161</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6.417934782608695</v>
      </c>
      <c r="X85" s="4">
        <v>0</v>
      </c>
      <c r="Y85" s="4">
        <v>0</v>
      </c>
      <c r="Z85" s="4">
        <v>0</v>
      </c>
      <c r="AA85" s="4">
        <v>3.7440217391304347</v>
      </c>
      <c r="AB85" s="4">
        <v>0</v>
      </c>
      <c r="AC85" s="4">
        <v>2.6739130434782608</v>
      </c>
      <c r="AD85" s="4">
        <v>0</v>
      </c>
      <c r="AE85" s="4">
        <v>0</v>
      </c>
      <c r="AF85" s="1">
        <v>245545</v>
      </c>
      <c r="AG85" s="1">
        <v>5</v>
      </c>
      <c r="AH85"/>
    </row>
    <row r="86" spans="1:34" x14ac:dyDescent="0.25">
      <c r="A86" t="s">
        <v>356</v>
      </c>
      <c r="B86" t="s">
        <v>283</v>
      </c>
      <c r="C86" t="s">
        <v>684</v>
      </c>
      <c r="D86" t="s">
        <v>467</v>
      </c>
      <c r="E86" s="4">
        <v>43.923913043478258</v>
      </c>
      <c r="F86" s="4">
        <f>Nurse[[#This Row],[Total Nurse Staff Hours]]/Nurse[[#This Row],[MDS Census]]</f>
        <v>4.1412571145756001</v>
      </c>
      <c r="G86" s="4">
        <f>Nurse[[#This Row],[Total Direct Care Staff Hours]]/Nurse[[#This Row],[MDS Census]]</f>
        <v>3.6772630536995798</v>
      </c>
      <c r="H86" s="4">
        <f>Nurse[[#This Row],[Total RN Hours (w/ Admin, DON)]]/Nurse[[#This Row],[MDS Census]]</f>
        <v>0.78741648106904238</v>
      </c>
      <c r="I86" s="4">
        <f>Nurse[[#This Row],[RN Hours (excl. Admin, DON)]]/Nurse[[#This Row],[MDS Census]]</f>
        <v>0.32342242019302148</v>
      </c>
      <c r="J86" s="4">
        <f>SUM(Nurse[[#This Row],[RN Hours (excl. Admin, DON)]],Nurse[[#This Row],[RN Admin Hours]],Nurse[[#This Row],[RN DON Hours]],Nurse[[#This Row],[LPN Hours (excl. Admin)]],Nurse[[#This Row],[LPN Admin Hours]],Nurse[[#This Row],[CNA Hours]],Nurse[[#This Row],[NA TR Hours]],Nurse[[#This Row],[Med Aide/Tech Hours]])</f>
        <v>181.90021739130435</v>
      </c>
      <c r="K86" s="4">
        <f>SUM(Nurse[[#This Row],[RN Hours (excl. Admin, DON)]],Nurse[[#This Row],[LPN Hours (excl. Admin)]],Nurse[[#This Row],[CNA Hours]],Nurse[[#This Row],[NA TR Hours]],Nurse[[#This Row],[Med Aide/Tech Hours]])</f>
        <v>161.51978260869566</v>
      </c>
      <c r="L86" s="4">
        <f>SUM(Nurse[[#This Row],[RN Hours (excl. Admin, DON)]],Nurse[[#This Row],[RN Admin Hours]],Nurse[[#This Row],[RN DON Hours]])</f>
        <v>34.58641304347826</v>
      </c>
      <c r="M86" s="4">
        <v>14.205978260869562</v>
      </c>
      <c r="N86" s="4">
        <v>19.510869565217391</v>
      </c>
      <c r="O86" s="4">
        <v>0.86956521739130432</v>
      </c>
      <c r="P86" s="4">
        <f>SUM(Nurse[[#This Row],[LPN Hours (excl. Admin)]],Nurse[[#This Row],[LPN Admin Hours]])</f>
        <v>55.796195652173914</v>
      </c>
      <c r="Q86" s="4">
        <v>55.796195652173914</v>
      </c>
      <c r="R86" s="4">
        <v>0</v>
      </c>
      <c r="S86" s="4">
        <f>SUM(Nurse[[#This Row],[CNA Hours]],Nurse[[#This Row],[NA TR Hours]],Nurse[[#This Row],[Med Aide/Tech Hours]])</f>
        <v>91.517608695652171</v>
      </c>
      <c r="T86" s="4">
        <v>86.754021739130437</v>
      </c>
      <c r="U86" s="4">
        <v>0</v>
      </c>
      <c r="V86" s="4">
        <v>4.7635869565217392</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6" s="4">
        <v>0</v>
      </c>
      <c r="Y86" s="4">
        <v>0</v>
      </c>
      <c r="Z86" s="4">
        <v>0</v>
      </c>
      <c r="AA86" s="4">
        <v>0</v>
      </c>
      <c r="AB86" s="4">
        <v>0</v>
      </c>
      <c r="AC86" s="4">
        <v>0</v>
      </c>
      <c r="AD86" s="4">
        <v>0</v>
      </c>
      <c r="AE86" s="4">
        <v>0</v>
      </c>
      <c r="AF86" s="1">
        <v>245581</v>
      </c>
      <c r="AG86" s="1">
        <v>5</v>
      </c>
      <c r="AH86"/>
    </row>
    <row r="87" spans="1:34" x14ac:dyDescent="0.25">
      <c r="A87" t="s">
        <v>356</v>
      </c>
      <c r="B87" t="s">
        <v>126</v>
      </c>
      <c r="C87" t="s">
        <v>597</v>
      </c>
      <c r="D87" t="s">
        <v>398</v>
      </c>
      <c r="E87" s="4">
        <v>40.086956521739133</v>
      </c>
      <c r="F87" s="4">
        <f>Nurse[[#This Row],[Total Nurse Staff Hours]]/Nurse[[#This Row],[MDS Census]]</f>
        <v>4.7311550976138825</v>
      </c>
      <c r="G87" s="4">
        <f>Nurse[[#This Row],[Total Direct Care Staff Hours]]/Nurse[[#This Row],[MDS Census]]</f>
        <v>4.2689126898047727</v>
      </c>
      <c r="H87" s="4">
        <f>Nurse[[#This Row],[Total RN Hours (w/ Admin, DON)]]/Nurse[[#This Row],[MDS Census]]</f>
        <v>0.84815618221258127</v>
      </c>
      <c r="I87" s="4">
        <f>Nurse[[#This Row],[RN Hours (excl. Admin, DON)]]/Nurse[[#This Row],[MDS Census]]</f>
        <v>0.50203362255965289</v>
      </c>
      <c r="J87" s="4">
        <f>SUM(Nurse[[#This Row],[RN Hours (excl. Admin, DON)]],Nurse[[#This Row],[RN Admin Hours]],Nurse[[#This Row],[RN DON Hours]],Nurse[[#This Row],[LPN Hours (excl. Admin)]],Nurse[[#This Row],[LPN Admin Hours]],Nurse[[#This Row],[CNA Hours]],Nurse[[#This Row],[NA TR Hours]],Nurse[[#This Row],[Med Aide/Tech Hours]])</f>
        <v>189.65760869565219</v>
      </c>
      <c r="K87" s="4">
        <f>SUM(Nurse[[#This Row],[RN Hours (excl. Admin, DON)]],Nurse[[#This Row],[LPN Hours (excl. Admin)]],Nurse[[#This Row],[CNA Hours]],Nurse[[#This Row],[NA TR Hours]],Nurse[[#This Row],[Med Aide/Tech Hours]])</f>
        <v>171.12771739130437</v>
      </c>
      <c r="L87" s="4">
        <f>SUM(Nurse[[#This Row],[RN Hours (excl. Admin, DON)]],Nurse[[#This Row],[RN Admin Hours]],Nurse[[#This Row],[RN DON Hours]])</f>
        <v>34</v>
      </c>
      <c r="M87" s="4">
        <v>20.125</v>
      </c>
      <c r="N87" s="4">
        <v>8.7880434782608692</v>
      </c>
      <c r="O87" s="4">
        <v>5.0869565217391308</v>
      </c>
      <c r="P87" s="4">
        <f>SUM(Nurse[[#This Row],[LPN Hours (excl. Admin)]],Nurse[[#This Row],[LPN Admin Hours]])</f>
        <v>26.597826086956523</v>
      </c>
      <c r="Q87" s="4">
        <v>21.942934782608695</v>
      </c>
      <c r="R87" s="4">
        <v>4.6548913043478262</v>
      </c>
      <c r="S87" s="4">
        <f>SUM(Nurse[[#This Row],[CNA Hours]],Nurse[[#This Row],[NA TR Hours]],Nurse[[#This Row],[Med Aide/Tech Hours]])</f>
        <v>129.05978260869566</v>
      </c>
      <c r="T87" s="4">
        <v>111.38586956521739</v>
      </c>
      <c r="U87" s="4">
        <v>6.4130434782608692</v>
      </c>
      <c r="V87" s="4">
        <v>11.260869565217391</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7" s="4">
        <v>0</v>
      </c>
      <c r="Y87" s="4">
        <v>0</v>
      </c>
      <c r="Z87" s="4">
        <v>0</v>
      </c>
      <c r="AA87" s="4">
        <v>0</v>
      </c>
      <c r="AB87" s="4">
        <v>0</v>
      </c>
      <c r="AC87" s="4">
        <v>0</v>
      </c>
      <c r="AD87" s="4">
        <v>0</v>
      </c>
      <c r="AE87" s="4">
        <v>0</v>
      </c>
      <c r="AF87" s="1">
        <v>245344</v>
      </c>
      <c r="AG87" s="1">
        <v>5</v>
      </c>
      <c r="AH87"/>
    </row>
    <row r="88" spans="1:34" x14ac:dyDescent="0.25">
      <c r="A88" t="s">
        <v>356</v>
      </c>
      <c r="B88" t="s">
        <v>28</v>
      </c>
      <c r="C88" t="s">
        <v>512</v>
      </c>
      <c r="D88" t="s">
        <v>415</v>
      </c>
      <c r="E88" s="4">
        <v>21.880434782608695</v>
      </c>
      <c r="F88" s="4">
        <f>Nurse[[#This Row],[Total Nurse Staff Hours]]/Nurse[[#This Row],[MDS Census]]</f>
        <v>7.5569398907103826</v>
      </c>
      <c r="G88" s="4">
        <f>Nurse[[#This Row],[Total Direct Care Staff Hours]]/Nurse[[#This Row],[MDS Census]]</f>
        <v>7.1775658221559864</v>
      </c>
      <c r="H88" s="4">
        <f>Nurse[[#This Row],[Total RN Hours (w/ Admin, DON)]]/Nurse[[#This Row],[MDS Census]]</f>
        <v>5.4080377545951315</v>
      </c>
      <c r="I88" s="4">
        <f>Nurse[[#This Row],[RN Hours (excl. Admin, DON)]]/Nurse[[#This Row],[MDS Census]]</f>
        <v>5.0286636860407352</v>
      </c>
      <c r="J88" s="4">
        <f>SUM(Nurse[[#This Row],[RN Hours (excl. Admin, DON)]],Nurse[[#This Row],[RN Admin Hours]],Nurse[[#This Row],[RN DON Hours]],Nurse[[#This Row],[LPN Hours (excl. Admin)]],Nurse[[#This Row],[LPN Admin Hours]],Nurse[[#This Row],[CNA Hours]],Nurse[[#This Row],[NA TR Hours]],Nurse[[#This Row],[Med Aide/Tech Hours]])</f>
        <v>165.34913043478261</v>
      </c>
      <c r="K88" s="4">
        <f>SUM(Nurse[[#This Row],[RN Hours (excl. Admin, DON)]],Nurse[[#This Row],[LPN Hours (excl. Admin)]],Nurse[[#This Row],[CNA Hours]],Nurse[[#This Row],[NA TR Hours]],Nurse[[#This Row],[Med Aide/Tech Hours]])</f>
        <v>157.04826086956521</v>
      </c>
      <c r="L88" s="4">
        <f>SUM(Nurse[[#This Row],[RN Hours (excl. Admin, DON)]],Nurse[[#This Row],[RN Admin Hours]],Nurse[[#This Row],[RN DON Hours]])</f>
        <v>118.33021739130434</v>
      </c>
      <c r="M88" s="4">
        <v>110.02934782608696</v>
      </c>
      <c r="N88" s="4">
        <v>2.9965217391304351</v>
      </c>
      <c r="O88" s="4">
        <v>5.3043478260869561</v>
      </c>
      <c r="P88" s="4">
        <f>SUM(Nurse[[#This Row],[LPN Hours (excl. Admin)]],Nurse[[#This Row],[LPN Admin Hours]])</f>
        <v>0</v>
      </c>
      <c r="Q88" s="4">
        <v>0</v>
      </c>
      <c r="R88" s="4">
        <v>0</v>
      </c>
      <c r="S88" s="4">
        <f>SUM(Nurse[[#This Row],[CNA Hours]],Nurse[[#This Row],[NA TR Hours]],Nurse[[#This Row],[Med Aide/Tech Hours]])</f>
        <v>47.018913043478257</v>
      </c>
      <c r="T88" s="4">
        <v>47.018913043478257</v>
      </c>
      <c r="U88" s="4">
        <v>0</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8" s="4">
        <v>0</v>
      </c>
      <c r="Y88" s="4">
        <v>0</v>
      </c>
      <c r="Z88" s="4">
        <v>0</v>
      </c>
      <c r="AA88" s="4">
        <v>0</v>
      </c>
      <c r="AB88" s="4">
        <v>0</v>
      </c>
      <c r="AC88" s="4">
        <v>0</v>
      </c>
      <c r="AD88" s="4">
        <v>0</v>
      </c>
      <c r="AE88" s="4">
        <v>0</v>
      </c>
      <c r="AF88" s="1">
        <v>245170</v>
      </c>
      <c r="AG88" s="1">
        <v>5</v>
      </c>
      <c r="AH88"/>
    </row>
    <row r="89" spans="1:34" x14ac:dyDescent="0.25">
      <c r="A89" t="s">
        <v>356</v>
      </c>
      <c r="B89" t="s">
        <v>201</v>
      </c>
      <c r="C89" t="s">
        <v>636</v>
      </c>
      <c r="D89" t="s">
        <v>458</v>
      </c>
      <c r="E89" s="4">
        <v>42.065217391304351</v>
      </c>
      <c r="F89" s="4">
        <f>Nurse[[#This Row],[Total Nurse Staff Hours]]/Nurse[[#This Row],[MDS Census]]</f>
        <v>5.5347028423772606</v>
      </c>
      <c r="G89" s="4">
        <f>Nurse[[#This Row],[Total Direct Care Staff Hours]]/Nurse[[#This Row],[MDS Census]]</f>
        <v>5.3325658914728677</v>
      </c>
      <c r="H89" s="4">
        <f>Nurse[[#This Row],[Total RN Hours (w/ Admin, DON)]]/Nurse[[#This Row],[MDS Census]]</f>
        <v>0.94294573643410862</v>
      </c>
      <c r="I89" s="4">
        <f>Nurse[[#This Row],[RN Hours (excl. Admin, DON)]]/Nurse[[#This Row],[MDS Census]]</f>
        <v>0.80321705426356582</v>
      </c>
      <c r="J89" s="4">
        <f>SUM(Nurse[[#This Row],[RN Hours (excl. Admin, DON)]],Nurse[[#This Row],[RN Admin Hours]],Nurse[[#This Row],[RN DON Hours]],Nurse[[#This Row],[LPN Hours (excl. Admin)]],Nurse[[#This Row],[LPN Admin Hours]],Nurse[[#This Row],[CNA Hours]],Nurse[[#This Row],[NA TR Hours]],Nurse[[#This Row],[Med Aide/Tech Hours]])</f>
        <v>232.81847826086957</v>
      </c>
      <c r="K89" s="4">
        <f>SUM(Nurse[[#This Row],[RN Hours (excl. Admin, DON)]],Nurse[[#This Row],[LPN Hours (excl. Admin)]],Nurse[[#This Row],[CNA Hours]],Nurse[[#This Row],[NA TR Hours]],Nurse[[#This Row],[Med Aide/Tech Hours]])</f>
        <v>224.31554347826085</v>
      </c>
      <c r="L89" s="4">
        <f>SUM(Nurse[[#This Row],[RN Hours (excl. Admin, DON)]],Nurse[[#This Row],[RN Admin Hours]],Nurse[[#This Row],[RN DON Hours]])</f>
        <v>39.665217391304353</v>
      </c>
      <c r="M89" s="4">
        <v>33.787500000000001</v>
      </c>
      <c r="N89" s="4">
        <v>0.66032608695652173</v>
      </c>
      <c r="O89" s="4">
        <v>5.2173913043478262</v>
      </c>
      <c r="P89" s="4">
        <f>SUM(Nurse[[#This Row],[LPN Hours (excl. Admin)]],Nurse[[#This Row],[LPN Admin Hours]])</f>
        <v>23.21510869565217</v>
      </c>
      <c r="Q89" s="4">
        <v>20.589891304347823</v>
      </c>
      <c r="R89" s="4">
        <v>2.6252173913043477</v>
      </c>
      <c r="S89" s="4">
        <f>SUM(Nurse[[#This Row],[CNA Hours]],Nurse[[#This Row],[NA TR Hours]],Nurse[[#This Row],[Med Aide/Tech Hours]])</f>
        <v>169.93815217391304</v>
      </c>
      <c r="T89" s="4">
        <v>169.93815217391304</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9" s="4">
        <v>0</v>
      </c>
      <c r="Y89" s="4">
        <v>0</v>
      </c>
      <c r="Z89" s="4">
        <v>0</v>
      </c>
      <c r="AA89" s="4">
        <v>0</v>
      </c>
      <c r="AB89" s="4">
        <v>0</v>
      </c>
      <c r="AC89" s="4">
        <v>0</v>
      </c>
      <c r="AD89" s="4">
        <v>0</v>
      </c>
      <c r="AE89" s="4">
        <v>0</v>
      </c>
      <c r="AF89" s="1">
        <v>245451</v>
      </c>
      <c r="AG89" s="1">
        <v>5</v>
      </c>
      <c r="AH89"/>
    </row>
    <row r="90" spans="1:34" x14ac:dyDescent="0.25">
      <c r="A90" t="s">
        <v>356</v>
      </c>
      <c r="B90" t="s">
        <v>185</v>
      </c>
      <c r="C90" t="s">
        <v>631</v>
      </c>
      <c r="D90" t="s">
        <v>398</v>
      </c>
      <c r="E90" s="4">
        <v>23.521739130434781</v>
      </c>
      <c r="F90" s="4">
        <f>Nurse[[#This Row],[Total Nurse Staff Hours]]/Nurse[[#This Row],[MDS Census]]</f>
        <v>5.8939463955637708</v>
      </c>
      <c r="G90" s="4">
        <f>Nurse[[#This Row],[Total Direct Care Staff Hours]]/Nurse[[#This Row],[MDS Census]]</f>
        <v>5.6106746765249529</v>
      </c>
      <c r="H90" s="4">
        <f>Nurse[[#This Row],[Total RN Hours (w/ Admin, DON)]]/Nurse[[#This Row],[MDS Census]]</f>
        <v>0.78997227356746769</v>
      </c>
      <c r="I90" s="4">
        <f>Nurse[[#This Row],[RN Hours (excl. Admin, DON)]]/Nurse[[#This Row],[MDS Census]]</f>
        <v>0.50670055452865059</v>
      </c>
      <c r="J90" s="4">
        <f>SUM(Nurse[[#This Row],[RN Hours (excl. Admin, DON)]],Nurse[[#This Row],[RN Admin Hours]],Nurse[[#This Row],[RN DON Hours]],Nurse[[#This Row],[LPN Hours (excl. Admin)]],Nurse[[#This Row],[LPN Admin Hours]],Nurse[[#This Row],[CNA Hours]],Nurse[[#This Row],[NA TR Hours]],Nurse[[#This Row],[Med Aide/Tech Hours]])</f>
        <v>138.63586956521738</v>
      </c>
      <c r="K90" s="4">
        <f>SUM(Nurse[[#This Row],[RN Hours (excl. Admin, DON)]],Nurse[[#This Row],[LPN Hours (excl. Admin)]],Nurse[[#This Row],[CNA Hours]],Nurse[[#This Row],[NA TR Hours]],Nurse[[#This Row],[Med Aide/Tech Hours]])</f>
        <v>131.9728260869565</v>
      </c>
      <c r="L90" s="4">
        <f>SUM(Nurse[[#This Row],[RN Hours (excl. Admin, DON)]],Nurse[[#This Row],[RN Admin Hours]],Nurse[[#This Row],[RN DON Hours]])</f>
        <v>18.581521739130434</v>
      </c>
      <c r="M90" s="4">
        <v>11.918478260869565</v>
      </c>
      <c r="N90" s="4">
        <v>1.2173913043478262</v>
      </c>
      <c r="O90" s="4">
        <v>5.4456521739130439</v>
      </c>
      <c r="P90" s="4">
        <f>SUM(Nurse[[#This Row],[LPN Hours (excl. Admin)]],Nurse[[#This Row],[LPN Admin Hours]])</f>
        <v>20.665760869565219</v>
      </c>
      <c r="Q90" s="4">
        <v>20.665760869565219</v>
      </c>
      <c r="R90" s="4">
        <v>0</v>
      </c>
      <c r="S90" s="4">
        <f>SUM(Nurse[[#This Row],[CNA Hours]],Nurse[[#This Row],[NA TR Hours]],Nurse[[#This Row],[Med Aide/Tech Hours]])</f>
        <v>99.388586956521721</v>
      </c>
      <c r="T90" s="4">
        <v>80.013586956521735</v>
      </c>
      <c r="U90" s="4">
        <v>4.2445652173913047</v>
      </c>
      <c r="V90" s="4">
        <v>15.130434782608695</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27.103260869565219</v>
      </c>
      <c r="X90" s="4">
        <v>2.2391304347826089</v>
      </c>
      <c r="Y90" s="4">
        <v>1.2173913043478262</v>
      </c>
      <c r="Z90" s="4">
        <v>1.3586956521739131</v>
      </c>
      <c r="AA90" s="4">
        <v>2.4048913043478262</v>
      </c>
      <c r="AB90" s="4">
        <v>0</v>
      </c>
      <c r="AC90" s="4">
        <v>19.883152173913043</v>
      </c>
      <c r="AD90" s="4">
        <v>0</v>
      </c>
      <c r="AE90" s="4">
        <v>0</v>
      </c>
      <c r="AF90" s="1">
        <v>245431</v>
      </c>
      <c r="AG90" s="1">
        <v>5</v>
      </c>
      <c r="AH90"/>
    </row>
    <row r="91" spans="1:34" x14ac:dyDescent="0.25">
      <c r="A91" t="s">
        <v>356</v>
      </c>
      <c r="B91" t="s">
        <v>241</v>
      </c>
      <c r="C91" t="s">
        <v>657</v>
      </c>
      <c r="D91" t="s">
        <v>392</v>
      </c>
      <c r="E91" s="4">
        <v>31.195652173913043</v>
      </c>
      <c r="F91" s="4">
        <f>Nurse[[#This Row],[Total Nurse Staff Hours]]/Nurse[[#This Row],[MDS Census]]</f>
        <v>4.7125435540069684</v>
      </c>
      <c r="G91" s="4">
        <f>Nurse[[#This Row],[Total Direct Care Staff Hours]]/Nurse[[#This Row],[MDS Census]]</f>
        <v>4.5620209059233447</v>
      </c>
      <c r="H91" s="4">
        <f>Nurse[[#This Row],[Total RN Hours (w/ Admin, DON)]]/Nurse[[#This Row],[MDS Census]]</f>
        <v>0.81498257839721255</v>
      </c>
      <c r="I91" s="4">
        <f>Nurse[[#This Row],[RN Hours (excl. Admin, DON)]]/Nurse[[#This Row],[MDS Census]]</f>
        <v>0.66445993031358885</v>
      </c>
      <c r="J91" s="4">
        <f>SUM(Nurse[[#This Row],[RN Hours (excl. Admin, DON)]],Nurse[[#This Row],[RN Admin Hours]],Nurse[[#This Row],[RN DON Hours]],Nurse[[#This Row],[LPN Hours (excl. Admin)]],Nurse[[#This Row],[LPN Admin Hours]],Nurse[[#This Row],[CNA Hours]],Nurse[[#This Row],[NA TR Hours]],Nurse[[#This Row],[Med Aide/Tech Hours]])</f>
        <v>147.01086956521738</v>
      </c>
      <c r="K91" s="4">
        <f>SUM(Nurse[[#This Row],[RN Hours (excl. Admin, DON)]],Nurse[[#This Row],[LPN Hours (excl. Admin)]],Nurse[[#This Row],[CNA Hours]],Nurse[[#This Row],[NA TR Hours]],Nurse[[#This Row],[Med Aide/Tech Hours]])</f>
        <v>142.31521739130434</v>
      </c>
      <c r="L91" s="4">
        <f>SUM(Nurse[[#This Row],[RN Hours (excl. Admin, DON)]],Nurse[[#This Row],[RN Admin Hours]],Nurse[[#This Row],[RN DON Hours]])</f>
        <v>25.423913043478262</v>
      </c>
      <c r="M91" s="4">
        <v>20.728260869565219</v>
      </c>
      <c r="N91" s="4">
        <v>0</v>
      </c>
      <c r="O91" s="4">
        <v>4.6956521739130439</v>
      </c>
      <c r="P91" s="4">
        <f>SUM(Nurse[[#This Row],[LPN Hours (excl. Admin)]],Nurse[[#This Row],[LPN Admin Hours]])</f>
        <v>35.576086956521742</v>
      </c>
      <c r="Q91" s="4">
        <v>35.576086956521742</v>
      </c>
      <c r="R91" s="4">
        <v>0</v>
      </c>
      <c r="S91" s="4">
        <f>SUM(Nurse[[#This Row],[CNA Hours]],Nurse[[#This Row],[NA TR Hours]],Nurse[[#This Row],[Med Aide/Tech Hours]])</f>
        <v>86.010869565217391</v>
      </c>
      <c r="T91" s="4">
        <v>80.385869565217391</v>
      </c>
      <c r="U91" s="4">
        <v>0</v>
      </c>
      <c r="V91" s="4">
        <v>5.625</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1" s="4">
        <v>0</v>
      </c>
      <c r="Y91" s="4">
        <v>0</v>
      </c>
      <c r="Z91" s="4">
        <v>0</v>
      </c>
      <c r="AA91" s="4">
        <v>0</v>
      </c>
      <c r="AB91" s="4">
        <v>0</v>
      </c>
      <c r="AC91" s="4">
        <v>0</v>
      </c>
      <c r="AD91" s="4">
        <v>0</v>
      </c>
      <c r="AE91" s="4">
        <v>0</v>
      </c>
      <c r="AF91" s="1">
        <v>245512</v>
      </c>
      <c r="AG91" s="1">
        <v>5</v>
      </c>
      <c r="AH91"/>
    </row>
    <row r="92" spans="1:34" x14ac:dyDescent="0.25">
      <c r="A92" t="s">
        <v>356</v>
      </c>
      <c r="B92" t="s">
        <v>104</v>
      </c>
      <c r="C92" t="s">
        <v>584</v>
      </c>
      <c r="D92" t="s">
        <v>415</v>
      </c>
      <c r="E92" s="4">
        <v>59.097826086956523</v>
      </c>
      <c r="F92" s="4">
        <f>Nurse[[#This Row],[Total Nurse Staff Hours]]/Nurse[[#This Row],[MDS Census]]</f>
        <v>4.3468824719514441</v>
      </c>
      <c r="G92" s="4">
        <f>Nurse[[#This Row],[Total Direct Care Staff Hours]]/Nurse[[#This Row],[MDS Census]]</f>
        <v>3.9886426338054073</v>
      </c>
      <c r="H92" s="4">
        <f>Nurse[[#This Row],[Total RN Hours (w/ Admin, DON)]]/Nurse[[#This Row],[MDS Census]]</f>
        <v>1.1380356814419714</v>
      </c>
      <c r="I92" s="4">
        <f>Nurse[[#This Row],[RN Hours (excl. Admin, DON)]]/Nurse[[#This Row],[MDS Census]]</f>
        <v>0.77979584329593521</v>
      </c>
      <c r="J92" s="4">
        <f>SUM(Nurse[[#This Row],[RN Hours (excl. Admin, DON)]],Nurse[[#This Row],[RN Admin Hours]],Nurse[[#This Row],[RN DON Hours]],Nurse[[#This Row],[LPN Hours (excl. Admin)]],Nurse[[#This Row],[LPN Admin Hours]],Nurse[[#This Row],[CNA Hours]],Nurse[[#This Row],[NA TR Hours]],Nurse[[#This Row],[Med Aide/Tech Hours]])</f>
        <v>256.89130434782612</v>
      </c>
      <c r="K92" s="4">
        <f>SUM(Nurse[[#This Row],[RN Hours (excl. Admin, DON)]],Nurse[[#This Row],[LPN Hours (excl. Admin)]],Nurse[[#This Row],[CNA Hours]],Nurse[[#This Row],[NA TR Hours]],Nurse[[#This Row],[Med Aide/Tech Hours]])</f>
        <v>235.72010869565219</v>
      </c>
      <c r="L92" s="4">
        <f>SUM(Nurse[[#This Row],[RN Hours (excl. Admin, DON)]],Nurse[[#This Row],[RN Admin Hours]],Nurse[[#This Row],[RN DON Hours]])</f>
        <v>67.255434782608688</v>
      </c>
      <c r="M92" s="4">
        <v>46.084239130434781</v>
      </c>
      <c r="N92" s="4">
        <v>21.171195652173914</v>
      </c>
      <c r="O92" s="4">
        <v>0</v>
      </c>
      <c r="P92" s="4">
        <f>SUM(Nurse[[#This Row],[LPN Hours (excl. Admin)]],Nurse[[#This Row],[LPN Admin Hours]])</f>
        <v>23.494565217391305</v>
      </c>
      <c r="Q92" s="4">
        <v>23.494565217391305</v>
      </c>
      <c r="R92" s="4">
        <v>0</v>
      </c>
      <c r="S92" s="4">
        <f>SUM(Nurse[[#This Row],[CNA Hours]],Nurse[[#This Row],[NA TR Hours]],Nurse[[#This Row],[Med Aide/Tech Hours]])</f>
        <v>166.14130434782609</v>
      </c>
      <c r="T92" s="4">
        <v>130.22010869565219</v>
      </c>
      <c r="U92" s="4">
        <v>0</v>
      </c>
      <c r="V92" s="4">
        <v>35.921195652173914</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2" s="4">
        <v>0</v>
      </c>
      <c r="Y92" s="4">
        <v>0</v>
      </c>
      <c r="Z92" s="4">
        <v>0</v>
      </c>
      <c r="AA92" s="4">
        <v>0</v>
      </c>
      <c r="AB92" s="4">
        <v>0</v>
      </c>
      <c r="AC92" s="4">
        <v>0</v>
      </c>
      <c r="AD92" s="4">
        <v>0</v>
      </c>
      <c r="AE92" s="4">
        <v>0</v>
      </c>
      <c r="AF92" s="1">
        <v>245312</v>
      </c>
      <c r="AG92" s="1">
        <v>5</v>
      </c>
      <c r="AH92"/>
    </row>
    <row r="93" spans="1:34" x14ac:dyDescent="0.25">
      <c r="A93" t="s">
        <v>356</v>
      </c>
      <c r="B93" t="s">
        <v>311</v>
      </c>
      <c r="C93" t="s">
        <v>696</v>
      </c>
      <c r="D93" t="s">
        <v>415</v>
      </c>
      <c r="E93" s="4">
        <v>26.75</v>
      </c>
      <c r="F93" s="4">
        <f>Nurse[[#This Row],[Total Nurse Staff Hours]]/Nurse[[#This Row],[MDS Census]]</f>
        <v>4.7358797236895569</v>
      </c>
      <c r="G93" s="4">
        <f>Nurse[[#This Row],[Total Direct Care Staff Hours]]/Nurse[[#This Row],[MDS Census]]</f>
        <v>4.3422389272653392</v>
      </c>
      <c r="H93" s="4">
        <f>Nurse[[#This Row],[Total RN Hours (w/ Admin, DON)]]/Nurse[[#This Row],[MDS Census]]</f>
        <v>1.4460585127996746</v>
      </c>
      <c r="I93" s="4">
        <f>Nurse[[#This Row],[RN Hours (excl. Admin, DON)]]/Nurse[[#This Row],[MDS Census]]</f>
        <v>1.0524177163754571</v>
      </c>
      <c r="J93" s="4">
        <f>SUM(Nurse[[#This Row],[RN Hours (excl. Admin, DON)]],Nurse[[#This Row],[RN Admin Hours]],Nurse[[#This Row],[RN DON Hours]],Nurse[[#This Row],[LPN Hours (excl. Admin)]],Nurse[[#This Row],[LPN Admin Hours]],Nurse[[#This Row],[CNA Hours]],Nurse[[#This Row],[NA TR Hours]],Nurse[[#This Row],[Med Aide/Tech Hours]])</f>
        <v>126.68478260869566</v>
      </c>
      <c r="K93" s="4">
        <f>SUM(Nurse[[#This Row],[RN Hours (excl. Admin, DON)]],Nurse[[#This Row],[LPN Hours (excl. Admin)]],Nurse[[#This Row],[CNA Hours]],Nurse[[#This Row],[NA TR Hours]],Nurse[[#This Row],[Med Aide/Tech Hours]])</f>
        <v>116.15489130434783</v>
      </c>
      <c r="L93" s="4">
        <f>SUM(Nurse[[#This Row],[RN Hours (excl. Admin, DON)]],Nurse[[#This Row],[RN Admin Hours]],Nurse[[#This Row],[RN DON Hours]])</f>
        <v>38.682065217391298</v>
      </c>
      <c r="M93" s="4">
        <v>28.152173913043477</v>
      </c>
      <c r="N93" s="4">
        <v>5.4864130434782608</v>
      </c>
      <c r="O93" s="4">
        <v>5.0434782608695654</v>
      </c>
      <c r="P93" s="4">
        <f>SUM(Nurse[[#This Row],[LPN Hours (excl. Admin)]],Nurse[[#This Row],[LPN Admin Hours]])</f>
        <v>4.9429347826086953</v>
      </c>
      <c r="Q93" s="4">
        <v>4.9429347826086953</v>
      </c>
      <c r="R93" s="4">
        <v>0</v>
      </c>
      <c r="S93" s="4">
        <f>SUM(Nurse[[#This Row],[CNA Hours]],Nurse[[#This Row],[NA TR Hours]],Nurse[[#This Row],[Med Aide/Tech Hours]])</f>
        <v>83.059782608695656</v>
      </c>
      <c r="T93" s="4">
        <v>72.809782608695656</v>
      </c>
      <c r="U93" s="4">
        <v>0</v>
      </c>
      <c r="V93" s="4">
        <v>10.25</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3" s="4">
        <v>0</v>
      </c>
      <c r="Y93" s="4">
        <v>0</v>
      </c>
      <c r="Z93" s="4">
        <v>0</v>
      </c>
      <c r="AA93" s="4">
        <v>0</v>
      </c>
      <c r="AB93" s="4">
        <v>0</v>
      </c>
      <c r="AC93" s="4">
        <v>0</v>
      </c>
      <c r="AD93" s="4">
        <v>0</v>
      </c>
      <c r="AE93" s="4">
        <v>0</v>
      </c>
      <c r="AF93" s="1">
        <v>245621</v>
      </c>
      <c r="AG93" s="1">
        <v>5</v>
      </c>
      <c r="AH93"/>
    </row>
    <row r="94" spans="1:34" x14ac:dyDescent="0.25">
      <c r="A94" t="s">
        <v>356</v>
      </c>
      <c r="B94" t="s">
        <v>69</v>
      </c>
      <c r="C94" t="s">
        <v>545</v>
      </c>
      <c r="D94" t="s">
        <v>420</v>
      </c>
      <c r="E94" s="4">
        <v>44.347826086956523</v>
      </c>
      <c r="F94" s="4">
        <f>Nurse[[#This Row],[Total Nurse Staff Hours]]/Nurse[[#This Row],[MDS Census]]</f>
        <v>3.6402573529411759</v>
      </c>
      <c r="G94" s="4">
        <f>Nurse[[#This Row],[Total Direct Care Staff Hours]]/Nurse[[#This Row],[MDS Census]]</f>
        <v>3.4067401960784305</v>
      </c>
      <c r="H94" s="4">
        <f>Nurse[[#This Row],[Total RN Hours (w/ Admin, DON)]]/Nurse[[#This Row],[MDS Census]]</f>
        <v>0.91948529411764712</v>
      </c>
      <c r="I94" s="4">
        <f>Nurse[[#This Row],[RN Hours (excl. Admin, DON)]]/Nurse[[#This Row],[MDS Census]]</f>
        <v>0.68596813725490191</v>
      </c>
      <c r="J94" s="4">
        <f>SUM(Nurse[[#This Row],[RN Hours (excl. Admin, DON)]],Nurse[[#This Row],[RN Admin Hours]],Nurse[[#This Row],[RN DON Hours]],Nurse[[#This Row],[LPN Hours (excl. Admin)]],Nurse[[#This Row],[LPN Admin Hours]],Nurse[[#This Row],[CNA Hours]],Nurse[[#This Row],[NA TR Hours]],Nurse[[#This Row],[Med Aide/Tech Hours]])</f>
        <v>161.43749999999997</v>
      </c>
      <c r="K94" s="4">
        <f>SUM(Nurse[[#This Row],[RN Hours (excl. Admin, DON)]],Nurse[[#This Row],[LPN Hours (excl. Admin)]],Nurse[[#This Row],[CNA Hours]],Nurse[[#This Row],[NA TR Hours]],Nurse[[#This Row],[Med Aide/Tech Hours]])</f>
        <v>151.08152173913041</v>
      </c>
      <c r="L94" s="4">
        <f>SUM(Nurse[[#This Row],[RN Hours (excl. Admin, DON)]],Nurse[[#This Row],[RN Admin Hours]],Nurse[[#This Row],[RN DON Hours]])</f>
        <v>40.777173913043484</v>
      </c>
      <c r="M94" s="4">
        <v>30.421195652173914</v>
      </c>
      <c r="N94" s="4">
        <v>4.7907608695652177</v>
      </c>
      <c r="O94" s="4">
        <v>5.5652173913043477</v>
      </c>
      <c r="P94" s="4">
        <f>SUM(Nurse[[#This Row],[LPN Hours (excl. Admin)]],Nurse[[#This Row],[LPN Admin Hours]])</f>
        <v>27.703804347826086</v>
      </c>
      <c r="Q94" s="4">
        <v>27.703804347826086</v>
      </c>
      <c r="R94" s="4">
        <v>0</v>
      </c>
      <c r="S94" s="4">
        <f>SUM(Nurse[[#This Row],[CNA Hours]],Nurse[[#This Row],[NA TR Hours]],Nurse[[#This Row],[Med Aide/Tech Hours]])</f>
        <v>92.956521739130437</v>
      </c>
      <c r="T94" s="4">
        <v>92.116847826086953</v>
      </c>
      <c r="U94" s="4">
        <v>0</v>
      </c>
      <c r="V94" s="4">
        <v>0.83967391304347827</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245258</v>
      </c>
      <c r="AG94" s="1">
        <v>5</v>
      </c>
      <c r="AH94"/>
    </row>
    <row r="95" spans="1:34" x14ac:dyDescent="0.25">
      <c r="A95" t="s">
        <v>356</v>
      </c>
      <c r="B95" t="s">
        <v>80</v>
      </c>
      <c r="C95" t="s">
        <v>508</v>
      </c>
      <c r="D95" t="s">
        <v>435</v>
      </c>
      <c r="E95" s="4">
        <v>27.369565217391305</v>
      </c>
      <c r="F95" s="4">
        <f>Nurse[[#This Row],[Total Nurse Staff Hours]]/Nurse[[#This Row],[MDS Census]]</f>
        <v>4.0589753772835584</v>
      </c>
      <c r="G95" s="4">
        <f>Nurse[[#This Row],[Total Direct Care Staff Hours]]/Nurse[[#This Row],[MDS Census]]</f>
        <v>3.7214058776806991</v>
      </c>
      <c r="H95" s="4">
        <f>Nurse[[#This Row],[Total RN Hours (w/ Admin, DON)]]/Nurse[[#This Row],[MDS Census]]</f>
        <v>0.88165210484511525</v>
      </c>
      <c r="I95" s="4">
        <f>Nurse[[#This Row],[RN Hours (excl. Admin, DON)]]/Nurse[[#This Row],[MDS Census]]</f>
        <v>0.54408260524225582</v>
      </c>
      <c r="J95" s="4">
        <f>SUM(Nurse[[#This Row],[RN Hours (excl. Admin, DON)]],Nurse[[#This Row],[RN Admin Hours]],Nurse[[#This Row],[RN DON Hours]],Nurse[[#This Row],[LPN Hours (excl. Admin)]],Nurse[[#This Row],[LPN Admin Hours]],Nurse[[#This Row],[CNA Hours]],Nurse[[#This Row],[NA TR Hours]],Nurse[[#This Row],[Med Aide/Tech Hours]])</f>
        <v>111.09239130434783</v>
      </c>
      <c r="K95" s="4">
        <f>SUM(Nurse[[#This Row],[RN Hours (excl. Admin, DON)]],Nurse[[#This Row],[LPN Hours (excl. Admin)]],Nurse[[#This Row],[CNA Hours]],Nurse[[#This Row],[NA TR Hours]],Nurse[[#This Row],[Med Aide/Tech Hours]])</f>
        <v>101.85326086956522</v>
      </c>
      <c r="L95" s="4">
        <f>SUM(Nurse[[#This Row],[RN Hours (excl. Admin, DON)]],Nurse[[#This Row],[RN Admin Hours]],Nurse[[#This Row],[RN DON Hours]])</f>
        <v>24.130434782608699</v>
      </c>
      <c r="M95" s="4">
        <v>14.891304347826088</v>
      </c>
      <c r="N95" s="4">
        <v>4.0027173913043477</v>
      </c>
      <c r="O95" s="4">
        <v>5.2364130434782608</v>
      </c>
      <c r="P95" s="4">
        <f>SUM(Nurse[[#This Row],[LPN Hours (excl. Admin)]],Nurse[[#This Row],[LPN Admin Hours]])</f>
        <v>15.383152173913043</v>
      </c>
      <c r="Q95" s="4">
        <v>15.383152173913043</v>
      </c>
      <c r="R95" s="4">
        <v>0</v>
      </c>
      <c r="S95" s="4">
        <f>SUM(Nurse[[#This Row],[CNA Hours]],Nurse[[#This Row],[NA TR Hours]],Nurse[[#This Row],[Med Aide/Tech Hours]])</f>
        <v>71.578804347826093</v>
      </c>
      <c r="T95" s="4">
        <v>39.211956521739133</v>
      </c>
      <c r="U95" s="4">
        <v>0</v>
      </c>
      <c r="V95" s="4">
        <v>32.366847826086953</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5.2065217391304346</v>
      </c>
      <c r="X95" s="4">
        <v>0.13043478260869565</v>
      </c>
      <c r="Y95" s="4">
        <v>0</v>
      </c>
      <c r="Z95" s="4">
        <v>0</v>
      </c>
      <c r="AA95" s="4">
        <v>0</v>
      </c>
      <c r="AB95" s="4">
        <v>0</v>
      </c>
      <c r="AC95" s="4">
        <v>5.0760869565217392</v>
      </c>
      <c r="AD95" s="4">
        <v>0</v>
      </c>
      <c r="AE95" s="4">
        <v>0</v>
      </c>
      <c r="AF95" s="1">
        <v>245273</v>
      </c>
      <c r="AG95" s="1">
        <v>5</v>
      </c>
      <c r="AH95"/>
    </row>
    <row r="96" spans="1:34" x14ac:dyDescent="0.25">
      <c r="A96" t="s">
        <v>356</v>
      </c>
      <c r="B96" t="s">
        <v>97</v>
      </c>
      <c r="C96" t="s">
        <v>578</v>
      </c>
      <c r="D96" t="s">
        <v>423</v>
      </c>
      <c r="E96" s="4">
        <v>34.913043478260867</v>
      </c>
      <c r="F96" s="4">
        <f>Nurse[[#This Row],[Total Nurse Staff Hours]]/Nurse[[#This Row],[MDS Census]]</f>
        <v>3.4010740971357416</v>
      </c>
      <c r="G96" s="4">
        <f>Nurse[[#This Row],[Total Direct Care Staff Hours]]/Nurse[[#This Row],[MDS Census]]</f>
        <v>3.0972135740971365</v>
      </c>
      <c r="H96" s="4">
        <f>Nurse[[#This Row],[Total RN Hours (w/ Admin, DON)]]/Nurse[[#This Row],[MDS Census]]</f>
        <v>1.0635896637608968</v>
      </c>
      <c r="I96" s="4">
        <f>Nurse[[#This Row],[RN Hours (excl. Admin, DON)]]/Nurse[[#This Row],[MDS Census]]</f>
        <v>0.75972914072229136</v>
      </c>
      <c r="J96" s="4">
        <f>SUM(Nurse[[#This Row],[RN Hours (excl. Admin, DON)]],Nurse[[#This Row],[RN Admin Hours]],Nurse[[#This Row],[RN DON Hours]],Nurse[[#This Row],[LPN Hours (excl. Admin)]],Nurse[[#This Row],[LPN Admin Hours]],Nurse[[#This Row],[CNA Hours]],Nurse[[#This Row],[NA TR Hours]],Nurse[[#This Row],[Med Aide/Tech Hours]])</f>
        <v>118.74184782608697</v>
      </c>
      <c r="K96" s="4">
        <f>SUM(Nurse[[#This Row],[RN Hours (excl. Admin, DON)]],Nurse[[#This Row],[LPN Hours (excl. Admin)]],Nurse[[#This Row],[CNA Hours]],Nurse[[#This Row],[NA TR Hours]],Nurse[[#This Row],[Med Aide/Tech Hours]])</f>
        <v>108.13315217391306</v>
      </c>
      <c r="L96" s="4">
        <f>SUM(Nurse[[#This Row],[RN Hours (excl. Admin, DON)]],Nurse[[#This Row],[RN Admin Hours]],Nurse[[#This Row],[RN DON Hours]])</f>
        <v>37.133152173913047</v>
      </c>
      <c r="M96" s="4">
        <v>26.524456521739129</v>
      </c>
      <c r="N96" s="4">
        <v>5.0434782608695654</v>
      </c>
      <c r="O96" s="4">
        <v>5.5652173913043477</v>
      </c>
      <c r="P96" s="4">
        <f>SUM(Nurse[[#This Row],[LPN Hours (excl. Admin)]],Nurse[[#This Row],[LPN Admin Hours]])</f>
        <v>21.983695652173914</v>
      </c>
      <c r="Q96" s="4">
        <v>21.983695652173914</v>
      </c>
      <c r="R96" s="4">
        <v>0</v>
      </c>
      <c r="S96" s="4">
        <f>SUM(Nurse[[#This Row],[CNA Hours]],Nurse[[#This Row],[NA TR Hours]],Nurse[[#This Row],[Med Aide/Tech Hours]])</f>
        <v>59.625</v>
      </c>
      <c r="T96" s="4">
        <v>47.858695652173914</v>
      </c>
      <c r="U96" s="4">
        <v>11.766304347826088</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4.4945652173913047</v>
      </c>
      <c r="X96" s="4">
        <v>0</v>
      </c>
      <c r="Y96" s="4">
        <v>0</v>
      </c>
      <c r="Z96" s="4">
        <v>0.43478260869565216</v>
      </c>
      <c r="AA96" s="4">
        <v>4.0597826086956523</v>
      </c>
      <c r="AB96" s="4">
        <v>0</v>
      </c>
      <c r="AC96" s="4">
        <v>0</v>
      </c>
      <c r="AD96" s="4">
        <v>0</v>
      </c>
      <c r="AE96" s="4">
        <v>0</v>
      </c>
      <c r="AF96" s="1">
        <v>245299</v>
      </c>
      <c r="AG96" s="1">
        <v>5</v>
      </c>
      <c r="AH96"/>
    </row>
    <row r="97" spans="1:34" x14ac:dyDescent="0.25">
      <c r="A97" t="s">
        <v>356</v>
      </c>
      <c r="B97" t="s">
        <v>48</v>
      </c>
      <c r="C97" t="s">
        <v>500</v>
      </c>
      <c r="D97" t="s">
        <v>415</v>
      </c>
      <c r="E97" s="4">
        <v>54.456521739130437</v>
      </c>
      <c r="F97" s="4">
        <f>Nurse[[#This Row],[Total Nurse Staff Hours]]/Nurse[[#This Row],[MDS Census]]</f>
        <v>4.0854491017964083</v>
      </c>
      <c r="G97" s="4">
        <f>Nurse[[#This Row],[Total Direct Care Staff Hours]]/Nurse[[#This Row],[MDS Census]]</f>
        <v>3.8820558882235536</v>
      </c>
      <c r="H97" s="4">
        <f>Nurse[[#This Row],[Total RN Hours (w/ Admin, DON)]]/Nurse[[#This Row],[MDS Census]]</f>
        <v>1.0465748502994014</v>
      </c>
      <c r="I97" s="4">
        <f>Nurse[[#This Row],[RN Hours (excl. Admin, DON)]]/Nurse[[#This Row],[MDS Census]]</f>
        <v>0.94378043912175669</v>
      </c>
      <c r="J97" s="4">
        <f>SUM(Nurse[[#This Row],[RN Hours (excl. Admin, DON)]],Nurse[[#This Row],[RN Admin Hours]],Nurse[[#This Row],[RN DON Hours]],Nurse[[#This Row],[LPN Hours (excl. Admin)]],Nurse[[#This Row],[LPN Admin Hours]],Nurse[[#This Row],[CNA Hours]],Nurse[[#This Row],[NA TR Hours]],Nurse[[#This Row],[Med Aide/Tech Hours]])</f>
        <v>222.47934782608701</v>
      </c>
      <c r="K97" s="4">
        <f>SUM(Nurse[[#This Row],[RN Hours (excl. Admin, DON)]],Nurse[[#This Row],[LPN Hours (excl. Admin)]],Nurse[[#This Row],[CNA Hours]],Nurse[[#This Row],[NA TR Hours]],Nurse[[#This Row],[Med Aide/Tech Hours]])</f>
        <v>211.40326086956526</v>
      </c>
      <c r="L97" s="4">
        <f>SUM(Nurse[[#This Row],[RN Hours (excl. Admin, DON)]],Nurse[[#This Row],[RN Admin Hours]],Nurse[[#This Row],[RN DON Hours]])</f>
        <v>56.992826086956534</v>
      </c>
      <c r="M97" s="4">
        <v>51.39500000000001</v>
      </c>
      <c r="N97" s="4">
        <v>0</v>
      </c>
      <c r="O97" s="4">
        <v>5.5978260869565215</v>
      </c>
      <c r="P97" s="4">
        <f>SUM(Nurse[[#This Row],[LPN Hours (excl. Admin)]],Nurse[[#This Row],[LPN Admin Hours]])</f>
        <v>38.619239130434785</v>
      </c>
      <c r="Q97" s="4">
        <v>33.140978260869566</v>
      </c>
      <c r="R97" s="4">
        <v>5.4782608695652177</v>
      </c>
      <c r="S97" s="4">
        <f>SUM(Nurse[[#This Row],[CNA Hours]],Nurse[[#This Row],[NA TR Hours]],Nurse[[#This Row],[Med Aide/Tech Hours]])</f>
        <v>126.86728260869567</v>
      </c>
      <c r="T97" s="4">
        <v>125.05815217391307</v>
      </c>
      <c r="U97" s="4">
        <v>0</v>
      </c>
      <c r="V97" s="4">
        <v>1.8091304347826087</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52.667499999999997</v>
      </c>
      <c r="X97" s="4">
        <v>0</v>
      </c>
      <c r="Y97" s="4">
        <v>0</v>
      </c>
      <c r="Z97" s="4">
        <v>0</v>
      </c>
      <c r="AA97" s="4">
        <v>0</v>
      </c>
      <c r="AB97" s="4">
        <v>0</v>
      </c>
      <c r="AC97" s="4">
        <v>52.667499999999997</v>
      </c>
      <c r="AD97" s="4">
        <v>0</v>
      </c>
      <c r="AE97" s="4">
        <v>0</v>
      </c>
      <c r="AF97" s="1">
        <v>245229</v>
      </c>
      <c r="AG97" s="1">
        <v>5</v>
      </c>
      <c r="AH97"/>
    </row>
    <row r="98" spans="1:34" x14ac:dyDescent="0.25">
      <c r="A98" t="s">
        <v>356</v>
      </c>
      <c r="B98" t="s">
        <v>305</v>
      </c>
      <c r="C98" t="s">
        <v>694</v>
      </c>
      <c r="D98" t="s">
        <v>385</v>
      </c>
      <c r="E98" s="4">
        <v>84.478260869565219</v>
      </c>
      <c r="F98" s="4">
        <f>Nurse[[#This Row],[Total Nurse Staff Hours]]/Nurse[[#This Row],[MDS Census]]</f>
        <v>4.3216031909418424</v>
      </c>
      <c r="G98" s="4">
        <f>Nurse[[#This Row],[Total Direct Care Staff Hours]]/Nurse[[#This Row],[MDS Census]]</f>
        <v>3.8570831188883163</v>
      </c>
      <c r="H98" s="4">
        <f>Nurse[[#This Row],[Total RN Hours (w/ Admin, DON)]]/Nurse[[#This Row],[MDS Census]]</f>
        <v>2.1568450849202265</v>
      </c>
      <c r="I98" s="4">
        <f>Nurse[[#This Row],[RN Hours (excl. Admin, DON)]]/Nurse[[#This Row],[MDS Census]]</f>
        <v>1.6923250128667009</v>
      </c>
      <c r="J98" s="4">
        <f>SUM(Nurse[[#This Row],[RN Hours (excl. Admin, DON)]],Nurse[[#This Row],[RN Admin Hours]],Nurse[[#This Row],[RN DON Hours]],Nurse[[#This Row],[LPN Hours (excl. Admin)]],Nurse[[#This Row],[LPN Admin Hours]],Nurse[[#This Row],[CNA Hours]],Nurse[[#This Row],[NA TR Hours]],Nurse[[#This Row],[Med Aide/Tech Hours]])</f>
        <v>365.08152173913044</v>
      </c>
      <c r="K98" s="4">
        <f>SUM(Nurse[[#This Row],[RN Hours (excl. Admin, DON)]],Nurse[[#This Row],[LPN Hours (excl. Admin)]],Nurse[[#This Row],[CNA Hours]],Nurse[[#This Row],[NA TR Hours]],Nurse[[#This Row],[Med Aide/Tech Hours]])</f>
        <v>325.83967391304344</v>
      </c>
      <c r="L98" s="4">
        <f>SUM(Nurse[[#This Row],[RN Hours (excl. Admin, DON)]],Nurse[[#This Row],[RN Admin Hours]],Nurse[[#This Row],[RN DON Hours]])</f>
        <v>182.20652173913044</v>
      </c>
      <c r="M98" s="4">
        <v>142.96467391304347</v>
      </c>
      <c r="N98" s="4">
        <v>34.285326086956523</v>
      </c>
      <c r="O98" s="4">
        <v>4.9565217391304346</v>
      </c>
      <c r="P98" s="4">
        <f>SUM(Nurse[[#This Row],[LPN Hours (excl. Admin)]],Nurse[[#This Row],[LPN Admin Hours]])</f>
        <v>8.5951086956521738</v>
      </c>
      <c r="Q98" s="4">
        <v>8.5951086956521738</v>
      </c>
      <c r="R98" s="4">
        <v>0</v>
      </c>
      <c r="S98" s="4">
        <f>SUM(Nurse[[#This Row],[CNA Hours]],Nurse[[#This Row],[NA TR Hours]],Nurse[[#This Row],[Med Aide/Tech Hours]])</f>
        <v>174.27989130434784</v>
      </c>
      <c r="T98" s="4">
        <v>170.35054347826087</v>
      </c>
      <c r="U98" s="4">
        <v>0</v>
      </c>
      <c r="V98" s="4">
        <v>3.9293478260869565</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8" s="4">
        <v>0</v>
      </c>
      <c r="Y98" s="4">
        <v>0</v>
      </c>
      <c r="Z98" s="4">
        <v>0</v>
      </c>
      <c r="AA98" s="4">
        <v>0</v>
      </c>
      <c r="AB98" s="4">
        <v>0</v>
      </c>
      <c r="AC98" s="4">
        <v>0</v>
      </c>
      <c r="AD98" s="4">
        <v>0</v>
      </c>
      <c r="AE98" s="4">
        <v>0</v>
      </c>
      <c r="AF98" s="1">
        <v>245615</v>
      </c>
      <c r="AG98" s="1">
        <v>5</v>
      </c>
      <c r="AH98"/>
    </row>
    <row r="99" spans="1:34" x14ac:dyDescent="0.25">
      <c r="A99" t="s">
        <v>356</v>
      </c>
      <c r="B99" t="s">
        <v>213</v>
      </c>
      <c r="C99" t="s">
        <v>642</v>
      </c>
      <c r="D99" t="s">
        <v>395</v>
      </c>
      <c r="E99" s="4">
        <v>30.163043478260871</v>
      </c>
      <c r="F99" s="4">
        <f>Nurse[[#This Row],[Total Nurse Staff Hours]]/Nurse[[#This Row],[MDS Census]]</f>
        <v>4.9465945945945942</v>
      </c>
      <c r="G99" s="4">
        <f>Nurse[[#This Row],[Total Direct Care Staff Hours]]/Nurse[[#This Row],[MDS Census]]</f>
        <v>4.6411891891891885</v>
      </c>
      <c r="H99" s="4">
        <f>Nurse[[#This Row],[Total RN Hours (w/ Admin, DON)]]/Nurse[[#This Row],[MDS Census]]</f>
        <v>0.95666666666666655</v>
      </c>
      <c r="I99" s="4">
        <f>Nurse[[#This Row],[RN Hours (excl. Admin, DON)]]/Nurse[[#This Row],[MDS Census]]</f>
        <v>0.65126126126126116</v>
      </c>
      <c r="J99" s="4">
        <f>SUM(Nurse[[#This Row],[RN Hours (excl. Admin, DON)]],Nurse[[#This Row],[RN Admin Hours]],Nurse[[#This Row],[RN DON Hours]],Nurse[[#This Row],[LPN Hours (excl. Admin)]],Nurse[[#This Row],[LPN Admin Hours]],Nurse[[#This Row],[CNA Hours]],Nurse[[#This Row],[NA TR Hours]],Nurse[[#This Row],[Med Aide/Tech Hours]])</f>
        <v>149.20434782608694</v>
      </c>
      <c r="K99" s="4">
        <f>SUM(Nurse[[#This Row],[RN Hours (excl. Admin, DON)]],Nurse[[#This Row],[LPN Hours (excl. Admin)]],Nurse[[#This Row],[CNA Hours]],Nurse[[#This Row],[NA TR Hours]],Nurse[[#This Row],[Med Aide/Tech Hours]])</f>
        <v>139.99239130434782</v>
      </c>
      <c r="L99" s="4">
        <f>SUM(Nurse[[#This Row],[RN Hours (excl. Admin, DON)]],Nurse[[#This Row],[RN Admin Hours]],Nurse[[#This Row],[RN DON Hours]])</f>
        <v>28.855978260869563</v>
      </c>
      <c r="M99" s="4">
        <v>19.644021739130434</v>
      </c>
      <c r="N99" s="4">
        <v>4.6467391304347823</v>
      </c>
      <c r="O99" s="4">
        <v>4.5652173913043477</v>
      </c>
      <c r="P99" s="4">
        <f>SUM(Nurse[[#This Row],[LPN Hours (excl. Admin)]],Nurse[[#This Row],[LPN Admin Hours]])</f>
        <v>48.943478260869568</v>
      </c>
      <c r="Q99" s="4">
        <v>48.943478260869568</v>
      </c>
      <c r="R99" s="4">
        <v>0</v>
      </c>
      <c r="S99" s="4">
        <f>SUM(Nurse[[#This Row],[CNA Hours]],Nurse[[#This Row],[NA TR Hours]],Nurse[[#This Row],[Med Aide/Tech Hours]])</f>
        <v>71.404891304347828</v>
      </c>
      <c r="T99" s="4">
        <v>70.853260869565219</v>
      </c>
      <c r="U99" s="4">
        <v>0</v>
      </c>
      <c r="V99" s="4">
        <v>0.55163043478260865</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9" s="4">
        <v>0</v>
      </c>
      <c r="Y99" s="4">
        <v>0</v>
      </c>
      <c r="Z99" s="4">
        <v>0</v>
      </c>
      <c r="AA99" s="4">
        <v>0</v>
      </c>
      <c r="AB99" s="4">
        <v>0</v>
      </c>
      <c r="AC99" s="4">
        <v>0</v>
      </c>
      <c r="AD99" s="4">
        <v>0</v>
      </c>
      <c r="AE99" s="4">
        <v>0</v>
      </c>
      <c r="AF99" s="1">
        <v>245465</v>
      </c>
      <c r="AG99" s="1">
        <v>5</v>
      </c>
      <c r="AH99"/>
    </row>
    <row r="100" spans="1:34" x14ac:dyDescent="0.25">
      <c r="A100" t="s">
        <v>356</v>
      </c>
      <c r="B100" t="s">
        <v>293</v>
      </c>
      <c r="C100" t="s">
        <v>689</v>
      </c>
      <c r="D100" t="s">
        <v>427</v>
      </c>
      <c r="E100" s="4">
        <v>25.010869565217391</v>
      </c>
      <c r="F100" s="4">
        <f>Nurse[[#This Row],[Total Nurse Staff Hours]]/Nurse[[#This Row],[MDS Census]]</f>
        <v>4.7020730117340293</v>
      </c>
      <c r="G100" s="4">
        <f>Nurse[[#This Row],[Total Direct Care Staff Hours]]/Nurse[[#This Row],[MDS Census]]</f>
        <v>4.3788439808778792</v>
      </c>
      <c r="H100" s="4">
        <f>Nurse[[#This Row],[Total RN Hours (w/ Admin, DON)]]/Nurse[[#This Row],[MDS Census]]</f>
        <v>0.94739678400695337</v>
      </c>
      <c r="I100" s="4">
        <f>Nurse[[#This Row],[RN Hours (excl. Admin, DON)]]/Nurse[[#This Row],[MDS Census]]</f>
        <v>0.62416775315080375</v>
      </c>
      <c r="J100" s="4">
        <f>SUM(Nurse[[#This Row],[RN Hours (excl. Admin, DON)]],Nurse[[#This Row],[RN Admin Hours]],Nurse[[#This Row],[RN DON Hours]],Nurse[[#This Row],[LPN Hours (excl. Admin)]],Nurse[[#This Row],[LPN Admin Hours]],Nurse[[#This Row],[CNA Hours]],Nurse[[#This Row],[NA TR Hours]],Nurse[[#This Row],[Med Aide/Tech Hours]])</f>
        <v>117.6029347826087</v>
      </c>
      <c r="K100" s="4">
        <f>SUM(Nurse[[#This Row],[RN Hours (excl. Admin, DON)]],Nurse[[#This Row],[LPN Hours (excl. Admin)]],Nurse[[#This Row],[CNA Hours]],Nurse[[#This Row],[NA TR Hours]],Nurse[[#This Row],[Med Aide/Tech Hours]])</f>
        <v>109.51869565217392</v>
      </c>
      <c r="L100" s="4">
        <f>SUM(Nurse[[#This Row],[RN Hours (excl. Admin, DON)]],Nurse[[#This Row],[RN Admin Hours]],Nurse[[#This Row],[RN DON Hours]])</f>
        <v>23.695217391304343</v>
      </c>
      <c r="M100" s="4">
        <v>15.61097826086956</v>
      </c>
      <c r="N100" s="4">
        <v>3.214673913043478</v>
      </c>
      <c r="O100" s="4">
        <v>4.8695652173913047</v>
      </c>
      <c r="P100" s="4">
        <f>SUM(Nurse[[#This Row],[LPN Hours (excl. Admin)]],Nurse[[#This Row],[LPN Admin Hours]])</f>
        <v>21.539239130434787</v>
      </c>
      <c r="Q100" s="4">
        <v>21.539239130434787</v>
      </c>
      <c r="R100" s="4">
        <v>0</v>
      </c>
      <c r="S100" s="4">
        <f>SUM(Nurse[[#This Row],[CNA Hours]],Nurse[[#This Row],[NA TR Hours]],Nurse[[#This Row],[Med Aide/Tech Hours]])</f>
        <v>72.368478260869566</v>
      </c>
      <c r="T100" s="4">
        <v>41.536847826086962</v>
      </c>
      <c r="U100" s="4">
        <v>0</v>
      </c>
      <c r="V100" s="4">
        <v>30.831630434782607</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1.2309782608695652</v>
      </c>
      <c r="X100" s="4">
        <v>0</v>
      </c>
      <c r="Y100" s="4">
        <v>0</v>
      </c>
      <c r="Z100" s="4">
        <v>0</v>
      </c>
      <c r="AA100" s="4">
        <v>0</v>
      </c>
      <c r="AB100" s="4">
        <v>0</v>
      </c>
      <c r="AC100" s="4">
        <v>1.2309782608695652</v>
      </c>
      <c r="AD100" s="4">
        <v>0</v>
      </c>
      <c r="AE100" s="4">
        <v>0</v>
      </c>
      <c r="AF100" s="1">
        <v>245594</v>
      </c>
      <c r="AG100" s="1">
        <v>5</v>
      </c>
      <c r="AH100"/>
    </row>
    <row r="101" spans="1:34" x14ac:dyDescent="0.25">
      <c r="A101" t="s">
        <v>356</v>
      </c>
      <c r="B101" t="s">
        <v>72</v>
      </c>
      <c r="C101" t="s">
        <v>471</v>
      </c>
      <c r="D101" t="s">
        <v>417</v>
      </c>
      <c r="E101" s="4">
        <v>80.076086956521735</v>
      </c>
      <c r="F101" s="4">
        <f>Nurse[[#This Row],[Total Nurse Staff Hours]]/Nurse[[#This Row],[MDS Census]]</f>
        <v>4.1793470883670425</v>
      </c>
      <c r="G101" s="4">
        <f>Nurse[[#This Row],[Total Direct Care Staff Hours]]/Nurse[[#This Row],[MDS Census]]</f>
        <v>3.9625695669879186</v>
      </c>
      <c r="H101" s="4">
        <f>Nurse[[#This Row],[Total RN Hours (w/ Admin, DON)]]/Nurse[[#This Row],[MDS Census]]</f>
        <v>1.427853943260486</v>
      </c>
      <c r="I101" s="4">
        <f>Nurse[[#This Row],[RN Hours (excl. Admin, DON)]]/Nurse[[#This Row],[MDS Census]]</f>
        <v>1.211076421881363</v>
      </c>
      <c r="J101" s="4">
        <f>SUM(Nurse[[#This Row],[RN Hours (excl. Admin, DON)]],Nurse[[#This Row],[RN Admin Hours]],Nurse[[#This Row],[RN DON Hours]],Nurse[[#This Row],[LPN Hours (excl. Admin)]],Nurse[[#This Row],[LPN Admin Hours]],Nurse[[#This Row],[CNA Hours]],Nurse[[#This Row],[NA TR Hours]],Nurse[[#This Row],[Med Aide/Tech Hours]])</f>
        <v>334.66576086956519</v>
      </c>
      <c r="K101" s="4">
        <f>SUM(Nurse[[#This Row],[RN Hours (excl. Admin, DON)]],Nurse[[#This Row],[LPN Hours (excl. Admin)]],Nurse[[#This Row],[CNA Hours]],Nurse[[#This Row],[NA TR Hours]],Nurse[[#This Row],[Med Aide/Tech Hours]])</f>
        <v>317.30706521739125</v>
      </c>
      <c r="L101" s="4">
        <f>SUM(Nurse[[#This Row],[RN Hours (excl. Admin, DON)]],Nurse[[#This Row],[RN Admin Hours]],Nurse[[#This Row],[RN DON Hours]])</f>
        <v>114.33695652173913</v>
      </c>
      <c r="M101" s="4">
        <v>96.978260869565219</v>
      </c>
      <c r="N101" s="4">
        <v>12.836956521739131</v>
      </c>
      <c r="O101" s="4">
        <v>4.5217391304347823</v>
      </c>
      <c r="P101" s="4">
        <f>SUM(Nurse[[#This Row],[LPN Hours (excl. Admin)]],Nurse[[#This Row],[LPN Admin Hours]])</f>
        <v>28.649456521739129</v>
      </c>
      <c r="Q101" s="4">
        <v>28.649456521739129</v>
      </c>
      <c r="R101" s="4">
        <v>0</v>
      </c>
      <c r="S101" s="4">
        <f>SUM(Nurse[[#This Row],[CNA Hours]],Nurse[[#This Row],[NA TR Hours]],Nurse[[#This Row],[Med Aide/Tech Hours]])</f>
        <v>191.67934782608697</v>
      </c>
      <c r="T101" s="4">
        <v>184.04347826086956</v>
      </c>
      <c r="U101" s="4">
        <v>0</v>
      </c>
      <c r="V101" s="4">
        <v>7.6358695652173916</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1" s="4">
        <v>0</v>
      </c>
      <c r="Y101" s="4">
        <v>0</v>
      </c>
      <c r="Z101" s="4">
        <v>0</v>
      </c>
      <c r="AA101" s="4">
        <v>0</v>
      </c>
      <c r="AB101" s="4">
        <v>0</v>
      </c>
      <c r="AC101" s="4">
        <v>0</v>
      </c>
      <c r="AD101" s="4">
        <v>0</v>
      </c>
      <c r="AE101" s="4">
        <v>0</v>
      </c>
      <c r="AF101" s="1">
        <v>245263</v>
      </c>
      <c r="AG101" s="1">
        <v>5</v>
      </c>
      <c r="AH101"/>
    </row>
    <row r="102" spans="1:34" x14ac:dyDescent="0.25">
      <c r="A102" t="s">
        <v>356</v>
      </c>
      <c r="B102" t="s">
        <v>138</v>
      </c>
      <c r="C102" t="s">
        <v>487</v>
      </c>
      <c r="D102" t="s">
        <v>446</v>
      </c>
      <c r="E102" s="4">
        <v>42.271739130434781</v>
      </c>
      <c r="F102" s="4">
        <f>Nurse[[#This Row],[Total Nurse Staff Hours]]/Nurse[[#This Row],[MDS Census]]</f>
        <v>4.1364386731807663</v>
      </c>
      <c r="G102" s="4">
        <f>Nurse[[#This Row],[Total Direct Care Staff Hours]]/Nurse[[#This Row],[MDS Census]]</f>
        <v>3.7154435587554646</v>
      </c>
      <c r="H102" s="4">
        <f>Nurse[[#This Row],[Total RN Hours (w/ Admin, DON)]]/Nurse[[#This Row],[MDS Census]]</f>
        <v>0.86225250707122658</v>
      </c>
      <c r="I102" s="4">
        <f>Nurse[[#This Row],[RN Hours (excl. Admin, DON)]]/Nurse[[#This Row],[MDS Census]]</f>
        <v>0.44125739264592456</v>
      </c>
      <c r="J102" s="4">
        <f>SUM(Nurse[[#This Row],[RN Hours (excl. Admin, DON)]],Nurse[[#This Row],[RN Admin Hours]],Nurse[[#This Row],[RN DON Hours]],Nurse[[#This Row],[LPN Hours (excl. Admin)]],Nurse[[#This Row],[LPN Admin Hours]],Nurse[[#This Row],[CNA Hours]],Nurse[[#This Row],[NA TR Hours]],Nurse[[#This Row],[Med Aide/Tech Hours]])</f>
        <v>174.85445652173914</v>
      </c>
      <c r="K102" s="4">
        <f>SUM(Nurse[[#This Row],[RN Hours (excl. Admin, DON)]],Nurse[[#This Row],[LPN Hours (excl. Admin)]],Nurse[[#This Row],[CNA Hours]],Nurse[[#This Row],[NA TR Hours]],Nurse[[#This Row],[Med Aide/Tech Hours]])</f>
        <v>157.05826086956523</v>
      </c>
      <c r="L102" s="4">
        <f>SUM(Nurse[[#This Row],[RN Hours (excl. Admin, DON)]],Nurse[[#This Row],[RN Admin Hours]],Nurse[[#This Row],[RN DON Hours]])</f>
        <v>36.448913043478264</v>
      </c>
      <c r="M102" s="4">
        <v>18.652717391304353</v>
      </c>
      <c r="N102" s="4">
        <v>9.5760869565217384</v>
      </c>
      <c r="O102" s="4">
        <v>8.2201086956521721</v>
      </c>
      <c r="P102" s="4">
        <f>SUM(Nurse[[#This Row],[LPN Hours (excl. Admin)]],Nurse[[#This Row],[LPN Admin Hours]])</f>
        <v>30.611630434782608</v>
      </c>
      <c r="Q102" s="4">
        <v>30.611630434782608</v>
      </c>
      <c r="R102" s="4">
        <v>0</v>
      </c>
      <c r="S102" s="4">
        <f>SUM(Nurse[[#This Row],[CNA Hours]],Nurse[[#This Row],[NA TR Hours]],Nurse[[#This Row],[Med Aide/Tech Hours]])</f>
        <v>107.79391304347828</v>
      </c>
      <c r="T102" s="4">
        <v>75.687608695652202</v>
      </c>
      <c r="U102" s="4">
        <v>4.5191304347826096</v>
      </c>
      <c r="V102" s="4">
        <v>27.587173913043472</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2" s="4">
        <v>0</v>
      </c>
      <c r="Y102" s="4">
        <v>0</v>
      </c>
      <c r="Z102" s="4">
        <v>0</v>
      </c>
      <c r="AA102" s="4">
        <v>0</v>
      </c>
      <c r="AB102" s="4">
        <v>0</v>
      </c>
      <c r="AC102" s="4">
        <v>0</v>
      </c>
      <c r="AD102" s="4">
        <v>0</v>
      </c>
      <c r="AE102" s="4">
        <v>0</v>
      </c>
      <c r="AF102" s="1">
        <v>245360</v>
      </c>
      <c r="AG102" s="1">
        <v>5</v>
      </c>
      <c r="AH102"/>
    </row>
    <row r="103" spans="1:34" x14ac:dyDescent="0.25">
      <c r="A103" t="s">
        <v>356</v>
      </c>
      <c r="B103" t="s">
        <v>166</v>
      </c>
      <c r="C103" t="s">
        <v>479</v>
      </c>
      <c r="D103" t="s">
        <v>390</v>
      </c>
      <c r="E103" s="4">
        <v>38.869565217391305</v>
      </c>
      <c r="F103" s="4">
        <f>Nurse[[#This Row],[Total Nurse Staff Hours]]/Nurse[[#This Row],[MDS Census]]</f>
        <v>4.8035458612975388</v>
      </c>
      <c r="G103" s="4">
        <f>Nurse[[#This Row],[Total Direct Care Staff Hours]]/Nurse[[#This Row],[MDS Census]]</f>
        <v>4.5001398210290819</v>
      </c>
      <c r="H103" s="4">
        <f>Nurse[[#This Row],[Total RN Hours (w/ Admin, DON)]]/Nurse[[#This Row],[MDS Census]]</f>
        <v>1.091087807606264</v>
      </c>
      <c r="I103" s="4">
        <f>Nurse[[#This Row],[RN Hours (excl. Admin, DON)]]/Nurse[[#This Row],[MDS Census]]</f>
        <v>0.78768176733780759</v>
      </c>
      <c r="J103" s="4">
        <f>SUM(Nurse[[#This Row],[RN Hours (excl. Admin, DON)]],Nurse[[#This Row],[RN Admin Hours]],Nurse[[#This Row],[RN DON Hours]],Nurse[[#This Row],[LPN Hours (excl. Admin)]],Nurse[[#This Row],[LPN Admin Hours]],Nurse[[#This Row],[CNA Hours]],Nurse[[#This Row],[NA TR Hours]],Nurse[[#This Row],[Med Aide/Tech Hours]])</f>
        <v>186.71173913043478</v>
      </c>
      <c r="K103" s="4">
        <f>SUM(Nurse[[#This Row],[RN Hours (excl. Admin, DON)]],Nurse[[#This Row],[LPN Hours (excl. Admin)]],Nurse[[#This Row],[CNA Hours]],Nurse[[#This Row],[NA TR Hours]],Nurse[[#This Row],[Med Aide/Tech Hours]])</f>
        <v>174.91847826086953</v>
      </c>
      <c r="L103" s="4">
        <f>SUM(Nurse[[#This Row],[RN Hours (excl. Admin, DON)]],Nurse[[#This Row],[RN Admin Hours]],Nurse[[#This Row],[RN DON Hours]])</f>
        <v>42.410108695652177</v>
      </c>
      <c r="M103" s="4">
        <v>30.616847826086957</v>
      </c>
      <c r="N103" s="4">
        <v>5.1882608695652177</v>
      </c>
      <c r="O103" s="4">
        <v>6.6050000000000013</v>
      </c>
      <c r="P103" s="4">
        <f>SUM(Nurse[[#This Row],[LPN Hours (excl. Admin)]],Nurse[[#This Row],[LPN Admin Hours]])</f>
        <v>32.505434782608695</v>
      </c>
      <c r="Q103" s="4">
        <v>32.505434782608695</v>
      </c>
      <c r="R103" s="4">
        <v>0</v>
      </c>
      <c r="S103" s="4">
        <f>SUM(Nurse[[#This Row],[CNA Hours]],Nurse[[#This Row],[NA TR Hours]],Nurse[[#This Row],[Med Aide/Tech Hours]])</f>
        <v>111.79619565217391</v>
      </c>
      <c r="T103" s="4">
        <v>76.057065217391298</v>
      </c>
      <c r="U103" s="4">
        <v>3.027173913043478</v>
      </c>
      <c r="V103" s="4">
        <v>32.711956521739133</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11.986521739130435</v>
      </c>
      <c r="X103" s="4">
        <v>2.2418478260869565</v>
      </c>
      <c r="Y103" s="4">
        <v>0</v>
      </c>
      <c r="Z103" s="4">
        <v>5.7963043478260872</v>
      </c>
      <c r="AA103" s="4">
        <v>2.714673913043478</v>
      </c>
      <c r="AB103" s="4">
        <v>0</v>
      </c>
      <c r="AC103" s="4">
        <v>1.2336956521739131</v>
      </c>
      <c r="AD103" s="4">
        <v>0</v>
      </c>
      <c r="AE103" s="4">
        <v>0</v>
      </c>
      <c r="AF103" s="1">
        <v>245402</v>
      </c>
      <c r="AG103" s="1">
        <v>5</v>
      </c>
      <c r="AH103"/>
    </row>
    <row r="104" spans="1:34" x14ac:dyDescent="0.25">
      <c r="A104" t="s">
        <v>356</v>
      </c>
      <c r="B104" t="s">
        <v>26</v>
      </c>
      <c r="C104" t="s">
        <v>536</v>
      </c>
      <c r="D104" t="s">
        <v>415</v>
      </c>
      <c r="E104" s="4">
        <v>75.054347826086953</v>
      </c>
      <c r="F104" s="4">
        <f>Nurse[[#This Row],[Total Nurse Staff Hours]]/Nurse[[#This Row],[MDS Census]]</f>
        <v>4.3851093410572037</v>
      </c>
      <c r="G104" s="4">
        <f>Nurse[[#This Row],[Total Direct Care Staff Hours]]/Nurse[[#This Row],[MDS Census]]</f>
        <v>4.0150905141202013</v>
      </c>
      <c r="H104" s="4">
        <f>Nurse[[#This Row],[Total RN Hours (w/ Admin, DON)]]/Nurse[[#This Row],[MDS Census]]</f>
        <v>1.9323750905141199</v>
      </c>
      <c r="I104" s="4">
        <f>Nurse[[#This Row],[RN Hours (excl. Admin, DON)]]/Nurse[[#This Row],[MDS Census]]</f>
        <v>1.5623562635771175</v>
      </c>
      <c r="J104" s="4">
        <f>SUM(Nurse[[#This Row],[RN Hours (excl. Admin, DON)]],Nurse[[#This Row],[RN Admin Hours]],Nurse[[#This Row],[RN DON Hours]],Nurse[[#This Row],[LPN Hours (excl. Admin)]],Nurse[[#This Row],[LPN Admin Hours]],Nurse[[#This Row],[CNA Hours]],Nurse[[#This Row],[NA TR Hours]],Nurse[[#This Row],[Med Aide/Tech Hours]])</f>
        <v>329.12152173913034</v>
      </c>
      <c r="K104" s="4">
        <f>SUM(Nurse[[#This Row],[RN Hours (excl. Admin, DON)]],Nurse[[#This Row],[LPN Hours (excl. Admin)]],Nurse[[#This Row],[CNA Hours]],Nurse[[#This Row],[NA TR Hours]],Nurse[[#This Row],[Med Aide/Tech Hours]])</f>
        <v>301.34999999999991</v>
      </c>
      <c r="L104" s="4">
        <f>SUM(Nurse[[#This Row],[RN Hours (excl. Admin, DON)]],Nurse[[#This Row],[RN Admin Hours]],Nurse[[#This Row],[RN DON Hours]])</f>
        <v>145.03315217391301</v>
      </c>
      <c r="M104" s="4">
        <v>117.26163043478256</v>
      </c>
      <c r="N104" s="4">
        <v>22.293260869565216</v>
      </c>
      <c r="O104" s="4">
        <v>5.4782608695652177</v>
      </c>
      <c r="P104" s="4">
        <f>SUM(Nurse[[#This Row],[LPN Hours (excl. Admin)]],Nurse[[#This Row],[LPN Admin Hours]])</f>
        <v>26.536739130434778</v>
      </c>
      <c r="Q104" s="4">
        <v>26.536739130434778</v>
      </c>
      <c r="R104" s="4">
        <v>0</v>
      </c>
      <c r="S104" s="4">
        <f>SUM(Nurse[[#This Row],[CNA Hours]],Nurse[[#This Row],[NA TR Hours]],Nurse[[#This Row],[Med Aide/Tech Hours]])</f>
        <v>157.5516304347826</v>
      </c>
      <c r="T104" s="4">
        <v>152.11793478260867</v>
      </c>
      <c r="U104" s="4">
        <v>0</v>
      </c>
      <c r="V104" s="4">
        <v>5.4336956521739124</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4" s="4">
        <v>0</v>
      </c>
      <c r="Y104" s="4">
        <v>0</v>
      </c>
      <c r="Z104" s="4">
        <v>0</v>
      </c>
      <c r="AA104" s="4">
        <v>0</v>
      </c>
      <c r="AB104" s="4">
        <v>0</v>
      </c>
      <c r="AC104" s="4">
        <v>0</v>
      </c>
      <c r="AD104" s="4">
        <v>0</v>
      </c>
      <c r="AE104" s="4">
        <v>0</v>
      </c>
      <c r="AF104" s="1">
        <v>245149</v>
      </c>
      <c r="AG104" s="1">
        <v>5</v>
      </c>
      <c r="AH104"/>
    </row>
    <row r="105" spans="1:34" x14ac:dyDescent="0.25">
      <c r="A105" t="s">
        <v>356</v>
      </c>
      <c r="B105" t="s">
        <v>194</v>
      </c>
      <c r="C105" t="s">
        <v>595</v>
      </c>
      <c r="D105" t="s">
        <v>443</v>
      </c>
      <c r="E105" s="4">
        <v>72.521739130434781</v>
      </c>
      <c r="F105" s="4">
        <f>Nurse[[#This Row],[Total Nurse Staff Hours]]/Nurse[[#This Row],[MDS Census]]</f>
        <v>4.0013534172661869</v>
      </c>
      <c r="G105" s="4">
        <f>Nurse[[#This Row],[Total Direct Care Staff Hours]]/Nurse[[#This Row],[MDS Census]]</f>
        <v>3.9248396282973621</v>
      </c>
      <c r="H105" s="4">
        <f>Nurse[[#This Row],[Total RN Hours (w/ Admin, DON)]]/Nurse[[#This Row],[MDS Census]]</f>
        <v>1.1107973621103113</v>
      </c>
      <c r="I105" s="4">
        <f>Nurse[[#This Row],[RN Hours (excl. Admin, DON)]]/Nurse[[#This Row],[MDS Census]]</f>
        <v>1.0352577937649876</v>
      </c>
      <c r="J105" s="4">
        <f>SUM(Nurse[[#This Row],[RN Hours (excl. Admin, DON)]],Nurse[[#This Row],[RN Admin Hours]],Nurse[[#This Row],[RN DON Hours]],Nurse[[#This Row],[LPN Hours (excl. Admin)]],Nurse[[#This Row],[LPN Admin Hours]],Nurse[[#This Row],[CNA Hours]],Nurse[[#This Row],[NA TR Hours]],Nurse[[#This Row],[Med Aide/Tech Hours]])</f>
        <v>290.18510869565216</v>
      </c>
      <c r="K105" s="4">
        <f>SUM(Nurse[[#This Row],[RN Hours (excl. Admin, DON)]],Nurse[[#This Row],[LPN Hours (excl. Admin)]],Nurse[[#This Row],[CNA Hours]],Nurse[[#This Row],[NA TR Hours]],Nurse[[#This Row],[Med Aide/Tech Hours]])</f>
        <v>284.63619565217391</v>
      </c>
      <c r="L105" s="4">
        <f>SUM(Nurse[[#This Row],[RN Hours (excl. Admin, DON)]],Nurse[[#This Row],[RN Admin Hours]],Nurse[[#This Row],[RN DON Hours]])</f>
        <v>80.556956521739096</v>
      </c>
      <c r="M105" s="4">
        <v>75.078695652173877</v>
      </c>
      <c r="N105" s="4">
        <v>0</v>
      </c>
      <c r="O105" s="4">
        <v>5.4782608695652177</v>
      </c>
      <c r="P105" s="4">
        <f>SUM(Nurse[[#This Row],[LPN Hours (excl. Admin)]],Nurse[[#This Row],[LPN Admin Hours]])</f>
        <v>32.90315217391305</v>
      </c>
      <c r="Q105" s="4">
        <v>32.832500000000003</v>
      </c>
      <c r="R105" s="4">
        <v>7.0652173913043473E-2</v>
      </c>
      <c r="S105" s="4">
        <f>SUM(Nurse[[#This Row],[CNA Hours]],Nurse[[#This Row],[NA TR Hours]],Nurse[[#This Row],[Med Aide/Tech Hours]])</f>
        <v>176.72500000000002</v>
      </c>
      <c r="T105" s="4">
        <v>133.31032608695654</v>
      </c>
      <c r="U105" s="4">
        <v>0</v>
      </c>
      <c r="V105" s="4">
        <v>43.41467391304348</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7.0652173913043473E-2</v>
      </c>
      <c r="X105" s="4">
        <v>0</v>
      </c>
      <c r="Y105" s="4">
        <v>0</v>
      </c>
      <c r="Z105" s="4">
        <v>0</v>
      </c>
      <c r="AA105" s="4">
        <v>0</v>
      </c>
      <c r="AB105" s="4">
        <v>7.0652173913043473E-2</v>
      </c>
      <c r="AC105" s="4">
        <v>0</v>
      </c>
      <c r="AD105" s="4">
        <v>0</v>
      </c>
      <c r="AE105" s="4">
        <v>0</v>
      </c>
      <c r="AF105" s="1">
        <v>245441</v>
      </c>
      <c r="AG105" s="1">
        <v>5</v>
      </c>
      <c r="AH105"/>
    </row>
    <row r="106" spans="1:34" x14ac:dyDescent="0.25">
      <c r="A106" t="s">
        <v>356</v>
      </c>
      <c r="B106" t="s">
        <v>297</v>
      </c>
      <c r="C106" t="s">
        <v>517</v>
      </c>
      <c r="D106" t="s">
        <v>437</v>
      </c>
      <c r="E106" s="4">
        <v>20.380434782608695</v>
      </c>
      <c r="F106" s="4">
        <f>Nurse[[#This Row],[Total Nurse Staff Hours]]/Nurse[[#This Row],[MDS Census]]</f>
        <v>4.1171786666666677</v>
      </c>
      <c r="G106" s="4">
        <f>Nurse[[#This Row],[Total Direct Care Staff Hours]]/Nurse[[#This Row],[MDS Census]]</f>
        <v>3.446565333333333</v>
      </c>
      <c r="H106" s="4">
        <f>Nurse[[#This Row],[Total RN Hours (w/ Admin, DON)]]/Nurse[[#This Row],[MDS Census]]</f>
        <v>0.99345600000000023</v>
      </c>
      <c r="I106" s="4">
        <f>Nurse[[#This Row],[RN Hours (excl. Admin, DON)]]/Nurse[[#This Row],[MDS Census]]</f>
        <v>0.32684266666666667</v>
      </c>
      <c r="J106" s="4">
        <f>SUM(Nurse[[#This Row],[RN Hours (excl. Admin, DON)]],Nurse[[#This Row],[RN Admin Hours]],Nurse[[#This Row],[RN DON Hours]],Nurse[[#This Row],[LPN Hours (excl. Admin)]],Nurse[[#This Row],[LPN Admin Hours]],Nurse[[#This Row],[CNA Hours]],Nurse[[#This Row],[NA TR Hours]],Nurse[[#This Row],[Med Aide/Tech Hours]])</f>
        <v>83.909891304347838</v>
      </c>
      <c r="K106" s="4">
        <f>SUM(Nurse[[#This Row],[RN Hours (excl. Admin, DON)]],Nurse[[#This Row],[LPN Hours (excl. Admin)]],Nurse[[#This Row],[CNA Hours]],Nurse[[#This Row],[NA TR Hours]],Nurse[[#This Row],[Med Aide/Tech Hours]])</f>
        <v>70.242499999999993</v>
      </c>
      <c r="L106" s="4">
        <f>SUM(Nurse[[#This Row],[RN Hours (excl. Admin, DON)]],Nurse[[#This Row],[RN Admin Hours]],Nurse[[#This Row],[RN DON Hours]])</f>
        <v>20.247065217391309</v>
      </c>
      <c r="M106" s="4">
        <v>6.6611956521739133</v>
      </c>
      <c r="N106" s="4">
        <v>8.1076086956521767</v>
      </c>
      <c r="O106" s="4">
        <v>5.4782608695652177</v>
      </c>
      <c r="P106" s="4">
        <f>SUM(Nurse[[#This Row],[LPN Hours (excl. Admin)]],Nurse[[#This Row],[LPN Admin Hours]])</f>
        <v>20.727826086956522</v>
      </c>
      <c r="Q106" s="4">
        <v>20.646304347826089</v>
      </c>
      <c r="R106" s="4">
        <v>8.1521739130434784E-2</v>
      </c>
      <c r="S106" s="4">
        <f>SUM(Nurse[[#This Row],[CNA Hours]],Nurse[[#This Row],[NA TR Hours]],Nurse[[#This Row],[Med Aide/Tech Hours]])</f>
        <v>42.934999999999995</v>
      </c>
      <c r="T106" s="4">
        <v>42.934999999999995</v>
      </c>
      <c r="U106" s="4">
        <v>0</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0.70108695652173914</v>
      </c>
      <c r="X106" s="4">
        <v>0.61956521739130432</v>
      </c>
      <c r="Y106" s="4">
        <v>0</v>
      </c>
      <c r="Z106" s="4">
        <v>0</v>
      </c>
      <c r="AA106" s="4">
        <v>0</v>
      </c>
      <c r="AB106" s="4">
        <v>8.1521739130434784E-2</v>
      </c>
      <c r="AC106" s="4">
        <v>0</v>
      </c>
      <c r="AD106" s="4">
        <v>0</v>
      </c>
      <c r="AE106" s="4">
        <v>0</v>
      </c>
      <c r="AF106" s="1">
        <v>245598</v>
      </c>
      <c r="AG106" s="1">
        <v>5</v>
      </c>
      <c r="AH106"/>
    </row>
    <row r="107" spans="1:34" x14ac:dyDescent="0.25">
      <c r="A107" t="s">
        <v>356</v>
      </c>
      <c r="B107" t="s">
        <v>167</v>
      </c>
      <c r="C107" t="s">
        <v>619</v>
      </c>
      <c r="D107" t="s">
        <v>450</v>
      </c>
      <c r="E107" s="4">
        <v>46.673913043478258</v>
      </c>
      <c r="F107" s="4">
        <f>Nurse[[#This Row],[Total Nurse Staff Hours]]/Nurse[[#This Row],[MDS Census]]</f>
        <v>3.4635584536562645</v>
      </c>
      <c r="G107" s="4">
        <f>Nurse[[#This Row],[Total Direct Care Staff Hours]]/Nurse[[#This Row],[MDS Census]]</f>
        <v>3.1459757801583614</v>
      </c>
      <c r="H107" s="4">
        <f>Nurse[[#This Row],[Total RN Hours (w/ Admin, DON)]]/Nurse[[#This Row],[MDS Census]]</f>
        <v>1.4698299953423379</v>
      </c>
      <c r="I107" s="4">
        <f>Nurse[[#This Row],[RN Hours (excl. Admin, DON)]]/Nurse[[#This Row],[MDS Census]]</f>
        <v>1.1522473218444342</v>
      </c>
      <c r="J107" s="4">
        <f>SUM(Nurse[[#This Row],[RN Hours (excl. Admin, DON)]],Nurse[[#This Row],[RN Admin Hours]],Nurse[[#This Row],[RN DON Hours]],Nurse[[#This Row],[LPN Hours (excl. Admin)]],Nurse[[#This Row],[LPN Admin Hours]],Nurse[[#This Row],[CNA Hours]],Nurse[[#This Row],[NA TR Hours]],Nurse[[#This Row],[Med Aide/Tech Hours]])</f>
        <v>161.6578260869565</v>
      </c>
      <c r="K107" s="4">
        <f>SUM(Nurse[[#This Row],[RN Hours (excl. Admin, DON)]],Nurse[[#This Row],[LPN Hours (excl. Admin)]],Nurse[[#This Row],[CNA Hours]],Nurse[[#This Row],[NA TR Hours]],Nurse[[#This Row],[Med Aide/Tech Hours]])</f>
        <v>146.83500000000004</v>
      </c>
      <c r="L107" s="4">
        <f>SUM(Nurse[[#This Row],[RN Hours (excl. Admin, DON)]],Nurse[[#This Row],[RN Admin Hours]],Nurse[[#This Row],[RN DON Hours]])</f>
        <v>68.602717391304338</v>
      </c>
      <c r="M107" s="4">
        <v>53.779891304347828</v>
      </c>
      <c r="N107" s="4">
        <v>10.214130434782607</v>
      </c>
      <c r="O107" s="4">
        <v>4.6086956521739131</v>
      </c>
      <c r="P107" s="4">
        <f>SUM(Nurse[[#This Row],[LPN Hours (excl. Admin)]],Nurse[[#This Row],[LPN Admin Hours]])</f>
        <v>13.471739130434784</v>
      </c>
      <c r="Q107" s="4">
        <v>13.471739130434784</v>
      </c>
      <c r="R107" s="4">
        <v>0</v>
      </c>
      <c r="S107" s="4">
        <f>SUM(Nurse[[#This Row],[CNA Hours]],Nurse[[#This Row],[NA TR Hours]],Nurse[[#This Row],[Med Aide/Tech Hours]])</f>
        <v>79.583369565217396</v>
      </c>
      <c r="T107" s="4">
        <v>50.317608695652176</v>
      </c>
      <c r="U107" s="4">
        <v>3.1304347826086958</v>
      </c>
      <c r="V107" s="4">
        <v>26.135326086956528</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7.8913043478260878</v>
      </c>
      <c r="X107" s="4">
        <v>0</v>
      </c>
      <c r="Y107" s="4">
        <v>0</v>
      </c>
      <c r="Z107" s="4">
        <v>0</v>
      </c>
      <c r="AA107" s="4">
        <v>0</v>
      </c>
      <c r="AB107" s="4">
        <v>0</v>
      </c>
      <c r="AC107" s="4">
        <v>4.7608695652173916</v>
      </c>
      <c r="AD107" s="4">
        <v>3.1304347826086958</v>
      </c>
      <c r="AE107" s="4">
        <v>0</v>
      </c>
      <c r="AF107" s="1">
        <v>245403</v>
      </c>
      <c r="AG107" s="1">
        <v>5</v>
      </c>
      <c r="AH107"/>
    </row>
    <row r="108" spans="1:34" x14ac:dyDescent="0.25">
      <c r="A108" t="s">
        <v>356</v>
      </c>
      <c r="B108" t="s">
        <v>235</v>
      </c>
      <c r="C108" t="s">
        <v>651</v>
      </c>
      <c r="D108" t="s">
        <v>460</v>
      </c>
      <c r="E108" s="4">
        <v>58.271739130434781</v>
      </c>
      <c r="F108" s="4">
        <f>Nurse[[#This Row],[Total Nurse Staff Hours]]/Nurse[[#This Row],[MDS Census]]</f>
        <v>4.7138537586271205</v>
      </c>
      <c r="G108" s="4">
        <f>Nurse[[#This Row],[Total Direct Care Staff Hours]]/Nurse[[#This Row],[MDS Census]]</f>
        <v>4.5221954859168054</v>
      </c>
      <c r="H108" s="4">
        <f>Nurse[[#This Row],[Total RN Hours (w/ Admin, DON)]]/Nurse[[#This Row],[MDS Census]]</f>
        <v>2.0681980973698941</v>
      </c>
      <c r="I108" s="4">
        <f>Nurse[[#This Row],[RN Hours (excl. Admin, DON)]]/Nurse[[#This Row],[MDS Census]]</f>
        <v>1.8765398246595788</v>
      </c>
      <c r="J108" s="4">
        <f>SUM(Nurse[[#This Row],[RN Hours (excl. Admin, DON)]],Nurse[[#This Row],[RN Admin Hours]],Nurse[[#This Row],[RN DON Hours]],Nurse[[#This Row],[LPN Hours (excl. Admin)]],Nurse[[#This Row],[LPN Admin Hours]],Nurse[[#This Row],[CNA Hours]],Nurse[[#This Row],[NA TR Hours]],Nurse[[#This Row],[Med Aide/Tech Hours]])</f>
        <v>274.68445652173904</v>
      </c>
      <c r="K108" s="4">
        <f>SUM(Nurse[[#This Row],[RN Hours (excl. Admin, DON)]],Nurse[[#This Row],[LPN Hours (excl. Admin)]],Nurse[[#This Row],[CNA Hours]],Nurse[[#This Row],[NA TR Hours]],Nurse[[#This Row],[Med Aide/Tech Hours]])</f>
        <v>263.51619565217385</v>
      </c>
      <c r="L108" s="4">
        <f>SUM(Nurse[[#This Row],[RN Hours (excl. Admin, DON)]],Nurse[[#This Row],[RN Admin Hours]],Nurse[[#This Row],[RN DON Hours]])</f>
        <v>120.51750000000001</v>
      </c>
      <c r="M108" s="4">
        <v>109.3492391304348</v>
      </c>
      <c r="N108" s="4">
        <v>5.6900000000000013</v>
      </c>
      <c r="O108" s="4">
        <v>5.4782608695652177</v>
      </c>
      <c r="P108" s="4">
        <f>SUM(Nurse[[#This Row],[LPN Hours (excl. Admin)]],Nurse[[#This Row],[LPN Admin Hours]])</f>
        <v>23.062608695652177</v>
      </c>
      <c r="Q108" s="4">
        <v>23.062608695652177</v>
      </c>
      <c r="R108" s="4">
        <v>0</v>
      </c>
      <c r="S108" s="4">
        <f>SUM(Nurse[[#This Row],[CNA Hours]],Nurse[[#This Row],[NA TR Hours]],Nurse[[#This Row],[Med Aide/Tech Hours]])</f>
        <v>131.10434782608687</v>
      </c>
      <c r="T108" s="4">
        <v>130.99249999999992</v>
      </c>
      <c r="U108" s="4">
        <v>0</v>
      </c>
      <c r="V108" s="4">
        <v>0.11184782608695651</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91.739130434782609</v>
      </c>
      <c r="X108" s="4">
        <v>25.836956521739129</v>
      </c>
      <c r="Y108" s="4">
        <v>0</v>
      </c>
      <c r="Z108" s="4">
        <v>0</v>
      </c>
      <c r="AA108" s="4">
        <v>2.4782608695652173</v>
      </c>
      <c r="AB108" s="4">
        <v>0</v>
      </c>
      <c r="AC108" s="4">
        <v>63.423913043478258</v>
      </c>
      <c r="AD108" s="4">
        <v>0</v>
      </c>
      <c r="AE108" s="4">
        <v>0</v>
      </c>
      <c r="AF108" s="1">
        <v>245500</v>
      </c>
      <c r="AG108" s="1">
        <v>5</v>
      </c>
      <c r="AH108"/>
    </row>
    <row r="109" spans="1:34" x14ac:dyDescent="0.25">
      <c r="A109" t="s">
        <v>356</v>
      </c>
      <c r="B109" t="s">
        <v>299</v>
      </c>
      <c r="C109" t="s">
        <v>690</v>
      </c>
      <c r="D109" t="s">
        <v>414</v>
      </c>
      <c r="E109" s="4">
        <v>21.402173913043477</v>
      </c>
      <c r="F109" s="4">
        <f>Nurse[[#This Row],[Total Nurse Staff Hours]]/Nurse[[#This Row],[MDS Census]]</f>
        <v>4.1214525139664815</v>
      </c>
      <c r="G109" s="4">
        <f>Nurse[[#This Row],[Total Direct Care Staff Hours]]/Nurse[[#This Row],[MDS Census]]</f>
        <v>3.3315388522092433</v>
      </c>
      <c r="H109" s="4">
        <f>Nurse[[#This Row],[Total RN Hours (w/ Admin, DON)]]/Nurse[[#This Row],[MDS Census]]</f>
        <v>1.7110563737938043</v>
      </c>
      <c r="I109" s="4">
        <f>Nurse[[#This Row],[RN Hours (excl. Admin, DON)]]/Nurse[[#This Row],[MDS Census]]</f>
        <v>0.92114271203656706</v>
      </c>
      <c r="J109" s="4">
        <f>SUM(Nurse[[#This Row],[RN Hours (excl. Admin, DON)]],Nurse[[#This Row],[RN Admin Hours]],Nurse[[#This Row],[RN DON Hours]],Nurse[[#This Row],[LPN Hours (excl. Admin)]],Nurse[[#This Row],[LPN Admin Hours]],Nurse[[#This Row],[CNA Hours]],Nurse[[#This Row],[NA TR Hours]],Nurse[[#This Row],[Med Aide/Tech Hours]])</f>
        <v>88.208043478260876</v>
      </c>
      <c r="K109" s="4">
        <f>SUM(Nurse[[#This Row],[RN Hours (excl. Admin, DON)]],Nurse[[#This Row],[LPN Hours (excl. Admin)]],Nurse[[#This Row],[CNA Hours]],Nurse[[#This Row],[NA TR Hours]],Nurse[[#This Row],[Med Aide/Tech Hours]])</f>
        <v>71.302173913043475</v>
      </c>
      <c r="L109" s="4">
        <f>SUM(Nurse[[#This Row],[RN Hours (excl. Admin, DON)]],Nurse[[#This Row],[RN Admin Hours]],Nurse[[#This Row],[RN DON Hours]])</f>
        <v>36.620326086956524</v>
      </c>
      <c r="M109" s="4">
        <v>19.714456521739134</v>
      </c>
      <c r="N109" s="4">
        <v>12.053695652173909</v>
      </c>
      <c r="O109" s="4">
        <v>4.8521739130434787</v>
      </c>
      <c r="P109" s="4">
        <f>SUM(Nurse[[#This Row],[LPN Hours (excl. Admin)]],Nurse[[#This Row],[LPN Admin Hours]])</f>
        <v>7.3460869565217424</v>
      </c>
      <c r="Q109" s="4">
        <v>7.3460869565217424</v>
      </c>
      <c r="R109" s="4">
        <v>0</v>
      </c>
      <c r="S109" s="4">
        <f>SUM(Nurse[[#This Row],[CNA Hours]],Nurse[[#This Row],[NA TR Hours]],Nurse[[#This Row],[Med Aide/Tech Hours]])</f>
        <v>44.241630434782607</v>
      </c>
      <c r="T109" s="4">
        <v>39.041304347826085</v>
      </c>
      <c r="U109" s="4">
        <v>0</v>
      </c>
      <c r="V109" s="4">
        <v>5.2003260869565233</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5.5978260869565215</v>
      </c>
      <c r="X109" s="4">
        <v>0</v>
      </c>
      <c r="Y109" s="4">
        <v>5.5978260869565215</v>
      </c>
      <c r="Z109" s="4">
        <v>0</v>
      </c>
      <c r="AA109" s="4">
        <v>0</v>
      </c>
      <c r="AB109" s="4">
        <v>0</v>
      </c>
      <c r="AC109" s="4">
        <v>0</v>
      </c>
      <c r="AD109" s="4">
        <v>0</v>
      </c>
      <c r="AE109" s="4">
        <v>0</v>
      </c>
      <c r="AF109" s="1">
        <v>245600</v>
      </c>
      <c r="AG109" s="1">
        <v>5</v>
      </c>
      <c r="AH109"/>
    </row>
    <row r="110" spans="1:34" x14ac:dyDescent="0.25">
      <c r="A110" t="s">
        <v>356</v>
      </c>
      <c r="B110" t="s">
        <v>109</v>
      </c>
      <c r="C110" t="s">
        <v>587</v>
      </c>
      <c r="D110" t="s">
        <v>439</v>
      </c>
      <c r="E110" s="4">
        <v>41.076086956521742</v>
      </c>
      <c r="F110" s="4">
        <f>Nurse[[#This Row],[Total Nurse Staff Hours]]/Nurse[[#This Row],[MDS Census]]</f>
        <v>4.2850542471553332</v>
      </c>
      <c r="G110" s="4">
        <f>Nurse[[#This Row],[Total Direct Care Staff Hours]]/Nurse[[#This Row],[MDS Census]]</f>
        <v>4.0175602011114053</v>
      </c>
      <c r="H110" s="4">
        <f>Nurse[[#This Row],[Total RN Hours (w/ Admin, DON)]]/Nurse[[#This Row],[MDS Census]]</f>
        <v>1.1908917703096056</v>
      </c>
      <c r="I110" s="4">
        <f>Nurse[[#This Row],[RN Hours (excl. Admin, DON)]]/Nurse[[#This Row],[MDS Census]]</f>
        <v>0.9265731675046307</v>
      </c>
      <c r="J110" s="4">
        <f>SUM(Nurse[[#This Row],[RN Hours (excl. Admin, DON)]],Nurse[[#This Row],[RN Admin Hours]],Nurse[[#This Row],[RN DON Hours]],Nurse[[#This Row],[LPN Hours (excl. Admin)]],Nurse[[#This Row],[LPN Admin Hours]],Nurse[[#This Row],[CNA Hours]],Nurse[[#This Row],[NA TR Hours]],Nurse[[#This Row],[Med Aide/Tech Hours]])</f>
        <v>176.01326086956527</v>
      </c>
      <c r="K110" s="4">
        <f>SUM(Nurse[[#This Row],[RN Hours (excl. Admin, DON)]],Nurse[[#This Row],[LPN Hours (excl. Admin)]],Nurse[[#This Row],[CNA Hours]],Nurse[[#This Row],[NA TR Hours]],Nurse[[#This Row],[Med Aide/Tech Hours]])</f>
        <v>165.02565217391307</v>
      </c>
      <c r="L110" s="4">
        <f>SUM(Nurse[[#This Row],[RN Hours (excl. Admin, DON)]],Nurse[[#This Row],[RN Admin Hours]],Nurse[[#This Row],[RN DON Hours]])</f>
        <v>48.917173913043477</v>
      </c>
      <c r="M110" s="4">
        <v>38.059999999999995</v>
      </c>
      <c r="N110" s="4">
        <v>5.3789130434782608</v>
      </c>
      <c r="O110" s="4">
        <v>5.4782608695652177</v>
      </c>
      <c r="P110" s="4">
        <f>SUM(Nurse[[#This Row],[LPN Hours (excl. Admin)]],Nurse[[#This Row],[LPN Admin Hours]])</f>
        <v>28.533260869565233</v>
      </c>
      <c r="Q110" s="4">
        <v>28.402826086956537</v>
      </c>
      <c r="R110" s="4">
        <v>0.13043478260869565</v>
      </c>
      <c r="S110" s="4">
        <f>SUM(Nurse[[#This Row],[CNA Hours]],Nurse[[#This Row],[NA TR Hours]],Nurse[[#This Row],[Med Aide/Tech Hours]])</f>
        <v>98.562826086956534</v>
      </c>
      <c r="T110" s="4">
        <v>90.99728260869567</v>
      </c>
      <c r="U110" s="4">
        <v>0</v>
      </c>
      <c r="V110" s="4">
        <v>7.5655434782608664</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0.13043478260869565</v>
      </c>
      <c r="X110" s="4">
        <v>0</v>
      </c>
      <c r="Y110" s="4">
        <v>0</v>
      </c>
      <c r="Z110" s="4">
        <v>0</v>
      </c>
      <c r="AA110" s="4">
        <v>0</v>
      </c>
      <c r="AB110" s="4">
        <v>0.13043478260869565</v>
      </c>
      <c r="AC110" s="4">
        <v>0</v>
      </c>
      <c r="AD110" s="4">
        <v>0</v>
      </c>
      <c r="AE110" s="4">
        <v>0</v>
      </c>
      <c r="AF110" s="1">
        <v>245317</v>
      </c>
      <c r="AG110" s="1">
        <v>5</v>
      </c>
      <c r="AH110"/>
    </row>
    <row r="111" spans="1:34" x14ac:dyDescent="0.25">
      <c r="A111" t="s">
        <v>356</v>
      </c>
      <c r="B111" t="s">
        <v>84</v>
      </c>
      <c r="C111" t="s">
        <v>569</v>
      </c>
      <c r="D111" t="s">
        <v>405</v>
      </c>
      <c r="E111" s="4">
        <v>28.25</v>
      </c>
      <c r="F111" s="4">
        <f>Nurse[[#This Row],[Total Nurse Staff Hours]]/Nurse[[#This Row],[MDS Census]]</f>
        <v>3.6903886110042325</v>
      </c>
      <c r="G111" s="4">
        <f>Nurse[[#This Row],[Total Direct Care Staff Hours]]/Nurse[[#This Row],[MDS Census]]</f>
        <v>3.3941939207387462</v>
      </c>
      <c r="H111" s="4">
        <f>Nurse[[#This Row],[Total RN Hours (w/ Admin, DON)]]/Nurse[[#This Row],[MDS Census]]</f>
        <v>1.5934974990380915</v>
      </c>
      <c r="I111" s="4">
        <f>Nurse[[#This Row],[RN Hours (excl. Admin, DON)]]/Nurse[[#This Row],[MDS Census]]</f>
        <v>1.2973028087726048</v>
      </c>
      <c r="J111" s="4">
        <f>SUM(Nurse[[#This Row],[RN Hours (excl. Admin, DON)]],Nurse[[#This Row],[RN Admin Hours]],Nurse[[#This Row],[RN DON Hours]],Nurse[[#This Row],[LPN Hours (excl. Admin)]],Nurse[[#This Row],[LPN Admin Hours]],Nurse[[#This Row],[CNA Hours]],Nurse[[#This Row],[NA TR Hours]],Nurse[[#This Row],[Med Aide/Tech Hours]])</f>
        <v>104.25347826086957</v>
      </c>
      <c r="K111" s="4">
        <f>SUM(Nurse[[#This Row],[RN Hours (excl. Admin, DON)]],Nurse[[#This Row],[LPN Hours (excl. Admin)]],Nurse[[#This Row],[CNA Hours]],Nurse[[#This Row],[NA TR Hours]],Nurse[[#This Row],[Med Aide/Tech Hours]])</f>
        <v>95.885978260869578</v>
      </c>
      <c r="L111" s="4">
        <f>SUM(Nurse[[#This Row],[RN Hours (excl. Admin, DON)]],Nurse[[#This Row],[RN Admin Hours]],Nurse[[#This Row],[RN DON Hours]])</f>
        <v>45.016304347826086</v>
      </c>
      <c r="M111" s="4">
        <v>36.648804347826086</v>
      </c>
      <c r="N111" s="4">
        <v>2.8892391304347833</v>
      </c>
      <c r="O111" s="4">
        <v>5.4782608695652177</v>
      </c>
      <c r="P111" s="4">
        <f>SUM(Nurse[[#This Row],[LPN Hours (excl. Admin)]],Nurse[[#This Row],[LPN Admin Hours]])</f>
        <v>4.3792391304347831</v>
      </c>
      <c r="Q111" s="4">
        <v>4.3792391304347831</v>
      </c>
      <c r="R111" s="4">
        <v>0</v>
      </c>
      <c r="S111" s="4">
        <f>SUM(Nurse[[#This Row],[CNA Hours]],Nurse[[#This Row],[NA TR Hours]],Nurse[[#This Row],[Med Aide/Tech Hours]])</f>
        <v>54.857934782608702</v>
      </c>
      <c r="T111" s="4">
        <v>49.099130434782616</v>
      </c>
      <c r="U111" s="4">
        <v>0</v>
      </c>
      <c r="V111" s="4">
        <v>5.7588043478260884</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3.2608695652173912E-2</v>
      </c>
      <c r="X111" s="4">
        <v>3.2608695652173912E-2</v>
      </c>
      <c r="Y111" s="4">
        <v>0</v>
      </c>
      <c r="Z111" s="4">
        <v>0</v>
      </c>
      <c r="AA111" s="4">
        <v>0</v>
      </c>
      <c r="AB111" s="4">
        <v>0</v>
      </c>
      <c r="AC111" s="4">
        <v>0</v>
      </c>
      <c r="AD111" s="4">
        <v>0</v>
      </c>
      <c r="AE111" s="4">
        <v>0</v>
      </c>
      <c r="AF111" s="1">
        <v>245278</v>
      </c>
      <c r="AG111" s="1">
        <v>5</v>
      </c>
      <c r="AH111"/>
    </row>
    <row r="112" spans="1:34" x14ac:dyDescent="0.25">
      <c r="A112" t="s">
        <v>356</v>
      </c>
      <c r="B112" t="s">
        <v>110</v>
      </c>
      <c r="C112" t="s">
        <v>588</v>
      </c>
      <c r="D112" t="s">
        <v>440</v>
      </c>
      <c r="E112" s="4">
        <v>47.880434782608695</v>
      </c>
      <c r="F112" s="4">
        <f>Nurse[[#This Row],[Total Nurse Staff Hours]]/Nurse[[#This Row],[MDS Census]]</f>
        <v>4.0510397275822925</v>
      </c>
      <c r="G112" s="4">
        <f>Nurse[[#This Row],[Total Direct Care Staff Hours]]/Nurse[[#This Row],[MDS Census]]</f>
        <v>2.9981543700340518</v>
      </c>
      <c r="H112" s="4">
        <f>Nurse[[#This Row],[Total RN Hours (w/ Admin, DON)]]/Nurse[[#This Row],[MDS Census]]</f>
        <v>0.85898070374574365</v>
      </c>
      <c r="I112" s="4">
        <f>Nurse[[#This Row],[RN Hours (excl. Admin, DON)]]/Nurse[[#This Row],[MDS Census]]</f>
        <v>0.37163904653802504</v>
      </c>
      <c r="J112" s="4">
        <f>SUM(Nurse[[#This Row],[RN Hours (excl. Admin, DON)]],Nurse[[#This Row],[RN Admin Hours]],Nurse[[#This Row],[RN DON Hours]],Nurse[[#This Row],[LPN Hours (excl. Admin)]],Nurse[[#This Row],[LPN Admin Hours]],Nurse[[#This Row],[CNA Hours]],Nurse[[#This Row],[NA TR Hours]],Nurse[[#This Row],[Med Aide/Tech Hours]])</f>
        <v>193.96554347826086</v>
      </c>
      <c r="K112" s="4">
        <f>SUM(Nurse[[#This Row],[RN Hours (excl. Admin, DON)]],Nurse[[#This Row],[LPN Hours (excl. Admin)]],Nurse[[#This Row],[CNA Hours]],Nurse[[#This Row],[NA TR Hours]],Nurse[[#This Row],[Med Aide/Tech Hours]])</f>
        <v>143.55293478260867</v>
      </c>
      <c r="L112" s="4">
        <f>SUM(Nurse[[#This Row],[RN Hours (excl. Admin, DON)]],Nurse[[#This Row],[RN Admin Hours]],Nurse[[#This Row],[RN DON Hours]])</f>
        <v>41.128369565217398</v>
      </c>
      <c r="M112" s="4">
        <v>17.794239130434786</v>
      </c>
      <c r="N112" s="4">
        <v>17.85586956521739</v>
      </c>
      <c r="O112" s="4">
        <v>5.4782608695652177</v>
      </c>
      <c r="P112" s="4">
        <f>SUM(Nurse[[#This Row],[LPN Hours (excl. Admin)]],Nurse[[#This Row],[LPN Admin Hours]])</f>
        <v>32.611195652173919</v>
      </c>
      <c r="Q112" s="4">
        <v>5.5327173913043506</v>
      </c>
      <c r="R112" s="4">
        <v>27.078478260869566</v>
      </c>
      <c r="S112" s="4">
        <f>SUM(Nurse[[#This Row],[CNA Hours]],Nurse[[#This Row],[NA TR Hours]],Nurse[[#This Row],[Med Aide/Tech Hours]])</f>
        <v>120.22597826086954</v>
      </c>
      <c r="T112" s="4">
        <v>76.003152173913037</v>
      </c>
      <c r="U112" s="4">
        <v>0</v>
      </c>
      <c r="V112" s="4">
        <v>44.222826086956509</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2" s="4">
        <v>0</v>
      </c>
      <c r="Y112" s="4">
        <v>0</v>
      </c>
      <c r="Z112" s="4">
        <v>0</v>
      </c>
      <c r="AA112" s="4">
        <v>0</v>
      </c>
      <c r="AB112" s="4">
        <v>0</v>
      </c>
      <c r="AC112" s="4">
        <v>0</v>
      </c>
      <c r="AD112" s="4">
        <v>0</v>
      </c>
      <c r="AE112" s="4">
        <v>0</v>
      </c>
      <c r="AF112" s="1">
        <v>245318</v>
      </c>
      <c r="AG112" s="1">
        <v>5</v>
      </c>
      <c r="AH112"/>
    </row>
    <row r="113" spans="1:34" x14ac:dyDescent="0.25">
      <c r="A113" t="s">
        <v>356</v>
      </c>
      <c r="B113" t="s">
        <v>89</v>
      </c>
      <c r="C113" t="s">
        <v>572</v>
      </c>
      <c r="D113" t="s">
        <v>422</v>
      </c>
      <c r="E113" s="4">
        <v>27.728260869565219</v>
      </c>
      <c r="F113" s="4">
        <f>Nurse[[#This Row],[Total Nurse Staff Hours]]/Nurse[[#This Row],[MDS Census]]</f>
        <v>3.6434849078792628</v>
      </c>
      <c r="G113" s="4">
        <f>Nurse[[#This Row],[Total Direct Care Staff Hours]]/Nurse[[#This Row],[MDS Census]]</f>
        <v>3.3285103880831048</v>
      </c>
      <c r="H113" s="4">
        <f>Nurse[[#This Row],[Total RN Hours (w/ Admin, DON)]]/Nurse[[#This Row],[MDS Census]]</f>
        <v>1.531132889063112</v>
      </c>
      <c r="I113" s="4">
        <f>Nurse[[#This Row],[RN Hours (excl. Admin, DON)]]/Nurse[[#This Row],[MDS Census]]</f>
        <v>1.2219404155233238</v>
      </c>
      <c r="J113" s="4">
        <f>SUM(Nurse[[#This Row],[RN Hours (excl. Admin, DON)]],Nurse[[#This Row],[RN Admin Hours]],Nurse[[#This Row],[RN DON Hours]],Nurse[[#This Row],[LPN Hours (excl. Admin)]],Nurse[[#This Row],[LPN Admin Hours]],Nurse[[#This Row],[CNA Hours]],Nurse[[#This Row],[NA TR Hours]],Nurse[[#This Row],[Med Aide/Tech Hours]])</f>
        <v>101.0275</v>
      </c>
      <c r="K113" s="4">
        <f>SUM(Nurse[[#This Row],[RN Hours (excl. Admin, DON)]],Nurse[[#This Row],[LPN Hours (excl. Admin)]],Nurse[[#This Row],[CNA Hours]],Nurse[[#This Row],[NA TR Hours]],Nurse[[#This Row],[Med Aide/Tech Hours]])</f>
        <v>92.293804347826097</v>
      </c>
      <c r="L113" s="4">
        <f>SUM(Nurse[[#This Row],[RN Hours (excl. Admin, DON)]],Nurse[[#This Row],[RN Admin Hours]],Nurse[[#This Row],[RN DON Hours]])</f>
        <v>42.45565217391303</v>
      </c>
      <c r="M113" s="4">
        <v>33.88228260869564</v>
      </c>
      <c r="N113" s="4">
        <v>2.2608695652173911</v>
      </c>
      <c r="O113" s="4">
        <v>6.3125</v>
      </c>
      <c r="P113" s="4">
        <f>SUM(Nurse[[#This Row],[LPN Hours (excl. Admin)]],Nurse[[#This Row],[LPN Admin Hours]])</f>
        <v>11.880652173913044</v>
      </c>
      <c r="Q113" s="4">
        <v>11.720326086956522</v>
      </c>
      <c r="R113" s="4">
        <v>0.16032608695652173</v>
      </c>
      <c r="S113" s="4">
        <f>SUM(Nurse[[#This Row],[CNA Hours]],Nurse[[#This Row],[NA TR Hours]],Nurse[[#This Row],[Med Aide/Tech Hours]])</f>
        <v>46.691195652173924</v>
      </c>
      <c r="T113" s="4">
        <v>46.691195652173924</v>
      </c>
      <c r="U113" s="4">
        <v>0</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2.4211956521739131</v>
      </c>
      <c r="X113" s="4">
        <v>0</v>
      </c>
      <c r="Y113" s="4">
        <v>2.2608695652173911</v>
      </c>
      <c r="Z113" s="4">
        <v>0</v>
      </c>
      <c r="AA113" s="4">
        <v>0</v>
      </c>
      <c r="AB113" s="4">
        <v>0.16032608695652173</v>
      </c>
      <c r="AC113" s="4">
        <v>0</v>
      </c>
      <c r="AD113" s="4">
        <v>0</v>
      </c>
      <c r="AE113" s="4">
        <v>0</v>
      </c>
      <c r="AF113" s="1">
        <v>245285</v>
      </c>
      <c r="AG113" s="1">
        <v>5</v>
      </c>
      <c r="AH113"/>
    </row>
    <row r="114" spans="1:34" x14ac:dyDescent="0.25">
      <c r="A114" t="s">
        <v>356</v>
      </c>
      <c r="B114" t="s">
        <v>205</v>
      </c>
      <c r="C114" t="s">
        <v>472</v>
      </c>
      <c r="D114" t="s">
        <v>388</v>
      </c>
      <c r="E114" s="4">
        <v>38.543478260869563</v>
      </c>
      <c r="F114" s="4">
        <f>Nurse[[#This Row],[Total Nurse Staff Hours]]/Nurse[[#This Row],[MDS Census]]</f>
        <v>3.5180795262267348</v>
      </c>
      <c r="G114" s="4">
        <f>Nurse[[#This Row],[Total Direct Care Staff Hours]]/Nurse[[#This Row],[MDS Census]]</f>
        <v>3.2479639029892842</v>
      </c>
      <c r="H114" s="4">
        <f>Nurse[[#This Row],[Total RN Hours (w/ Admin, DON)]]/Nurse[[#This Row],[MDS Census]]</f>
        <v>0.81868866328257195</v>
      </c>
      <c r="I114" s="4">
        <f>Nurse[[#This Row],[RN Hours (excl. Admin, DON)]]/Nurse[[#This Row],[MDS Census]]</f>
        <v>0.54857304004512131</v>
      </c>
      <c r="J114" s="4">
        <f>SUM(Nurse[[#This Row],[RN Hours (excl. Admin, DON)]],Nurse[[#This Row],[RN Admin Hours]],Nurse[[#This Row],[RN DON Hours]],Nurse[[#This Row],[LPN Hours (excl. Admin)]],Nurse[[#This Row],[LPN Admin Hours]],Nurse[[#This Row],[CNA Hours]],Nurse[[#This Row],[NA TR Hours]],Nurse[[#This Row],[Med Aide/Tech Hours]])</f>
        <v>135.59902173913045</v>
      </c>
      <c r="K114" s="4">
        <f>SUM(Nurse[[#This Row],[RN Hours (excl. Admin, DON)]],Nurse[[#This Row],[LPN Hours (excl. Admin)]],Nurse[[#This Row],[CNA Hours]],Nurse[[#This Row],[NA TR Hours]],Nurse[[#This Row],[Med Aide/Tech Hours]])</f>
        <v>125.18782608695653</v>
      </c>
      <c r="L114" s="4">
        <f>SUM(Nurse[[#This Row],[RN Hours (excl. Admin, DON)]],Nurse[[#This Row],[RN Admin Hours]],Nurse[[#This Row],[RN DON Hours]])</f>
        <v>31.555108695652173</v>
      </c>
      <c r="M114" s="4">
        <v>21.143913043478261</v>
      </c>
      <c r="N114" s="4">
        <v>4.6122826086956508</v>
      </c>
      <c r="O114" s="4">
        <v>5.7989130434782608</v>
      </c>
      <c r="P114" s="4">
        <f>SUM(Nurse[[#This Row],[LPN Hours (excl. Admin)]],Nurse[[#This Row],[LPN Admin Hours]])</f>
        <v>27.749565217391304</v>
      </c>
      <c r="Q114" s="4">
        <v>27.749565217391304</v>
      </c>
      <c r="R114" s="4">
        <v>0</v>
      </c>
      <c r="S114" s="4">
        <f>SUM(Nurse[[#This Row],[CNA Hours]],Nurse[[#This Row],[NA TR Hours]],Nurse[[#This Row],[Med Aide/Tech Hours]])</f>
        <v>76.294347826086963</v>
      </c>
      <c r="T114" s="4">
        <v>70.225000000000009</v>
      </c>
      <c r="U114" s="4">
        <v>0</v>
      </c>
      <c r="V114" s="4">
        <v>6.0693478260869567</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0.40217391304347827</v>
      </c>
      <c r="X114" s="4">
        <v>9.2391304347826081E-2</v>
      </c>
      <c r="Y114" s="4">
        <v>8.6956521739130432E-2</v>
      </c>
      <c r="Z114" s="4">
        <v>0.22282608695652173</v>
      </c>
      <c r="AA114" s="4">
        <v>0</v>
      </c>
      <c r="AB114" s="4">
        <v>0</v>
      </c>
      <c r="AC114" s="4">
        <v>0</v>
      </c>
      <c r="AD114" s="4">
        <v>0</v>
      </c>
      <c r="AE114" s="4">
        <v>0</v>
      </c>
      <c r="AF114" s="1">
        <v>245455</v>
      </c>
      <c r="AG114" s="1">
        <v>5</v>
      </c>
      <c r="AH114"/>
    </row>
    <row r="115" spans="1:34" x14ac:dyDescent="0.25">
      <c r="A115" t="s">
        <v>356</v>
      </c>
      <c r="B115" t="s">
        <v>41</v>
      </c>
      <c r="C115" t="s">
        <v>513</v>
      </c>
      <c r="D115" t="s">
        <v>413</v>
      </c>
      <c r="E115" s="4">
        <v>53.760869565217391</v>
      </c>
      <c r="F115" s="4">
        <f>Nurse[[#This Row],[Total Nurse Staff Hours]]/Nurse[[#This Row],[MDS Census]]</f>
        <v>4.7884512737565714</v>
      </c>
      <c r="G115" s="4">
        <f>Nurse[[#This Row],[Total Direct Care Staff Hours]]/Nurse[[#This Row],[MDS Census]]</f>
        <v>4.4565224423776781</v>
      </c>
      <c r="H115" s="4">
        <f>Nurse[[#This Row],[Total RN Hours (w/ Admin, DON)]]/Nurse[[#This Row],[MDS Census]]</f>
        <v>1.7214860493327941</v>
      </c>
      <c r="I115" s="4">
        <f>Nurse[[#This Row],[RN Hours (excl. Admin, DON)]]/Nurse[[#This Row],[MDS Census]]</f>
        <v>1.389557217953902</v>
      </c>
      <c r="J115" s="4">
        <f>SUM(Nurse[[#This Row],[RN Hours (excl. Admin, DON)]],Nurse[[#This Row],[RN Admin Hours]],Nurse[[#This Row],[RN DON Hours]],Nurse[[#This Row],[LPN Hours (excl. Admin)]],Nurse[[#This Row],[LPN Admin Hours]],Nurse[[#This Row],[CNA Hours]],Nurse[[#This Row],[NA TR Hours]],Nurse[[#This Row],[Med Aide/Tech Hours]])</f>
        <v>257.43130434782609</v>
      </c>
      <c r="K115" s="4">
        <f>SUM(Nurse[[#This Row],[RN Hours (excl. Admin, DON)]],Nurse[[#This Row],[LPN Hours (excl. Admin)]],Nurse[[#This Row],[CNA Hours]],Nurse[[#This Row],[NA TR Hours]],Nurse[[#This Row],[Med Aide/Tech Hours]])</f>
        <v>239.5865217391304</v>
      </c>
      <c r="L115" s="4">
        <f>SUM(Nurse[[#This Row],[RN Hours (excl. Admin, DON)]],Nurse[[#This Row],[RN Admin Hours]],Nurse[[#This Row],[RN DON Hours]])</f>
        <v>92.548586956521731</v>
      </c>
      <c r="M115" s="4">
        <v>74.703804347826079</v>
      </c>
      <c r="N115" s="4">
        <v>12.366521739130432</v>
      </c>
      <c r="O115" s="4">
        <v>5.4782608695652177</v>
      </c>
      <c r="P115" s="4">
        <f>SUM(Nurse[[#This Row],[LPN Hours (excl. Admin)]],Nurse[[#This Row],[LPN Admin Hours]])</f>
        <v>26.985326086956526</v>
      </c>
      <c r="Q115" s="4">
        <v>26.985326086956526</v>
      </c>
      <c r="R115" s="4">
        <v>0</v>
      </c>
      <c r="S115" s="4">
        <f>SUM(Nurse[[#This Row],[CNA Hours]],Nurse[[#This Row],[NA TR Hours]],Nurse[[#This Row],[Med Aide/Tech Hours]])</f>
        <v>137.89739130434779</v>
      </c>
      <c r="T115" s="4">
        <v>137.89739130434779</v>
      </c>
      <c r="U115" s="4">
        <v>0</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5" s="4">
        <v>0</v>
      </c>
      <c r="Y115" s="4">
        <v>0</v>
      </c>
      <c r="Z115" s="4">
        <v>0</v>
      </c>
      <c r="AA115" s="4">
        <v>0</v>
      </c>
      <c r="AB115" s="4">
        <v>0</v>
      </c>
      <c r="AC115" s="4">
        <v>0</v>
      </c>
      <c r="AD115" s="4">
        <v>0</v>
      </c>
      <c r="AE115" s="4">
        <v>0</v>
      </c>
      <c r="AF115" s="1">
        <v>245221</v>
      </c>
      <c r="AG115" s="1">
        <v>5</v>
      </c>
      <c r="AH115"/>
    </row>
    <row r="116" spans="1:34" x14ac:dyDescent="0.25">
      <c r="A116" t="s">
        <v>356</v>
      </c>
      <c r="B116" t="s">
        <v>274</v>
      </c>
      <c r="C116" t="s">
        <v>474</v>
      </c>
      <c r="D116" t="s">
        <v>464</v>
      </c>
      <c r="E116" s="4">
        <v>42.826086956521742</v>
      </c>
      <c r="F116" s="4">
        <f>Nurse[[#This Row],[Total Nurse Staff Hours]]/Nurse[[#This Row],[MDS Census]]</f>
        <v>3.5892335025380699</v>
      </c>
      <c r="G116" s="4">
        <f>Nurse[[#This Row],[Total Direct Care Staff Hours]]/Nurse[[#This Row],[MDS Census]]</f>
        <v>3.3511776649746183</v>
      </c>
      <c r="H116" s="4">
        <f>Nurse[[#This Row],[Total RN Hours (w/ Admin, DON)]]/Nurse[[#This Row],[MDS Census]]</f>
        <v>0.67156345177664978</v>
      </c>
      <c r="I116" s="4">
        <f>Nurse[[#This Row],[RN Hours (excl. Admin, DON)]]/Nurse[[#This Row],[MDS Census]]</f>
        <v>0.433507614213198</v>
      </c>
      <c r="J116" s="4">
        <f>SUM(Nurse[[#This Row],[RN Hours (excl. Admin, DON)]],Nurse[[#This Row],[RN Admin Hours]],Nurse[[#This Row],[RN DON Hours]],Nurse[[#This Row],[LPN Hours (excl. Admin)]],Nurse[[#This Row],[LPN Admin Hours]],Nurse[[#This Row],[CNA Hours]],Nurse[[#This Row],[NA TR Hours]],Nurse[[#This Row],[Med Aide/Tech Hours]])</f>
        <v>153.71282608695648</v>
      </c>
      <c r="K116" s="4">
        <f>SUM(Nurse[[#This Row],[RN Hours (excl. Admin, DON)]],Nurse[[#This Row],[LPN Hours (excl. Admin)]],Nurse[[#This Row],[CNA Hours]],Nurse[[#This Row],[NA TR Hours]],Nurse[[#This Row],[Med Aide/Tech Hours]])</f>
        <v>143.51782608695649</v>
      </c>
      <c r="L116" s="4">
        <f>SUM(Nurse[[#This Row],[RN Hours (excl. Admin, DON)]],Nurse[[#This Row],[RN Admin Hours]],Nurse[[#This Row],[RN DON Hours]])</f>
        <v>28.760434782608698</v>
      </c>
      <c r="M116" s="4">
        <v>18.565434782608698</v>
      </c>
      <c r="N116" s="4">
        <v>4.7167391304347817</v>
      </c>
      <c r="O116" s="4">
        <v>5.4782608695652177</v>
      </c>
      <c r="P116" s="4">
        <f>SUM(Nurse[[#This Row],[LPN Hours (excl. Admin)]],Nurse[[#This Row],[LPN Admin Hours]])</f>
        <v>16.486086956521731</v>
      </c>
      <c r="Q116" s="4">
        <v>16.486086956521731</v>
      </c>
      <c r="R116" s="4">
        <v>0</v>
      </c>
      <c r="S116" s="4">
        <f>SUM(Nurse[[#This Row],[CNA Hours]],Nurse[[#This Row],[NA TR Hours]],Nurse[[#This Row],[Med Aide/Tech Hours]])</f>
        <v>108.46630434782608</v>
      </c>
      <c r="T116" s="4">
        <v>98.422934782608692</v>
      </c>
      <c r="U116" s="4">
        <v>0</v>
      </c>
      <c r="V116" s="4">
        <v>10.043369565217388</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6" s="4">
        <v>0</v>
      </c>
      <c r="Y116" s="4">
        <v>0</v>
      </c>
      <c r="Z116" s="4">
        <v>0</v>
      </c>
      <c r="AA116" s="4">
        <v>0</v>
      </c>
      <c r="AB116" s="4">
        <v>0</v>
      </c>
      <c r="AC116" s="4">
        <v>0</v>
      </c>
      <c r="AD116" s="4">
        <v>0</v>
      </c>
      <c r="AE116" s="4">
        <v>0</v>
      </c>
      <c r="AF116" s="1">
        <v>245568</v>
      </c>
      <c r="AG116" s="1">
        <v>5</v>
      </c>
      <c r="AH116"/>
    </row>
    <row r="117" spans="1:34" x14ac:dyDescent="0.25">
      <c r="A117" t="s">
        <v>356</v>
      </c>
      <c r="B117" t="s">
        <v>262</v>
      </c>
      <c r="C117" t="s">
        <v>669</v>
      </c>
      <c r="D117" t="s">
        <v>465</v>
      </c>
      <c r="E117" s="4">
        <v>34.543478260869563</v>
      </c>
      <c r="F117" s="4">
        <f>Nurse[[#This Row],[Total Nurse Staff Hours]]/Nurse[[#This Row],[MDS Census]]</f>
        <v>3.8128760226557596</v>
      </c>
      <c r="G117" s="4">
        <f>Nurse[[#This Row],[Total Direct Care Staff Hours]]/Nurse[[#This Row],[MDS Census]]</f>
        <v>3.4328791692888614</v>
      </c>
      <c r="H117" s="4">
        <f>Nurse[[#This Row],[Total RN Hours (w/ Admin, DON)]]/Nurse[[#This Row],[MDS Census]]</f>
        <v>1.1239930774071747</v>
      </c>
      <c r="I117" s="4">
        <f>Nurse[[#This Row],[RN Hours (excl. Admin, DON)]]/Nurse[[#This Row],[MDS Census]]</f>
        <v>0.7439962240402771</v>
      </c>
      <c r="J117" s="4">
        <f>SUM(Nurse[[#This Row],[RN Hours (excl. Admin, DON)]],Nurse[[#This Row],[RN Admin Hours]],Nurse[[#This Row],[RN DON Hours]],Nurse[[#This Row],[LPN Hours (excl. Admin)]],Nurse[[#This Row],[LPN Admin Hours]],Nurse[[#This Row],[CNA Hours]],Nurse[[#This Row],[NA TR Hours]],Nurse[[#This Row],[Med Aide/Tech Hours]])</f>
        <v>131.71000000000004</v>
      </c>
      <c r="K117" s="4">
        <f>SUM(Nurse[[#This Row],[RN Hours (excl. Admin, DON)]],Nurse[[#This Row],[LPN Hours (excl. Admin)]],Nurse[[#This Row],[CNA Hours]],Nurse[[#This Row],[NA TR Hours]],Nurse[[#This Row],[Med Aide/Tech Hours]])</f>
        <v>118.58358695652174</v>
      </c>
      <c r="L117" s="4">
        <f>SUM(Nurse[[#This Row],[RN Hours (excl. Admin, DON)]],Nurse[[#This Row],[RN Admin Hours]],Nurse[[#This Row],[RN DON Hours]])</f>
        <v>38.826630434782615</v>
      </c>
      <c r="M117" s="4">
        <v>25.700217391304353</v>
      </c>
      <c r="N117" s="4">
        <v>7.6481521739130436</v>
      </c>
      <c r="O117" s="4">
        <v>5.4782608695652177</v>
      </c>
      <c r="P117" s="4">
        <f>SUM(Nurse[[#This Row],[LPN Hours (excl. Admin)]],Nurse[[#This Row],[LPN Admin Hours]])</f>
        <v>17.199021739130426</v>
      </c>
      <c r="Q117" s="4">
        <v>17.199021739130426</v>
      </c>
      <c r="R117" s="4">
        <v>0</v>
      </c>
      <c r="S117" s="4">
        <f>SUM(Nurse[[#This Row],[CNA Hours]],Nurse[[#This Row],[NA TR Hours]],Nurse[[#This Row],[Med Aide/Tech Hours]])</f>
        <v>75.684347826086963</v>
      </c>
      <c r="T117" s="4">
        <v>74.306956521739139</v>
      </c>
      <c r="U117" s="4">
        <v>0</v>
      </c>
      <c r="V117" s="4">
        <v>1.3773913043478263</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7" s="4">
        <v>0</v>
      </c>
      <c r="Y117" s="4">
        <v>0</v>
      </c>
      <c r="Z117" s="4">
        <v>0</v>
      </c>
      <c r="AA117" s="4">
        <v>0</v>
      </c>
      <c r="AB117" s="4">
        <v>0</v>
      </c>
      <c r="AC117" s="4">
        <v>0</v>
      </c>
      <c r="AD117" s="4">
        <v>0</v>
      </c>
      <c r="AE117" s="4">
        <v>0</v>
      </c>
      <c r="AF117" s="1">
        <v>245549</v>
      </c>
      <c r="AG117" s="1">
        <v>5</v>
      </c>
      <c r="AH117"/>
    </row>
    <row r="118" spans="1:34" x14ac:dyDescent="0.25">
      <c r="A118" t="s">
        <v>356</v>
      </c>
      <c r="B118" t="s">
        <v>220</v>
      </c>
      <c r="C118" t="s">
        <v>647</v>
      </c>
      <c r="D118" t="s">
        <v>402</v>
      </c>
      <c r="E118" s="4">
        <v>23.108695652173914</v>
      </c>
      <c r="F118" s="4">
        <f>Nurse[[#This Row],[Total Nurse Staff Hours]]/Nurse[[#This Row],[MDS Census]]</f>
        <v>3.9314346190028222</v>
      </c>
      <c r="G118" s="4">
        <f>Nurse[[#This Row],[Total Direct Care Staff Hours]]/Nurse[[#This Row],[MDS Census]]</f>
        <v>3.4163875823142056</v>
      </c>
      <c r="H118" s="4">
        <f>Nurse[[#This Row],[Total RN Hours (w/ Admin, DON)]]/Nurse[[#This Row],[MDS Census]]</f>
        <v>0.70059736594543731</v>
      </c>
      <c r="I118" s="4">
        <f>Nurse[[#This Row],[RN Hours (excl. Admin, DON)]]/Nurse[[#This Row],[MDS Census]]</f>
        <v>0.18555032925682033</v>
      </c>
      <c r="J118" s="4">
        <f>SUM(Nurse[[#This Row],[RN Hours (excl. Admin, DON)]],Nurse[[#This Row],[RN Admin Hours]],Nurse[[#This Row],[RN DON Hours]],Nurse[[#This Row],[LPN Hours (excl. Admin)]],Nurse[[#This Row],[LPN Admin Hours]],Nurse[[#This Row],[CNA Hours]],Nurse[[#This Row],[NA TR Hours]],Nurse[[#This Row],[Med Aide/Tech Hours]])</f>
        <v>90.850326086956528</v>
      </c>
      <c r="K118" s="4">
        <f>SUM(Nurse[[#This Row],[RN Hours (excl. Admin, DON)]],Nurse[[#This Row],[LPN Hours (excl. Admin)]],Nurse[[#This Row],[CNA Hours]],Nurse[[#This Row],[NA TR Hours]],Nurse[[#This Row],[Med Aide/Tech Hours]])</f>
        <v>78.948260869565232</v>
      </c>
      <c r="L118" s="4">
        <f>SUM(Nurse[[#This Row],[RN Hours (excl. Admin, DON)]],Nurse[[#This Row],[RN Admin Hours]],Nurse[[#This Row],[RN DON Hours]])</f>
        <v>16.189891304347825</v>
      </c>
      <c r="M118" s="4">
        <v>4.2878260869565219</v>
      </c>
      <c r="N118" s="4">
        <v>5.5542391304347838</v>
      </c>
      <c r="O118" s="4">
        <v>6.3478260869565215</v>
      </c>
      <c r="P118" s="4">
        <f>SUM(Nurse[[#This Row],[LPN Hours (excl. Admin)]],Nurse[[#This Row],[LPN Admin Hours]])</f>
        <v>31.763043478260883</v>
      </c>
      <c r="Q118" s="4">
        <v>31.763043478260883</v>
      </c>
      <c r="R118" s="4">
        <v>0</v>
      </c>
      <c r="S118" s="4">
        <f>SUM(Nurse[[#This Row],[CNA Hours]],Nurse[[#This Row],[NA TR Hours]],Nurse[[#This Row],[Med Aide/Tech Hours]])</f>
        <v>42.897391304347828</v>
      </c>
      <c r="T118" s="4">
        <v>39.294347826086955</v>
      </c>
      <c r="U118" s="4">
        <v>0</v>
      </c>
      <c r="V118" s="4">
        <v>3.6030434782608696</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5.7391304347826084</v>
      </c>
      <c r="X118" s="4">
        <v>0</v>
      </c>
      <c r="Y118" s="4">
        <v>0</v>
      </c>
      <c r="Z118" s="4">
        <v>5.7391304347826084</v>
      </c>
      <c r="AA118" s="4">
        <v>0</v>
      </c>
      <c r="AB118" s="4">
        <v>0</v>
      </c>
      <c r="AC118" s="4">
        <v>0</v>
      </c>
      <c r="AD118" s="4">
        <v>0</v>
      </c>
      <c r="AE118" s="4">
        <v>0</v>
      </c>
      <c r="AF118" s="1">
        <v>245476</v>
      </c>
      <c r="AG118" s="1">
        <v>5</v>
      </c>
      <c r="AH118"/>
    </row>
    <row r="119" spans="1:34" x14ac:dyDescent="0.25">
      <c r="A119" t="s">
        <v>356</v>
      </c>
      <c r="B119" t="s">
        <v>290</v>
      </c>
      <c r="C119" t="s">
        <v>687</v>
      </c>
      <c r="D119" t="s">
        <v>466</v>
      </c>
      <c r="E119" s="4">
        <v>59.510869565217391</v>
      </c>
      <c r="F119" s="4">
        <f>Nurse[[#This Row],[Total Nurse Staff Hours]]/Nurse[[#This Row],[MDS Census]]</f>
        <v>3.3936657534246581</v>
      </c>
      <c r="G119" s="4">
        <f>Nurse[[#This Row],[Total Direct Care Staff Hours]]/Nurse[[#This Row],[MDS Census]]</f>
        <v>3.2051726027397263</v>
      </c>
      <c r="H119" s="4">
        <f>Nurse[[#This Row],[Total RN Hours (w/ Admin, DON)]]/Nurse[[#This Row],[MDS Census]]</f>
        <v>0.59651506849315095</v>
      </c>
      <c r="I119" s="4">
        <f>Nurse[[#This Row],[RN Hours (excl. Admin, DON)]]/Nurse[[#This Row],[MDS Census]]</f>
        <v>0.40802191780821939</v>
      </c>
      <c r="J119" s="4">
        <f>SUM(Nurse[[#This Row],[RN Hours (excl. Admin, DON)]],Nurse[[#This Row],[RN Admin Hours]],Nurse[[#This Row],[RN DON Hours]],Nurse[[#This Row],[LPN Hours (excl. Admin)]],Nurse[[#This Row],[LPN Admin Hours]],Nurse[[#This Row],[CNA Hours]],Nurse[[#This Row],[NA TR Hours]],Nurse[[#This Row],[Med Aide/Tech Hours]])</f>
        <v>201.96000000000004</v>
      </c>
      <c r="K119" s="4">
        <f>SUM(Nurse[[#This Row],[RN Hours (excl. Admin, DON)]],Nurse[[#This Row],[LPN Hours (excl. Admin)]],Nurse[[#This Row],[CNA Hours]],Nurse[[#This Row],[NA TR Hours]],Nurse[[#This Row],[Med Aide/Tech Hours]])</f>
        <v>190.74260869565219</v>
      </c>
      <c r="L119" s="4">
        <f>SUM(Nurse[[#This Row],[RN Hours (excl. Admin, DON)]],Nurse[[#This Row],[RN Admin Hours]],Nurse[[#This Row],[RN DON Hours]])</f>
        <v>35.499130434782622</v>
      </c>
      <c r="M119" s="4">
        <v>24.281739130434794</v>
      </c>
      <c r="N119" s="4">
        <v>5.7391304347826102</v>
      </c>
      <c r="O119" s="4">
        <v>5.4782608695652177</v>
      </c>
      <c r="P119" s="4">
        <f>SUM(Nurse[[#This Row],[LPN Hours (excl. Admin)]],Nurse[[#This Row],[LPN Admin Hours]])</f>
        <v>39.274347826086952</v>
      </c>
      <c r="Q119" s="4">
        <v>39.274347826086952</v>
      </c>
      <c r="R119" s="4">
        <v>0</v>
      </c>
      <c r="S119" s="4">
        <f>SUM(Nurse[[#This Row],[CNA Hours]],Nurse[[#This Row],[NA TR Hours]],Nurse[[#This Row],[Med Aide/Tech Hours]])</f>
        <v>127.18652173913046</v>
      </c>
      <c r="T119" s="4">
        <v>121.16065217391306</v>
      </c>
      <c r="U119" s="4">
        <v>0</v>
      </c>
      <c r="V119" s="4">
        <v>6.0258695652173913</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6.5217391304347824E-2</v>
      </c>
      <c r="X119" s="4">
        <v>0</v>
      </c>
      <c r="Y119" s="4">
        <v>0</v>
      </c>
      <c r="Z119" s="4">
        <v>0</v>
      </c>
      <c r="AA119" s="4">
        <v>0</v>
      </c>
      <c r="AB119" s="4">
        <v>0</v>
      </c>
      <c r="AC119" s="4">
        <v>6.5217391304347824E-2</v>
      </c>
      <c r="AD119" s="4">
        <v>0</v>
      </c>
      <c r="AE119" s="4">
        <v>0</v>
      </c>
      <c r="AF119" s="1">
        <v>245591</v>
      </c>
      <c r="AG119" s="1">
        <v>5</v>
      </c>
      <c r="AH119"/>
    </row>
    <row r="120" spans="1:34" x14ac:dyDescent="0.25">
      <c r="A120" t="s">
        <v>356</v>
      </c>
      <c r="B120" t="s">
        <v>85</v>
      </c>
      <c r="C120" t="s">
        <v>570</v>
      </c>
      <c r="D120" t="s">
        <v>415</v>
      </c>
      <c r="E120" s="4">
        <v>83.195652173913047</v>
      </c>
      <c r="F120" s="4">
        <f>Nurse[[#This Row],[Total Nurse Staff Hours]]/Nurse[[#This Row],[MDS Census]]</f>
        <v>4.3246093545858377</v>
      </c>
      <c r="G120" s="4">
        <f>Nurse[[#This Row],[Total Direct Care Staff Hours]]/Nurse[[#This Row],[MDS Census]]</f>
        <v>4.0770512150509539</v>
      </c>
      <c r="H120" s="4">
        <f>Nurse[[#This Row],[Total RN Hours (w/ Admin, DON)]]/Nurse[[#This Row],[MDS Census]]</f>
        <v>1.1069532270708133</v>
      </c>
      <c r="I120" s="4">
        <f>Nurse[[#This Row],[RN Hours (excl. Admin, DON)]]/Nurse[[#This Row],[MDS Census]]</f>
        <v>0.85939508753592941</v>
      </c>
      <c r="J120" s="4">
        <f>SUM(Nurse[[#This Row],[RN Hours (excl. Admin, DON)]],Nurse[[#This Row],[RN Admin Hours]],Nurse[[#This Row],[RN DON Hours]],Nurse[[#This Row],[LPN Hours (excl. Admin)]],Nurse[[#This Row],[LPN Admin Hours]],Nurse[[#This Row],[CNA Hours]],Nurse[[#This Row],[NA TR Hours]],Nurse[[#This Row],[Med Aide/Tech Hours]])</f>
        <v>359.78869565217394</v>
      </c>
      <c r="K120" s="4">
        <f>SUM(Nurse[[#This Row],[RN Hours (excl. Admin, DON)]],Nurse[[#This Row],[LPN Hours (excl. Admin)]],Nurse[[#This Row],[CNA Hours]],Nurse[[#This Row],[NA TR Hours]],Nurse[[#This Row],[Med Aide/Tech Hours]])</f>
        <v>339.19293478260875</v>
      </c>
      <c r="L120" s="4">
        <f>SUM(Nurse[[#This Row],[RN Hours (excl. Admin, DON)]],Nurse[[#This Row],[RN Admin Hours]],Nurse[[#This Row],[RN DON Hours]])</f>
        <v>92.093695652173977</v>
      </c>
      <c r="M120" s="4">
        <v>71.497934782608738</v>
      </c>
      <c r="N120" s="4">
        <v>15.204456521739139</v>
      </c>
      <c r="O120" s="4">
        <v>5.3913043478260869</v>
      </c>
      <c r="P120" s="4">
        <f>SUM(Nurse[[#This Row],[LPN Hours (excl. Admin)]],Nurse[[#This Row],[LPN Admin Hours]])</f>
        <v>40.759565217391305</v>
      </c>
      <c r="Q120" s="4">
        <v>40.759565217391305</v>
      </c>
      <c r="R120" s="4">
        <v>0</v>
      </c>
      <c r="S120" s="4">
        <f>SUM(Nurse[[#This Row],[CNA Hours]],Nurse[[#This Row],[NA TR Hours]],Nurse[[#This Row],[Med Aide/Tech Hours]])</f>
        <v>226.93543478260867</v>
      </c>
      <c r="T120" s="4">
        <v>73.867608695652166</v>
      </c>
      <c r="U120" s="4">
        <v>0</v>
      </c>
      <c r="V120" s="4">
        <v>153.0678260869565</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12.468478260869565</v>
      </c>
      <c r="X120" s="4">
        <v>0.90326086956521734</v>
      </c>
      <c r="Y120" s="4">
        <v>0</v>
      </c>
      <c r="Z120" s="4">
        <v>0</v>
      </c>
      <c r="AA120" s="4">
        <v>0</v>
      </c>
      <c r="AB120" s="4">
        <v>0</v>
      </c>
      <c r="AC120" s="4">
        <v>11.565217391304348</v>
      </c>
      <c r="AD120" s="4">
        <v>0</v>
      </c>
      <c r="AE120" s="4">
        <v>0</v>
      </c>
      <c r="AF120" s="1">
        <v>245279</v>
      </c>
      <c r="AG120" s="1">
        <v>5</v>
      </c>
      <c r="AH120"/>
    </row>
    <row r="121" spans="1:34" x14ac:dyDescent="0.25">
      <c r="A121" t="s">
        <v>356</v>
      </c>
      <c r="B121" t="s">
        <v>292</v>
      </c>
      <c r="C121" t="s">
        <v>688</v>
      </c>
      <c r="D121" t="s">
        <v>463</v>
      </c>
      <c r="E121" s="4">
        <v>29.032608695652176</v>
      </c>
      <c r="F121" s="4">
        <f>Nurse[[#This Row],[Total Nurse Staff Hours]]/Nurse[[#This Row],[MDS Census]]</f>
        <v>3.3299663047547745</v>
      </c>
      <c r="G121" s="4">
        <f>Nurse[[#This Row],[Total Direct Care Staff Hours]]/Nurse[[#This Row],[MDS Census]]</f>
        <v>2.9632983901160621</v>
      </c>
      <c r="H121" s="4">
        <f>Nurse[[#This Row],[Total RN Hours (w/ Admin, DON)]]/Nurse[[#This Row],[MDS Census]]</f>
        <v>0.9560688880569076</v>
      </c>
      <c r="I121" s="4">
        <f>Nurse[[#This Row],[RN Hours (excl. Admin, DON)]]/Nurse[[#This Row],[MDS Census]]</f>
        <v>0.58940097341819542</v>
      </c>
      <c r="J121" s="4">
        <f>SUM(Nurse[[#This Row],[RN Hours (excl. Admin, DON)]],Nurse[[#This Row],[RN Admin Hours]],Nurse[[#This Row],[RN DON Hours]],Nurse[[#This Row],[LPN Hours (excl. Admin)]],Nurse[[#This Row],[LPN Admin Hours]],Nurse[[#This Row],[CNA Hours]],Nurse[[#This Row],[NA TR Hours]],Nurse[[#This Row],[Med Aide/Tech Hours]])</f>
        <v>96.677608695652211</v>
      </c>
      <c r="K121" s="4">
        <f>SUM(Nurse[[#This Row],[RN Hours (excl. Admin, DON)]],Nurse[[#This Row],[LPN Hours (excl. Admin)]],Nurse[[#This Row],[CNA Hours]],Nurse[[#This Row],[NA TR Hours]],Nurse[[#This Row],[Med Aide/Tech Hours]])</f>
        <v>86.032282608695681</v>
      </c>
      <c r="L121" s="4">
        <f>SUM(Nurse[[#This Row],[RN Hours (excl. Admin, DON)]],Nurse[[#This Row],[RN Admin Hours]],Nurse[[#This Row],[RN DON Hours]])</f>
        <v>27.757173913043481</v>
      </c>
      <c r="M121" s="4">
        <v>17.111847826086958</v>
      </c>
      <c r="N121" s="4">
        <v>4.8119565217391305</v>
      </c>
      <c r="O121" s="4">
        <v>5.8333695652173922</v>
      </c>
      <c r="P121" s="4">
        <f>SUM(Nurse[[#This Row],[LPN Hours (excl. Admin)]],Nurse[[#This Row],[LPN Admin Hours]])</f>
        <v>19.510108695652171</v>
      </c>
      <c r="Q121" s="4">
        <v>19.510108695652171</v>
      </c>
      <c r="R121" s="4">
        <v>0</v>
      </c>
      <c r="S121" s="4">
        <f>SUM(Nurse[[#This Row],[CNA Hours]],Nurse[[#This Row],[NA TR Hours]],Nurse[[#This Row],[Med Aide/Tech Hours]])</f>
        <v>49.410326086956552</v>
      </c>
      <c r="T121" s="4">
        <v>46.422826086956555</v>
      </c>
      <c r="U121" s="4">
        <v>0</v>
      </c>
      <c r="V121" s="4">
        <v>2.9874999999999998</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5.5072826086956512</v>
      </c>
      <c r="X121" s="4">
        <v>1.3478260869565217</v>
      </c>
      <c r="Y121" s="4">
        <v>0</v>
      </c>
      <c r="Z121" s="4">
        <v>4.1594565217391297</v>
      </c>
      <c r="AA121" s="4">
        <v>0</v>
      </c>
      <c r="AB121" s="4">
        <v>0</v>
      </c>
      <c r="AC121" s="4">
        <v>0</v>
      </c>
      <c r="AD121" s="4">
        <v>0</v>
      </c>
      <c r="AE121" s="4">
        <v>0</v>
      </c>
      <c r="AF121" s="1">
        <v>245593</v>
      </c>
      <c r="AG121" s="1">
        <v>5</v>
      </c>
      <c r="AH121"/>
    </row>
    <row r="122" spans="1:34" x14ac:dyDescent="0.25">
      <c r="A122" t="s">
        <v>356</v>
      </c>
      <c r="B122" t="s">
        <v>35</v>
      </c>
      <c r="C122" t="s">
        <v>541</v>
      </c>
      <c r="D122" t="s">
        <v>385</v>
      </c>
      <c r="E122" s="4">
        <v>37.913043478260867</v>
      </c>
      <c r="F122" s="4">
        <f>Nurse[[#This Row],[Total Nurse Staff Hours]]/Nurse[[#This Row],[MDS Census]]</f>
        <v>3.1552035550458726</v>
      </c>
      <c r="G122" s="4">
        <f>Nurse[[#This Row],[Total Direct Care Staff Hours]]/Nurse[[#This Row],[MDS Census]]</f>
        <v>2.9026175458715602</v>
      </c>
      <c r="H122" s="4">
        <f>Nurse[[#This Row],[Total RN Hours (w/ Admin, DON)]]/Nurse[[#This Row],[MDS Census]]</f>
        <v>1.4039191513761469</v>
      </c>
      <c r="I122" s="4">
        <f>Nurse[[#This Row],[RN Hours (excl. Admin, DON)]]/Nurse[[#This Row],[MDS Census]]</f>
        <v>1.1513331422018349</v>
      </c>
      <c r="J122" s="4">
        <f>SUM(Nurse[[#This Row],[RN Hours (excl. Admin, DON)]],Nurse[[#This Row],[RN Admin Hours]],Nurse[[#This Row],[RN DON Hours]],Nurse[[#This Row],[LPN Hours (excl. Admin)]],Nurse[[#This Row],[LPN Admin Hours]],Nurse[[#This Row],[CNA Hours]],Nurse[[#This Row],[NA TR Hours]],Nurse[[#This Row],[Med Aide/Tech Hours]])</f>
        <v>119.62336956521742</v>
      </c>
      <c r="K122" s="4">
        <f>SUM(Nurse[[#This Row],[RN Hours (excl. Admin, DON)]],Nurse[[#This Row],[LPN Hours (excl. Admin)]],Nurse[[#This Row],[CNA Hours]],Nurse[[#This Row],[NA TR Hours]],Nurse[[#This Row],[Med Aide/Tech Hours]])</f>
        <v>110.04706521739132</v>
      </c>
      <c r="L122" s="4">
        <f>SUM(Nurse[[#This Row],[RN Hours (excl. Admin, DON)]],Nurse[[#This Row],[RN Admin Hours]],Nurse[[#This Row],[RN DON Hours]])</f>
        <v>53.22684782608696</v>
      </c>
      <c r="M122" s="4">
        <v>43.650543478260872</v>
      </c>
      <c r="N122" s="4">
        <v>4.0980434782608697</v>
      </c>
      <c r="O122" s="4">
        <v>5.4782608695652177</v>
      </c>
      <c r="P122" s="4">
        <f>SUM(Nurse[[#This Row],[LPN Hours (excl. Admin)]],Nurse[[#This Row],[LPN Admin Hours]])</f>
        <v>12.984673913043482</v>
      </c>
      <c r="Q122" s="4">
        <v>12.984673913043482</v>
      </c>
      <c r="R122" s="4">
        <v>0</v>
      </c>
      <c r="S122" s="4">
        <f>SUM(Nurse[[#This Row],[CNA Hours]],Nurse[[#This Row],[NA TR Hours]],Nurse[[#This Row],[Med Aide/Tech Hours]])</f>
        <v>53.411847826086962</v>
      </c>
      <c r="T122" s="4">
        <v>53.411847826086962</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2" s="4">
        <v>0</v>
      </c>
      <c r="Y122" s="4">
        <v>0</v>
      </c>
      <c r="Z122" s="4">
        <v>0</v>
      </c>
      <c r="AA122" s="4">
        <v>0</v>
      </c>
      <c r="AB122" s="4">
        <v>0</v>
      </c>
      <c r="AC122" s="4">
        <v>0</v>
      </c>
      <c r="AD122" s="4">
        <v>0</v>
      </c>
      <c r="AE122" s="4">
        <v>0</v>
      </c>
      <c r="AF122" s="1">
        <v>245207</v>
      </c>
      <c r="AG122" s="1">
        <v>5</v>
      </c>
      <c r="AH122"/>
    </row>
    <row r="123" spans="1:34" x14ac:dyDescent="0.25">
      <c r="A123" t="s">
        <v>356</v>
      </c>
      <c r="B123" t="s">
        <v>51</v>
      </c>
      <c r="C123" t="s">
        <v>549</v>
      </c>
      <c r="D123" t="s">
        <v>426</v>
      </c>
      <c r="E123" s="4">
        <v>65.891304347826093</v>
      </c>
      <c r="F123" s="4">
        <f>Nurse[[#This Row],[Total Nurse Staff Hours]]/Nurse[[#This Row],[MDS Census]]</f>
        <v>3.9553068294292322</v>
      </c>
      <c r="G123" s="4">
        <f>Nurse[[#This Row],[Total Direct Care Staff Hours]]/Nurse[[#This Row],[MDS Census]]</f>
        <v>3.8061398878258004</v>
      </c>
      <c r="H123" s="4">
        <f>Nurse[[#This Row],[Total RN Hours (w/ Admin, DON)]]/Nurse[[#This Row],[MDS Census]]</f>
        <v>1.1306878917848895</v>
      </c>
      <c r="I123" s="4">
        <f>Nurse[[#This Row],[RN Hours (excl. Admin, DON)]]/Nurse[[#This Row],[MDS Census]]</f>
        <v>0.98321181128340485</v>
      </c>
      <c r="J123" s="4">
        <f>SUM(Nurse[[#This Row],[RN Hours (excl. Admin, DON)]],Nurse[[#This Row],[RN Admin Hours]],Nurse[[#This Row],[RN DON Hours]],Nurse[[#This Row],[LPN Hours (excl. Admin)]],Nurse[[#This Row],[LPN Admin Hours]],Nurse[[#This Row],[CNA Hours]],Nurse[[#This Row],[NA TR Hours]],Nurse[[#This Row],[Med Aide/Tech Hours]])</f>
        <v>260.6203260869566</v>
      </c>
      <c r="K123" s="4">
        <f>SUM(Nurse[[#This Row],[RN Hours (excl. Admin, DON)]],Nurse[[#This Row],[LPN Hours (excl. Admin)]],Nurse[[#This Row],[CNA Hours]],Nurse[[#This Row],[NA TR Hours]],Nurse[[#This Row],[Med Aide/Tech Hours]])</f>
        <v>250.79152173913047</v>
      </c>
      <c r="L123" s="4">
        <f>SUM(Nurse[[#This Row],[RN Hours (excl. Admin, DON)]],Nurse[[#This Row],[RN Admin Hours]],Nurse[[#This Row],[RN DON Hours]])</f>
        <v>74.502500000000012</v>
      </c>
      <c r="M123" s="4">
        <v>64.785108695652184</v>
      </c>
      <c r="N123" s="4">
        <v>4.2391304347826093</v>
      </c>
      <c r="O123" s="4">
        <v>5.4782608695652177</v>
      </c>
      <c r="P123" s="4">
        <f>SUM(Nurse[[#This Row],[LPN Hours (excl. Admin)]],Nurse[[#This Row],[LPN Admin Hours]])</f>
        <v>58.251086956521739</v>
      </c>
      <c r="Q123" s="4">
        <v>58.139673913043481</v>
      </c>
      <c r="R123" s="4">
        <v>0.11141304347826086</v>
      </c>
      <c r="S123" s="4">
        <f>SUM(Nurse[[#This Row],[CNA Hours]],Nurse[[#This Row],[NA TR Hours]],Nurse[[#This Row],[Med Aide/Tech Hours]])</f>
        <v>127.86673913043482</v>
      </c>
      <c r="T123" s="4">
        <v>113.03076086956524</v>
      </c>
      <c r="U123" s="4">
        <v>0</v>
      </c>
      <c r="V123" s="4">
        <v>14.835978260869576</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0.14402173913043478</v>
      </c>
      <c r="X123" s="4">
        <v>3.2608695652173912E-2</v>
      </c>
      <c r="Y123" s="4">
        <v>0</v>
      </c>
      <c r="Z123" s="4">
        <v>0</v>
      </c>
      <c r="AA123" s="4">
        <v>0</v>
      </c>
      <c r="AB123" s="4">
        <v>0.11141304347826086</v>
      </c>
      <c r="AC123" s="4">
        <v>0</v>
      </c>
      <c r="AD123" s="4">
        <v>0</v>
      </c>
      <c r="AE123" s="4">
        <v>0</v>
      </c>
      <c r="AF123" s="1">
        <v>245234</v>
      </c>
      <c r="AG123" s="1">
        <v>5</v>
      </c>
      <c r="AH123"/>
    </row>
    <row r="124" spans="1:34" x14ac:dyDescent="0.25">
      <c r="A124" t="s">
        <v>356</v>
      </c>
      <c r="B124" t="s">
        <v>294</v>
      </c>
      <c r="C124" t="s">
        <v>519</v>
      </c>
      <c r="D124" t="s">
        <v>465</v>
      </c>
      <c r="E124" s="4">
        <v>26.684782608695652</v>
      </c>
      <c r="F124" s="4">
        <f>Nurse[[#This Row],[Total Nurse Staff Hours]]/Nurse[[#This Row],[MDS Census]]</f>
        <v>3.1956945010183304</v>
      </c>
      <c r="G124" s="4">
        <f>Nurse[[#This Row],[Total Direct Care Staff Hours]]/Nurse[[#This Row],[MDS Census]]</f>
        <v>3.0074786150712836</v>
      </c>
      <c r="H124" s="4">
        <f>Nurse[[#This Row],[Total RN Hours (w/ Admin, DON)]]/Nurse[[#This Row],[MDS Census]]</f>
        <v>0.60008146639511195</v>
      </c>
      <c r="I124" s="4">
        <f>Nurse[[#This Row],[RN Hours (excl. Admin, DON)]]/Nurse[[#This Row],[MDS Census]]</f>
        <v>0.41186558044806504</v>
      </c>
      <c r="J124" s="4">
        <f>SUM(Nurse[[#This Row],[RN Hours (excl. Admin, DON)]],Nurse[[#This Row],[RN Admin Hours]],Nurse[[#This Row],[RN DON Hours]],Nurse[[#This Row],[LPN Hours (excl. Admin)]],Nurse[[#This Row],[LPN Admin Hours]],Nurse[[#This Row],[CNA Hours]],Nurse[[#This Row],[NA TR Hours]],Nurse[[#This Row],[Med Aide/Tech Hours]])</f>
        <v>85.276413043478271</v>
      </c>
      <c r="K124" s="4">
        <f>SUM(Nurse[[#This Row],[RN Hours (excl. Admin, DON)]],Nurse[[#This Row],[LPN Hours (excl. Admin)]],Nurse[[#This Row],[CNA Hours]],Nurse[[#This Row],[NA TR Hours]],Nurse[[#This Row],[Med Aide/Tech Hours]])</f>
        <v>80.253913043478278</v>
      </c>
      <c r="L124" s="4">
        <f>SUM(Nurse[[#This Row],[RN Hours (excl. Admin, DON)]],Nurse[[#This Row],[RN Admin Hours]],Nurse[[#This Row],[RN DON Hours]])</f>
        <v>16.013043478260869</v>
      </c>
      <c r="M124" s="4">
        <v>10.990543478260866</v>
      </c>
      <c r="N124" s="4">
        <v>0</v>
      </c>
      <c r="O124" s="4">
        <v>5.0225000000000009</v>
      </c>
      <c r="P124" s="4">
        <f>SUM(Nurse[[#This Row],[LPN Hours (excl. Admin)]],Nurse[[#This Row],[LPN Admin Hours]])</f>
        <v>16.515652173913047</v>
      </c>
      <c r="Q124" s="4">
        <v>16.515652173913047</v>
      </c>
      <c r="R124" s="4">
        <v>0</v>
      </c>
      <c r="S124" s="4">
        <f>SUM(Nurse[[#This Row],[CNA Hours]],Nurse[[#This Row],[NA TR Hours]],Nurse[[#This Row],[Med Aide/Tech Hours]])</f>
        <v>52.747717391304363</v>
      </c>
      <c r="T124" s="4">
        <v>39.418260869565231</v>
      </c>
      <c r="U124" s="4">
        <v>0</v>
      </c>
      <c r="V124" s="4">
        <v>13.329456521739134</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0.62586956521739123</v>
      </c>
      <c r="X124" s="4">
        <v>0</v>
      </c>
      <c r="Y124" s="4">
        <v>0</v>
      </c>
      <c r="Z124" s="4">
        <v>0.62586956521739123</v>
      </c>
      <c r="AA124" s="4">
        <v>0</v>
      </c>
      <c r="AB124" s="4">
        <v>0</v>
      </c>
      <c r="AC124" s="4">
        <v>0</v>
      </c>
      <c r="AD124" s="4">
        <v>0</v>
      </c>
      <c r="AE124" s="4">
        <v>0</v>
      </c>
      <c r="AF124" s="1">
        <v>245595</v>
      </c>
      <c r="AG124" s="1">
        <v>5</v>
      </c>
      <c r="AH124"/>
    </row>
    <row r="125" spans="1:34" x14ac:dyDescent="0.25">
      <c r="A125" t="s">
        <v>356</v>
      </c>
      <c r="B125" t="s">
        <v>267</v>
      </c>
      <c r="C125" t="s">
        <v>672</v>
      </c>
      <c r="D125" t="s">
        <v>465</v>
      </c>
      <c r="E125" s="4">
        <v>60.293478260869563</v>
      </c>
      <c r="F125" s="4">
        <f>Nurse[[#This Row],[Total Nurse Staff Hours]]/Nurse[[#This Row],[MDS Census]]</f>
        <v>3.4620497566252038</v>
      </c>
      <c r="G125" s="4">
        <f>Nurse[[#This Row],[Total Direct Care Staff Hours]]/Nurse[[#This Row],[MDS Census]]</f>
        <v>3.3711898323418072</v>
      </c>
      <c r="H125" s="4">
        <f>Nurse[[#This Row],[Total RN Hours (w/ Admin, DON)]]/Nurse[[#This Row],[MDS Census]]</f>
        <v>0.81221741481882082</v>
      </c>
      <c r="I125" s="4">
        <f>Nurse[[#This Row],[RN Hours (excl. Admin, DON)]]/Nurse[[#This Row],[MDS Census]]</f>
        <v>0.72135749053542442</v>
      </c>
      <c r="J125" s="4">
        <f>SUM(Nurse[[#This Row],[RN Hours (excl. Admin, DON)]],Nurse[[#This Row],[RN Admin Hours]],Nurse[[#This Row],[RN DON Hours]],Nurse[[#This Row],[LPN Hours (excl. Admin)]],Nurse[[#This Row],[LPN Admin Hours]],Nurse[[#This Row],[CNA Hours]],Nurse[[#This Row],[NA TR Hours]],Nurse[[#This Row],[Med Aide/Tech Hours]])</f>
        <v>208.73902173913049</v>
      </c>
      <c r="K125" s="4">
        <f>SUM(Nurse[[#This Row],[RN Hours (excl. Admin, DON)]],Nurse[[#This Row],[LPN Hours (excl. Admin)]],Nurse[[#This Row],[CNA Hours]],Nurse[[#This Row],[NA TR Hours]],Nurse[[#This Row],[Med Aide/Tech Hours]])</f>
        <v>203.26076086956527</v>
      </c>
      <c r="L125" s="4">
        <f>SUM(Nurse[[#This Row],[RN Hours (excl. Admin, DON)]],Nurse[[#This Row],[RN Admin Hours]],Nurse[[#This Row],[RN DON Hours]])</f>
        <v>48.97141304347825</v>
      </c>
      <c r="M125" s="4">
        <v>43.493152173913032</v>
      </c>
      <c r="N125" s="4">
        <v>0</v>
      </c>
      <c r="O125" s="4">
        <v>5.4782608695652177</v>
      </c>
      <c r="P125" s="4">
        <f>SUM(Nurse[[#This Row],[LPN Hours (excl. Admin)]],Nurse[[#This Row],[LPN Admin Hours]])</f>
        <v>16.818586956521735</v>
      </c>
      <c r="Q125" s="4">
        <v>16.818586956521735</v>
      </c>
      <c r="R125" s="4">
        <v>0</v>
      </c>
      <c r="S125" s="4">
        <f>SUM(Nurse[[#This Row],[CNA Hours]],Nurse[[#This Row],[NA TR Hours]],Nurse[[#This Row],[Med Aide/Tech Hours]])</f>
        <v>142.9490217391305</v>
      </c>
      <c r="T125" s="4">
        <v>131.17163043478268</v>
      </c>
      <c r="U125" s="4">
        <v>0</v>
      </c>
      <c r="V125" s="4">
        <v>11.777391304347823</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5" s="4">
        <v>0</v>
      </c>
      <c r="Y125" s="4">
        <v>0</v>
      </c>
      <c r="Z125" s="4">
        <v>0</v>
      </c>
      <c r="AA125" s="4">
        <v>0</v>
      </c>
      <c r="AB125" s="4">
        <v>0</v>
      </c>
      <c r="AC125" s="4">
        <v>0</v>
      </c>
      <c r="AD125" s="4">
        <v>0</v>
      </c>
      <c r="AE125" s="4">
        <v>0</v>
      </c>
      <c r="AF125" s="1">
        <v>245558</v>
      </c>
      <c r="AG125" s="1">
        <v>5</v>
      </c>
      <c r="AH125"/>
    </row>
    <row r="126" spans="1:34" x14ac:dyDescent="0.25">
      <c r="A126" t="s">
        <v>356</v>
      </c>
      <c r="B126" t="s">
        <v>106</v>
      </c>
      <c r="C126" t="s">
        <v>520</v>
      </c>
      <c r="D126" t="s">
        <v>437</v>
      </c>
      <c r="E126" s="4">
        <v>21.358695652173914</v>
      </c>
      <c r="F126" s="4">
        <f>Nurse[[#This Row],[Total Nurse Staff Hours]]/Nurse[[#This Row],[MDS Census]]</f>
        <v>4.6890483460559782</v>
      </c>
      <c r="G126" s="4">
        <f>Nurse[[#This Row],[Total Direct Care Staff Hours]]/Nurse[[#This Row],[MDS Census]]</f>
        <v>3.9225547073791338</v>
      </c>
      <c r="H126" s="4">
        <f>Nurse[[#This Row],[Total RN Hours (w/ Admin, DON)]]/Nurse[[#This Row],[MDS Census]]</f>
        <v>1.6337811704834608</v>
      </c>
      <c r="I126" s="4">
        <f>Nurse[[#This Row],[RN Hours (excl. Admin, DON)]]/Nurse[[#This Row],[MDS Census]]</f>
        <v>0.86728753180661589</v>
      </c>
      <c r="J126" s="4">
        <f>SUM(Nurse[[#This Row],[RN Hours (excl. Admin, DON)]],Nurse[[#This Row],[RN Admin Hours]],Nurse[[#This Row],[RN DON Hours]],Nurse[[#This Row],[LPN Hours (excl. Admin)]],Nurse[[#This Row],[LPN Admin Hours]],Nurse[[#This Row],[CNA Hours]],Nurse[[#This Row],[NA TR Hours]],Nurse[[#This Row],[Med Aide/Tech Hours]])</f>
        <v>100.15195652173911</v>
      </c>
      <c r="K126" s="4">
        <f>SUM(Nurse[[#This Row],[RN Hours (excl. Admin, DON)]],Nurse[[#This Row],[LPN Hours (excl. Admin)]],Nurse[[#This Row],[CNA Hours]],Nurse[[#This Row],[NA TR Hours]],Nurse[[#This Row],[Med Aide/Tech Hours]])</f>
        <v>83.780652173913026</v>
      </c>
      <c r="L126" s="4">
        <f>SUM(Nurse[[#This Row],[RN Hours (excl. Admin, DON)]],Nurse[[#This Row],[RN Admin Hours]],Nurse[[#This Row],[RN DON Hours]])</f>
        <v>34.895434782608703</v>
      </c>
      <c r="M126" s="4">
        <v>18.524130434782613</v>
      </c>
      <c r="N126" s="4">
        <v>6.0071739130434789</v>
      </c>
      <c r="O126" s="4">
        <v>10.364130434782609</v>
      </c>
      <c r="P126" s="4">
        <f>SUM(Nurse[[#This Row],[LPN Hours (excl. Admin)]],Nurse[[#This Row],[LPN Admin Hours]])</f>
        <v>15.278369565217387</v>
      </c>
      <c r="Q126" s="4">
        <v>15.278369565217387</v>
      </c>
      <c r="R126" s="4">
        <v>0</v>
      </c>
      <c r="S126" s="4">
        <f>SUM(Nurse[[#This Row],[CNA Hours]],Nurse[[#This Row],[NA TR Hours]],Nurse[[#This Row],[Med Aide/Tech Hours]])</f>
        <v>49.978152173913024</v>
      </c>
      <c r="T126" s="4">
        <v>43.473478260869548</v>
      </c>
      <c r="U126" s="4">
        <v>0</v>
      </c>
      <c r="V126" s="4">
        <v>6.5046739130434785</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0.45108695652173914</v>
      </c>
      <c r="X126" s="4">
        <v>0</v>
      </c>
      <c r="Y126" s="4">
        <v>0</v>
      </c>
      <c r="Z126" s="4">
        <v>0.45108695652173914</v>
      </c>
      <c r="AA126" s="4">
        <v>0</v>
      </c>
      <c r="AB126" s="4">
        <v>0</v>
      </c>
      <c r="AC126" s="4">
        <v>0</v>
      </c>
      <c r="AD126" s="4">
        <v>0</v>
      </c>
      <c r="AE126" s="4">
        <v>0</v>
      </c>
      <c r="AF126" s="1">
        <v>245314</v>
      </c>
      <c r="AG126" s="1">
        <v>5</v>
      </c>
      <c r="AH126"/>
    </row>
    <row r="127" spans="1:34" x14ac:dyDescent="0.25">
      <c r="A127" t="s">
        <v>356</v>
      </c>
      <c r="B127" t="s">
        <v>227</v>
      </c>
      <c r="C127" t="s">
        <v>651</v>
      </c>
      <c r="D127" t="s">
        <v>460</v>
      </c>
      <c r="E127" s="4">
        <v>26.586956521739129</v>
      </c>
      <c r="F127" s="4">
        <f>Nurse[[#This Row],[Total Nurse Staff Hours]]/Nurse[[#This Row],[MDS Census]]</f>
        <v>3.2623753066230585</v>
      </c>
      <c r="G127" s="4">
        <f>Nurse[[#This Row],[Total Direct Care Staff Hours]]/Nurse[[#This Row],[MDS Census]]</f>
        <v>2.9037571545380221</v>
      </c>
      <c r="H127" s="4">
        <f>Nurse[[#This Row],[Total RN Hours (w/ Admin, DON)]]/Nurse[[#This Row],[MDS Census]]</f>
        <v>0.56625511038430087</v>
      </c>
      <c r="I127" s="4">
        <f>Nurse[[#This Row],[RN Hours (excl. Admin, DON)]]/Nurse[[#This Row],[MDS Census]]</f>
        <v>0.20763695829926412</v>
      </c>
      <c r="J127" s="4">
        <f>SUM(Nurse[[#This Row],[RN Hours (excl. Admin, DON)]],Nurse[[#This Row],[RN Admin Hours]],Nurse[[#This Row],[RN DON Hours]],Nurse[[#This Row],[LPN Hours (excl. Admin)]],Nurse[[#This Row],[LPN Admin Hours]],Nurse[[#This Row],[CNA Hours]],Nurse[[#This Row],[NA TR Hours]],Nurse[[#This Row],[Med Aide/Tech Hours]])</f>
        <v>86.736630434782612</v>
      </c>
      <c r="K127" s="4">
        <f>SUM(Nurse[[#This Row],[RN Hours (excl. Admin, DON)]],Nurse[[#This Row],[LPN Hours (excl. Admin)]],Nurse[[#This Row],[CNA Hours]],Nurse[[#This Row],[NA TR Hours]],Nurse[[#This Row],[Med Aide/Tech Hours]])</f>
        <v>77.202065217391322</v>
      </c>
      <c r="L127" s="4">
        <f>SUM(Nurse[[#This Row],[RN Hours (excl. Admin, DON)]],Nurse[[#This Row],[RN Admin Hours]],Nurse[[#This Row],[RN DON Hours]])</f>
        <v>15.055</v>
      </c>
      <c r="M127" s="4">
        <v>5.5204347826086959</v>
      </c>
      <c r="N127" s="4">
        <v>3.8823913043478258</v>
      </c>
      <c r="O127" s="4">
        <v>5.6521739130434785</v>
      </c>
      <c r="P127" s="4">
        <f>SUM(Nurse[[#This Row],[LPN Hours (excl. Admin)]],Nurse[[#This Row],[LPN Admin Hours]])</f>
        <v>24.627826086956528</v>
      </c>
      <c r="Q127" s="4">
        <v>24.627826086956528</v>
      </c>
      <c r="R127" s="4">
        <v>0</v>
      </c>
      <c r="S127" s="4">
        <f>SUM(Nurse[[#This Row],[CNA Hours]],Nurse[[#This Row],[NA TR Hours]],Nurse[[#This Row],[Med Aide/Tech Hours]])</f>
        <v>47.053804347826087</v>
      </c>
      <c r="T127" s="4">
        <v>42.173369565217392</v>
      </c>
      <c r="U127" s="4">
        <v>0</v>
      </c>
      <c r="V127" s="4">
        <v>4.8804347826086971</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1.1304347826086956</v>
      </c>
      <c r="X127" s="4">
        <v>0</v>
      </c>
      <c r="Y127" s="4">
        <v>0</v>
      </c>
      <c r="Z127" s="4">
        <v>1.1304347826086956</v>
      </c>
      <c r="AA127" s="4">
        <v>0</v>
      </c>
      <c r="AB127" s="4">
        <v>0</v>
      </c>
      <c r="AC127" s="4">
        <v>0</v>
      </c>
      <c r="AD127" s="4">
        <v>0</v>
      </c>
      <c r="AE127" s="4">
        <v>0</v>
      </c>
      <c r="AF127" s="1">
        <v>245488</v>
      </c>
      <c r="AG127" s="1">
        <v>5</v>
      </c>
      <c r="AH127"/>
    </row>
    <row r="128" spans="1:34" x14ac:dyDescent="0.25">
      <c r="A128" t="s">
        <v>356</v>
      </c>
      <c r="B128" t="s">
        <v>76</v>
      </c>
      <c r="C128" t="s">
        <v>566</v>
      </c>
      <c r="D128" t="s">
        <v>389</v>
      </c>
      <c r="E128" s="4">
        <v>119.67391304347827</v>
      </c>
      <c r="F128" s="4">
        <f>Nurse[[#This Row],[Total Nurse Staff Hours]]/Nurse[[#This Row],[MDS Census]]</f>
        <v>4.361194368755676</v>
      </c>
      <c r="G128" s="4">
        <f>Nurse[[#This Row],[Total Direct Care Staff Hours]]/Nurse[[#This Row],[MDS Census]]</f>
        <v>3.7766348773841956</v>
      </c>
      <c r="H128" s="4">
        <f>Nurse[[#This Row],[Total RN Hours (w/ Admin, DON)]]/Nurse[[#This Row],[MDS Census]]</f>
        <v>0.91727974568574033</v>
      </c>
      <c r="I128" s="4">
        <f>Nurse[[#This Row],[RN Hours (excl. Admin, DON)]]/Nurse[[#This Row],[MDS Census]]</f>
        <v>0.42166212534059944</v>
      </c>
      <c r="J128" s="4">
        <f>SUM(Nurse[[#This Row],[RN Hours (excl. Admin, DON)]],Nurse[[#This Row],[RN Admin Hours]],Nurse[[#This Row],[RN DON Hours]],Nurse[[#This Row],[LPN Hours (excl. Admin)]],Nurse[[#This Row],[LPN Admin Hours]],Nurse[[#This Row],[CNA Hours]],Nurse[[#This Row],[NA TR Hours]],Nurse[[#This Row],[Med Aide/Tech Hours]])</f>
        <v>521.92119565217388</v>
      </c>
      <c r="K128" s="4">
        <f>SUM(Nurse[[#This Row],[RN Hours (excl. Admin, DON)]],Nurse[[#This Row],[LPN Hours (excl. Admin)]],Nurse[[#This Row],[CNA Hours]],Nurse[[#This Row],[NA TR Hours]],Nurse[[#This Row],[Med Aide/Tech Hours]])</f>
        <v>451.96467391304344</v>
      </c>
      <c r="L128" s="4">
        <f>SUM(Nurse[[#This Row],[RN Hours (excl. Admin, DON)]],Nurse[[#This Row],[RN Admin Hours]],Nurse[[#This Row],[RN DON Hours]])</f>
        <v>109.77445652173914</v>
      </c>
      <c r="M128" s="4">
        <v>50.461956521739133</v>
      </c>
      <c r="N128" s="4">
        <v>55.315217391304351</v>
      </c>
      <c r="O128" s="4">
        <v>3.9972826086956523</v>
      </c>
      <c r="P128" s="4">
        <f>SUM(Nurse[[#This Row],[LPN Hours (excl. Admin)]],Nurse[[#This Row],[LPN Admin Hours]])</f>
        <v>121.80706521739131</v>
      </c>
      <c r="Q128" s="4">
        <v>111.16304347826087</v>
      </c>
      <c r="R128" s="4">
        <v>10.644021739130435</v>
      </c>
      <c r="S128" s="4">
        <f>SUM(Nurse[[#This Row],[CNA Hours]],Nurse[[#This Row],[NA TR Hours]],Nurse[[#This Row],[Med Aide/Tech Hours]])</f>
        <v>290.33967391304344</v>
      </c>
      <c r="T128" s="4">
        <v>288.54076086956519</v>
      </c>
      <c r="U128" s="4">
        <v>0</v>
      </c>
      <c r="V128" s="4">
        <v>1.798913043478261</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55.133152173913047</v>
      </c>
      <c r="X128" s="4">
        <v>0</v>
      </c>
      <c r="Y128" s="4">
        <v>0</v>
      </c>
      <c r="Z128" s="4">
        <v>0</v>
      </c>
      <c r="AA128" s="4">
        <v>0</v>
      </c>
      <c r="AB128" s="4">
        <v>0</v>
      </c>
      <c r="AC128" s="4">
        <v>55.133152173913047</v>
      </c>
      <c r="AD128" s="4">
        <v>0</v>
      </c>
      <c r="AE128" s="4">
        <v>0</v>
      </c>
      <c r="AF128" s="1">
        <v>245269</v>
      </c>
      <c r="AG128" s="1">
        <v>5</v>
      </c>
      <c r="AH128"/>
    </row>
    <row r="129" spans="1:34" x14ac:dyDescent="0.25">
      <c r="A129" t="s">
        <v>356</v>
      </c>
      <c r="B129" t="s">
        <v>76</v>
      </c>
      <c r="C129" t="s">
        <v>615</v>
      </c>
      <c r="D129" t="s">
        <v>452</v>
      </c>
      <c r="E129" s="4">
        <v>58.673913043478258</v>
      </c>
      <c r="F129" s="4">
        <f>Nurse[[#This Row],[Total Nurse Staff Hours]]/Nurse[[#This Row],[MDS Census]]</f>
        <v>3.7422563912560212</v>
      </c>
      <c r="G129" s="4">
        <f>Nurse[[#This Row],[Total Direct Care Staff Hours]]/Nurse[[#This Row],[MDS Census]]</f>
        <v>3.6502315672471286</v>
      </c>
      <c r="H129" s="4">
        <f>Nurse[[#This Row],[Total RN Hours (w/ Admin, DON)]]/Nurse[[#This Row],[MDS Census]]</f>
        <v>0.71984994442386074</v>
      </c>
      <c r="I129" s="4">
        <f>Nurse[[#This Row],[RN Hours (excl. Admin, DON)]]/Nurse[[#This Row],[MDS Census]]</f>
        <v>0.62782512041496852</v>
      </c>
      <c r="J129" s="4">
        <f>SUM(Nurse[[#This Row],[RN Hours (excl. Admin, DON)]],Nurse[[#This Row],[RN Admin Hours]],Nurse[[#This Row],[RN DON Hours]],Nurse[[#This Row],[LPN Hours (excl. Admin)]],Nurse[[#This Row],[LPN Admin Hours]],Nurse[[#This Row],[CNA Hours]],Nurse[[#This Row],[NA TR Hours]],Nurse[[#This Row],[Med Aide/Tech Hours]])</f>
        <v>219.57282608695652</v>
      </c>
      <c r="K129" s="4">
        <f>SUM(Nurse[[#This Row],[RN Hours (excl. Admin, DON)]],Nurse[[#This Row],[LPN Hours (excl. Admin)]],Nurse[[#This Row],[CNA Hours]],Nurse[[#This Row],[NA TR Hours]],Nurse[[#This Row],[Med Aide/Tech Hours]])</f>
        <v>214.17336956521737</v>
      </c>
      <c r="L129" s="4">
        <f>SUM(Nurse[[#This Row],[RN Hours (excl. Admin, DON)]],Nurse[[#This Row],[RN Admin Hours]],Nurse[[#This Row],[RN DON Hours]])</f>
        <v>42.236413043478265</v>
      </c>
      <c r="M129" s="4">
        <v>36.836956521739133</v>
      </c>
      <c r="N129" s="4">
        <v>0</v>
      </c>
      <c r="O129" s="4">
        <v>5.3994565217391308</v>
      </c>
      <c r="P129" s="4">
        <f>SUM(Nurse[[#This Row],[LPN Hours (excl. Admin)]],Nurse[[#This Row],[LPN Admin Hours]])</f>
        <v>31.904891304347824</v>
      </c>
      <c r="Q129" s="4">
        <v>31.904891304347824</v>
      </c>
      <c r="R129" s="4">
        <v>0</v>
      </c>
      <c r="S129" s="4">
        <f>SUM(Nurse[[#This Row],[CNA Hours]],Nurse[[#This Row],[NA TR Hours]],Nurse[[#This Row],[Med Aide/Tech Hours]])</f>
        <v>145.43152173913043</v>
      </c>
      <c r="T129" s="4">
        <v>142.20326086956521</v>
      </c>
      <c r="U129" s="4">
        <v>0.33423913043478259</v>
      </c>
      <c r="V129" s="4">
        <v>2.8940217391304346</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19.192391304347826</v>
      </c>
      <c r="X129" s="4">
        <v>0</v>
      </c>
      <c r="Y129" s="4">
        <v>0</v>
      </c>
      <c r="Z129" s="4">
        <v>0</v>
      </c>
      <c r="AA129" s="4">
        <v>0</v>
      </c>
      <c r="AB129" s="4">
        <v>0</v>
      </c>
      <c r="AC129" s="4">
        <v>19.192391304347826</v>
      </c>
      <c r="AD129" s="4">
        <v>0</v>
      </c>
      <c r="AE129" s="4">
        <v>0</v>
      </c>
      <c r="AF129" s="1">
        <v>245393</v>
      </c>
      <c r="AG129" s="1">
        <v>5</v>
      </c>
      <c r="AH129"/>
    </row>
    <row r="130" spans="1:34" x14ac:dyDescent="0.25">
      <c r="A130" t="s">
        <v>356</v>
      </c>
      <c r="B130" t="s">
        <v>186</v>
      </c>
      <c r="C130" t="s">
        <v>516</v>
      </c>
      <c r="D130" t="s">
        <v>457</v>
      </c>
      <c r="E130" s="4">
        <v>102.20652173913044</v>
      </c>
      <c r="F130" s="4">
        <f>Nurse[[#This Row],[Total Nurse Staff Hours]]/Nurse[[#This Row],[MDS Census]]</f>
        <v>3.9808114431564396</v>
      </c>
      <c r="G130" s="4">
        <f>Nurse[[#This Row],[Total Direct Care Staff Hours]]/Nurse[[#This Row],[MDS Census]]</f>
        <v>3.7470615760927366</v>
      </c>
      <c r="H130" s="4">
        <f>Nurse[[#This Row],[Total RN Hours (w/ Admin, DON)]]/Nurse[[#This Row],[MDS Census]]</f>
        <v>0.95891736679783057</v>
      </c>
      <c r="I130" s="4">
        <f>Nurse[[#This Row],[RN Hours (excl. Admin, DON)]]/Nurse[[#This Row],[MDS Census]]</f>
        <v>0.72516749973412731</v>
      </c>
      <c r="J130" s="4">
        <f>SUM(Nurse[[#This Row],[RN Hours (excl. Admin, DON)]],Nurse[[#This Row],[RN Admin Hours]],Nurse[[#This Row],[RN DON Hours]],Nurse[[#This Row],[LPN Hours (excl. Admin)]],Nurse[[#This Row],[LPN Admin Hours]],Nurse[[#This Row],[CNA Hours]],Nurse[[#This Row],[NA TR Hours]],Nurse[[#This Row],[Med Aide/Tech Hours]])</f>
        <v>406.86489130434785</v>
      </c>
      <c r="K130" s="4">
        <f>SUM(Nurse[[#This Row],[RN Hours (excl. Admin, DON)]],Nurse[[#This Row],[LPN Hours (excl. Admin)]],Nurse[[#This Row],[CNA Hours]],Nurse[[#This Row],[NA TR Hours]],Nurse[[#This Row],[Med Aide/Tech Hours]])</f>
        <v>382.97413043478264</v>
      </c>
      <c r="L130" s="4">
        <f>SUM(Nurse[[#This Row],[RN Hours (excl. Admin, DON)]],Nurse[[#This Row],[RN Admin Hours]],Nurse[[#This Row],[RN DON Hours]])</f>
        <v>98.007608695652181</v>
      </c>
      <c r="M130" s="4">
        <v>74.116847826086953</v>
      </c>
      <c r="N130" s="4">
        <v>18.934239130434783</v>
      </c>
      <c r="O130" s="4">
        <v>4.9565217391304346</v>
      </c>
      <c r="P130" s="4">
        <f>SUM(Nurse[[#This Row],[LPN Hours (excl. Admin)]],Nurse[[#This Row],[LPN Admin Hours]])</f>
        <v>49.785326086956523</v>
      </c>
      <c r="Q130" s="4">
        <v>49.785326086956523</v>
      </c>
      <c r="R130" s="4">
        <v>0</v>
      </c>
      <c r="S130" s="4">
        <f>SUM(Nurse[[#This Row],[CNA Hours]],Nurse[[#This Row],[NA TR Hours]],Nurse[[#This Row],[Med Aide/Tech Hours]])</f>
        <v>259.07195652173914</v>
      </c>
      <c r="T130" s="4">
        <v>235.29478260869564</v>
      </c>
      <c r="U130" s="4">
        <v>0</v>
      </c>
      <c r="V130" s="4">
        <v>23.777173913043477</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245432</v>
      </c>
      <c r="AG130" s="1">
        <v>5</v>
      </c>
      <c r="AH130"/>
    </row>
    <row r="131" spans="1:34" x14ac:dyDescent="0.25">
      <c r="A131" t="s">
        <v>356</v>
      </c>
      <c r="B131" t="s">
        <v>327</v>
      </c>
      <c r="C131" t="s">
        <v>512</v>
      </c>
      <c r="D131" t="s">
        <v>415</v>
      </c>
      <c r="E131" s="4">
        <v>19.739130434782609</v>
      </c>
      <c r="F131" s="4">
        <f>Nurse[[#This Row],[Total Nurse Staff Hours]]/Nurse[[#This Row],[MDS Census]]</f>
        <v>1.2826266519823788</v>
      </c>
      <c r="G131" s="4">
        <f>Nurse[[#This Row],[Total Direct Care Staff Hours]]/Nurse[[#This Row],[MDS Census]]</f>
        <v>1.2826266519823788</v>
      </c>
      <c r="H131" s="4">
        <f>Nurse[[#This Row],[Total RN Hours (w/ Admin, DON)]]/Nurse[[#This Row],[MDS Census]]</f>
        <v>0.25853524229074892</v>
      </c>
      <c r="I131" s="4">
        <f>Nurse[[#This Row],[RN Hours (excl. Admin, DON)]]/Nurse[[#This Row],[MDS Census]]</f>
        <v>0.25853524229074892</v>
      </c>
      <c r="J131" s="4">
        <f>SUM(Nurse[[#This Row],[RN Hours (excl. Admin, DON)]],Nurse[[#This Row],[RN Admin Hours]],Nurse[[#This Row],[RN DON Hours]],Nurse[[#This Row],[LPN Hours (excl. Admin)]],Nurse[[#This Row],[LPN Admin Hours]],Nurse[[#This Row],[CNA Hours]],Nurse[[#This Row],[NA TR Hours]],Nurse[[#This Row],[Med Aide/Tech Hours]])</f>
        <v>25.317934782608695</v>
      </c>
      <c r="K131" s="4">
        <f>SUM(Nurse[[#This Row],[RN Hours (excl. Admin, DON)]],Nurse[[#This Row],[LPN Hours (excl. Admin)]],Nurse[[#This Row],[CNA Hours]],Nurse[[#This Row],[NA TR Hours]],Nurse[[#This Row],[Med Aide/Tech Hours]])</f>
        <v>25.317934782608695</v>
      </c>
      <c r="L131" s="4">
        <f>SUM(Nurse[[#This Row],[RN Hours (excl. Admin, DON)]],Nurse[[#This Row],[RN Admin Hours]],Nurse[[#This Row],[RN DON Hours]])</f>
        <v>5.1032608695652177</v>
      </c>
      <c r="M131" s="4">
        <v>5.1032608695652177</v>
      </c>
      <c r="N131" s="4">
        <v>0</v>
      </c>
      <c r="O131" s="4">
        <v>0</v>
      </c>
      <c r="P131" s="4">
        <f>SUM(Nurse[[#This Row],[LPN Hours (excl. Admin)]],Nurse[[#This Row],[LPN Admin Hours]])</f>
        <v>20.214673913043477</v>
      </c>
      <c r="Q131" s="4">
        <v>20.214673913043477</v>
      </c>
      <c r="R131" s="4">
        <v>0</v>
      </c>
      <c r="S131" s="4">
        <f>SUM(Nurse[[#This Row],[CNA Hours]],Nurse[[#This Row],[NA TR Hours]],Nurse[[#This Row],[Med Aide/Tech Hours]])</f>
        <v>0</v>
      </c>
      <c r="T131" s="4">
        <v>0</v>
      </c>
      <c r="U131" s="4">
        <v>0</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3.1684782608695654</v>
      </c>
      <c r="X131" s="4">
        <v>2.2336956521739131</v>
      </c>
      <c r="Y131" s="4">
        <v>0</v>
      </c>
      <c r="Z131" s="4">
        <v>0</v>
      </c>
      <c r="AA131" s="4">
        <v>0.93478260869565222</v>
      </c>
      <c r="AB131" s="4">
        <v>0</v>
      </c>
      <c r="AC131" s="4">
        <v>0</v>
      </c>
      <c r="AD131" s="4">
        <v>0</v>
      </c>
      <c r="AE131" s="4">
        <v>0</v>
      </c>
      <c r="AF131" s="7">
        <v>2.4000000000000001E+151</v>
      </c>
      <c r="AG131" s="1">
        <v>5</v>
      </c>
      <c r="AH131"/>
    </row>
    <row r="132" spans="1:34" x14ac:dyDescent="0.25">
      <c r="A132" t="s">
        <v>356</v>
      </c>
      <c r="B132" t="s">
        <v>145</v>
      </c>
      <c r="C132" t="s">
        <v>523</v>
      </c>
      <c r="D132" t="s">
        <v>448</v>
      </c>
      <c r="E132" s="4">
        <v>71.338028169014081</v>
      </c>
      <c r="F132" s="4">
        <f>Nurse[[#This Row],[Total Nurse Staff Hours]]/Nurse[[#This Row],[MDS Census]]</f>
        <v>5.2228608094768019</v>
      </c>
      <c r="G132" s="4">
        <f>Nurse[[#This Row],[Total Direct Care Staff Hours]]/Nurse[[#This Row],[MDS Census]]</f>
        <v>4.6289318854886474</v>
      </c>
      <c r="H132" s="4">
        <f>Nurse[[#This Row],[Total RN Hours (w/ Admin, DON)]]/Nurse[[#This Row],[MDS Census]]</f>
        <v>1.0482369200394865</v>
      </c>
      <c r="I132" s="4">
        <f>Nurse[[#This Row],[RN Hours (excl. Admin, DON)]]/Nurse[[#This Row],[MDS Census]]</f>
        <v>0.47207699901283312</v>
      </c>
      <c r="J132" s="4">
        <f>SUM(Nurse[[#This Row],[RN Hours (excl. Admin, DON)]],Nurse[[#This Row],[RN Admin Hours]],Nurse[[#This Row],[RN DON Hours]],Nurse[[#This Row],[LPN Hours (excl. Admin)]],Nurse[[#This Row],[LPN Admin Hours]],Nurse[[#This Row],[CNA Hours]],Nurse[[#This Row],[NA TR Hours]],Nurse[[#This Row],[Med Aide/Tech Hours]])</f>
        <v>372.58859154929576</v>
      </c>
      <c r="K132" s="4">
        <f>SUM(Nurse[[#This Row],[RN Hours (excl. Admin, DON)]],Nurse[[#This Row],[LPN Hours (excl. Admin)]],Nurse[[#This Row],[CNA Hours]],Nurse[[#This Row],[NA TR Hours]],Nurse[[#This Row],[Med Aide/Tech Hours]])</f>
        <v>330.21887323943662</v>
      </c>
      <c r="L132" s="4">
        <f>SUM(Nurse[[#This Row],[RN Hours (excl. Admin, DON)]],Nurse[[#This Row],[RN Admin Hours]],Nurse[[#This Row],[RN DON Hours]])</f>
        <v>74.779154929577459</v>
      </c>
      <c r="M132" s="4">
        <v>33.677042253521122</v>
      </c>
      <c r="N132" s="4">
        <v>36.031690140845072</v>
      </c>
      <c r="O132" s="4">
        <v>5.070422535211268</v>
      </c>
      <c r="P132" s="4">
        <f>SUM(Nurse[[#This Row],[LPN Hours (excl. Admin)]],Nurse[[#This Row],[LPN Admin Hours]])</f>
        <v>100.14563380281692</v>
      </c>
      <c r="Q132" s="4">
        <v>98.878028169014101</v>
      </c>
      <c r="R132" s="4">
        <v>1.267605633802817</v>
      </c>
      <c r="S132" s="4">
        <f>SUM(Nurse[[#This Row],[CNA Hours]],Nurse[[#This Row],[NA TR Hours]],Nurse[[#This Row],[Med Aide/Tech Hours]])</f>
        <v>197.66380281690141</v>
      </c>
      <c r="T132" s="4">
        <v>184.13211267605635</v>
      </c>
      <c r="U132" s="4">
        <v>0</v>
      </c>
      <c r="V132" s="4">
        <v>13.531690140845072</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2" s="4">
        <v>0</v>
      </c>
      <c r="Y132" s="4">
        <v>0</v>
      </c>
      <c r="Z132" s="4">
        <v>0</v>
      </c>
      <c r="AA132" s="4">
        <v>0</v>
      </c>
      <c r="AB132" s="4">
        <v>0</v>
      </c>
      <c r="AC132" s="4">
        <v>0</v>
      </c>
      <c r="AD132" s="4">
        <v>0</v>
      </c>
      <c r="AE132" s="4">
        <v>0</v>
      </c>
      <c r="AF132" s="1">
        <v>245368</v>
      </c>
      <c r="AG132" s="1">
        <v>5</v>
      </c>
      <c r="AH132"/>
    </row>
    <row r="133" spans="1:34" x14ac:dyDescent="0.25">
      <c r="A133" t="s">
        <v>356</v>
      </c>
      <c r="B133" t="s">
        <v>271</v>
      </c>
      <c r="C133" t="s">
        <v>675</v>
      </c>
      <c r="D133" t="s">
        <v>467</v>
      </c>
      <c r="E133" s="4">
        <v>53.054347826086953</v>
      </c>
      <c r="F133" s="4">
        <f>Nurse[[#This Row],[Total Nurse Staff Hours]]/Nurse[[#This Row],[MDS Census]]</f>
        <v>4.5801577545584928</v>
      </c>
      <c r="G133" s="4">
        <f>Nurse[[#This Row],[Total Direct Care Staff Hours]]/Nurse[[#This Row],[MDS Census]]</f>
        <v>4.4719832001639013</v>
      </c>
      <c r="H133" s="4">
        <f>Nurse[[#This Row],[Total RN Hours (w/ Admin, DON)]]/Nurse[[#This Row],[MDS Census]]</f>
        <v>1.0344703954107766</v>
      </c>
      <c r="I133" s="4">
        <f>Nurse[[#This Row],[RN Hours (excl. Admin, DON)]]/Nurse[[#This Row],[MDS Census]]</f>
        <v>0.92629584101618534</v>
      </c>
      <c r="J133" s="4">
        <f>SUM(Nurse[[#This Row],[RN Hours (excl. Admin, DON)]],Nurse[[#This Row],[RN Admin Hours]],Nurse[[#This Row],[RN DON Hours]],Nurse[[#This Row],[LPN Hours (excl. Admin)]],Nurse[[#This Row],[LPN Admin Hours]],Nurse[[#This Row],[CNA Hours]],Nurse[[#This Row],[NA TR Hours]],Nurse[[#This Row],[Med Aide/Tech Hours]])</f>
        <v>242.99728260869566</v>
      </c>
      <c r="K133" s="4">
        <f>SUM(Nurse[[#This Row],[RN Hours (excl. Admin, DON)]],Nurse[[#This Row],[LPN Hours (excl. Admin)]],Nurse[[#This Row],[CNA Hours]],Nurse[[#This Row],[NA TR Hours]],Nurse[[#This Row],[Med Aide/Tech Hours]])</f>
        <v>237.25815217391303</v>
      </c>
      <c r="L133" s="4">
        <f>SUM(Nurse[[#This Row],[RN Hours (excl. Admin, DON)]],Nurse[[#This Row],[RN Admin Hours]],Nurse[[#This Row],[RN DON Hours]])</f>
        <v>54.883152173913047</v>
      </c>
      <c r="M133" s="4">
        <v>49.144021739130437</v>
      </c>
      <c r="N133" s="4">
        <v>0</v>
      </c>
      <c r="O133" s="4">
        <v>5.7391304347826084</v>
      </c>
      <c r="P133" s="4">
        <f>SUM(Nurse[[#This Row],[LPN Hours (excl. Admin)]],Nurse[[#This Row],[LPN Admin Hours]])</f>
        <v>42.192934782608695</v>
      </c>
      <c r="Q133" s="4">
        <v>42.192934782608695</v>
      </c>
      <c r="R133" s="4">
        <v>0</v>
      </c>
      <c r="S133" s="4">
        <f>SUM(Nurse[[#This Row],[CNA Hours]],Nurse[[#This Row],[NA TR Hours]],Nurse[[#This Row],[Med Aide/Tech Hours]])</f>
        <v>145.92119565217391</v>
      </c>
      <c r="T133" s="4">
        <v>89.423913043478265</v>
      </c>
      <c r="U133" s="4">
        <v>0</v>
      </c>
      <c r="V133" s="4">
        <v>56.497282608695649</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3" s="4">
        <v>0</v>
      </c>
      <c r="Y133" s="4">
        <v>0</v>
      </c>
      <c r="Z133" s="4">
        <v>0</v>
      </c>
      <c r="AA133" s="4">
        <v>0</v>
      </c>
      <c r="AB133" s="4">
        <v>0</v>
      </c>
      <c r="AC133" s="4">
        <v>0</v>
      </c>
      <c r="AD133" s="4">
        <v>0</v>
      </c>
      <c r="AE133" s="4">
        <v>0</v>
      </c>
      <c r="AF133" s="1">
        <v>245563</v>
      </c>
      <c r="AG133" s="1">
        <v>5</v>
      </c>
      <c r="AH133"/>
    </row>
    <row r="134" spans="1:34" x14ac:dyDescent="0.25">
      <c r="A134" t="s">
        <v>356</v>
      </c>
      <c r="B134" t="s">
        <v>7</v>
      </c>
      <c r="C134" t="s">
        <v>524</v>
      </c>
      <c r="D134" t="s">
        <v>410</v>
      </c>
      <c r="E134" s="4">
        <v>97.5</v>
      </c>
      <c r="F134" s="4">
        <f>Nurse[[#This Row],[Total Nurse Staff Hours]]/Nurse[[#This Row],[MDS Census]]</f>
        <v>4.4143812709030099</v>
      </c>
      <c r="G134" s="4">
        <f>Nurse[[#This Row],[Total Direct Care Staff Hours]]/Nurse[[#This Row],[MDS Census]]</f>
        <v>3.9368729096989967</v>
      </c>
      <c r="H134" s="4">
        <f>Nurse[[#This Row],[Total RN Hours (w/ Admin, DON)]]/Nurse[[#This Row],[MDS Census]]</f>
        <v>1.5661092530657748</v>
      </c>
      <c r="I134" s="4">
        <f>Nurse[[#This Row],[RN Hours (excl. Admin, DON)]]/Nurse[[#This Row],[MDS Census]]</f>
        <v>1.1403288740245261</v>
      </c>
      <c r="J134" s="4">
        <f>SUM(Nurse[[#This Row],[RN Hours (excl. Admin, DON)]],Nurse[[#This Row],[RN Admin Hours]],Nurse[[#This Row],[RN DON Hours]],Nurse[[#This Row],[LPN Hours (excl. Admin)]],Nurse[[#This Row],[LPN Admin Hours]],Nurse[[#This Row],[CNA Hours]],Nurse[[#This Row],[NA TR Hours]],Nurse[[#This Row],[Med Aide/Tech Hours]])</f>
        <v>430.40217391304344</v>
      </c>
      <c r="K134" s="4">
        <f>SUM(Nurse[[#This Row],[RN Hours (excl. Admin, DON)]],Nurse[[#This Row],[LPN Hours (excl. Admin)]],Nurse[[#This Row],[CNA Hours]],Nurse[[#This Row],[NA TR Hours]],Nurse[[#This Row],[Med Aide/Tech Hours]])</f>
        <v>383.84510869565219</v>
      </c>
      <c r="L134" s="4">
        <f>SUM(Nurse[[#This Row],[RN Hours (excl. Admin, DON)]],Nurse[[#This Row],[RN Admin Hours]],Nurse[[#This Row],[RN DON Hours]])</f>
        <v>152.69565217391303</v>
      </c>
      <c r="M134" s="4">
        <v>111.1820652173913</v>
      </c>
      <c r="N134" s="4">
        <v>36.470108695652172</v>
      </c>
      <c r="O134" s="4">
        <v>5.0434782608695654</v>
      </c>
      <c r="P134" s="4">
        <f>SUM(Nurse[[#This Row],[LPN Hours (excl. Admin)]],Nurse[[#This Row],[LPN Admin Hours]])</f>
        <v>41.396739130434781</v>
      </c>
      <c r="Q134" s="4">
        <v>36.353260869565219</v>
      </c>
      <c r="R134" s="4">
        <v>5.0434782608695654</v>
      </c>
      <c r="S134" s="4">
        <f>SUM(Nurse[[#This Row],[CNA Hours]],Nurse[[#This Row],[NA TR Hours]],Nurse[[#This Row],[Med Aide/Tech Hours]])</f>
        <v>236.30978260869566</v>
      </c>
      <c r="T134" s="4">
        <v>233.19021739130434</v>
      </c>
      <c r="U134" s="4">
        <v>0</v>
      </c>
      <c r="V134" s="4">
        <v>3.1195652173913042</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54.684782608695649</v>
      </c>
      <c r="X134" s="4">
        <v>5.4619565217391308</v>
      </c>
      <c r="Y134" s="4">
        <v>0.89130434782608692</v>
      </c>
      <c r="Z134" s="4">
        <v>0</v>
      </c>
      <c r="AA134" s="4">
        <v>6.4076086956521738</v>
      </c>
      <c r="AB134" s="4">
        <v>0</v>
      </c>
      <c r="AC134" s="4">
        <v>41.923913043478258</v>
      </c>
      <c r="AD134" s="4">
        <v>0</v>
      </c>
      <c r="AE134" s="4">
        <v>0</v>
      </c>
      <c r="AF134" s="1">
        <v>245012</v>
      </c>
      <c r="AG134" s="1">
        <v>5</v>
      </c>
      <c r="AH134"/>
    </row>
    <row r="135" spans="1:34" x14ac:dyDescent="0.25">
      <c r="A135" t="s">
        <v>356</v>
      </c>
      <c r="B135" t="s">
        <v>56</v>
      </c>
      <c r="C135" t="s">
        <v>553</v>
      </c>
      <c r="D135" t="s">
        <v>420</v>
      </c>
      <c r="E135" s="4">
        <v>57.956521739130437</v>
      </c>
      <c r="F135" s="4">
        <f>Nurse[[#This Row],[Total Nurse Staff Hours]]/Nurse[[#This Row],[MDS Census]]</f>
        <v>3.6178919729932484</v>
      </c>
      <c r="G135" s="4">
        <f>Nurse[[#This Row],[Total Direct Care Staff Hours]]/Nurse[[#This Row],[MDS Census]]</f>
        <v>3.390573893473368</v>
      </c>
      <c r="H135" s="4">
        <f>Nurse[[#This Row],[Total RN Hours (w/ Admin, DON)]]/Nurse[[#This Row],[MDS Census]]</f>
        <v>0.86446549137284312</v>
      </c>
      <c r="I135" s="4">
        <f>Nurse[[#This Row],[RN Hours (excl. Admin, DON)]]/Nurse[[#This Row],[MDS Census]]</f>
        <v>0.6371474118529632</v>
      </c>
      <c r="J135" s="4">
        <f>SUM(Nurse[[#This Row],[RN Hours (excl. Admin, DON)]],Nurse[[#This Row],[RN Admin Hours]],Nurse[[#This Row],[RN DON Hours]],Nurse[[#This Row],[LPN Hours (excl. Admin)]],Nurse[[#This Row],[LPN Admin Hours]],Nurse[[#This Row],[CNA Hours]],Nurse[[#This Row],[NA TR Hours]],Nurse[[#This Row],[Med Aide/Tech Hours]])</f>
        <v>209.6804347826087</v>
      </c>
      <c r="K135" s="4">
        <f>SUM(Nurse[[#This Row],[RN Hours (excl. Admin, DON)]],Nurse[[#This Row],[LPN Hours (excl. Admin)]],Nurse[[#This Row],[CNA Hours]],Nurse[[#This Row],[NA TR Hours]],Nurse[[#This Row],[Med Aide/Tech Hours]])</f>
        <v>196.50586956521738</v>
      </c>
      <c r="L135" s="4">
        <f>SUM(Nurse[[#This Row],[RN Hours (excl. Admin, DON)]],Nurse[[#This Row],[RN Admin Hours]],Nurse[[#This Row],[RN DON Hours]])</f>
        <v>50.10141304347826</v>
      </c>
      <c r="M135" s="4">
        <v>36.926847826086956</v>
      </c>
      <c r="N135" s="4">
        <v>8.1202173913043492</v>
      </c>
      <c r="O135" s="4">
        <v>5.0543478260869561</v>
      </c>
      <c r="P135" s="4">
        <f>SUM(Nurse[[#This Row],[LPN Hours (excl. Admin)]],Nurse[[#This Row],[LPN Admin Hours]])</f>
        <v>41.495217391304344</v>
      </c>
      <c r="Q135" s="4">
        <v>41.495217391304344</v>
      </c>
      <c r="R135" s="4">
        <v>0</v>
      </c>
      <c r="S135" s="4">
        <f>SUM(Nurse[[#This Row],[CNA Hours]],Nurse[[#This Row],[NA TR Hours]],Nurse[[#This Row],[Med Aide/Tech Hours]])</f>
        <v>118.08380434782607</v>
      </c>
      <c r="T135" s="4">
        <v>116.63510869565216</v>
      </c>
      <c r="U135" s="4">
        <v>1.1711956521739131</v>
      </c>
      <c r="V135" s="4">
        <v>0.27750000000000002</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5" s="4">
        <v>0</v>
      </c>
      <c r="Y135" s="4">
        <v>0</v>
      </c>
      <c r="Z135" s="4">
        <v>0</v>
      </c>
      <c r="AA135" s="4">
        <v>0</v>
      </c>
      <c r="AB135" s="4">
        <v>0</v>
      </c>
      <c r="AC135" s="4">
        <v>0</v>
      </c>
      <c r="AD135" s="4">
        <v>0</v>
      </c>
      <c r="AE135" s="4">
        <v>0</v>
      </c>
      <c r="AF135" s="1">
        <v>245239</v>
      </c>
      <c r="AG135" s="1">
        <v>5</v>
      </c>
      <c r="AH135"/>
    </row>
    <row r="136" spans="1:34" x14ac:dyDescent="0.25">
      <c r="A136" t="s">
        <v>356</v>
      </c>
      <c r="B136" t="s">
        <v>251</v>
      </c>
      <c r="C136" t="s">
        <v>661</v>
      </c>
      <c r="D136" t="s">
        <v>452</v>
      </c>
      <c r="E136" s="4">
        <v>26.489130434782609</v>
      </c>
      <c r="F136" s="4">
        <f>Nurse[[#This Row],[Total Nurse Staff Hours]]/Nurse[[#This Row],[MDS Census]]</f>
        <v>3.9508617152236352</v>
      </c>
      <c r="G136" s="4">
        <f>Nurse[[#This Row],[Total Direct Care Staff Hours]]/Nurse[[#This Row],[MDS Census]]</f>
        <v>3.4017234304472708</v>
      </c>
      <c r="H136" s="4">
        <f>Nurse[[#This Row],[Total RN Hours (w/ Admin, DON)]]/Nurse[[#This Row],[MDS Census]]</f>
        <v>1.152851867049651</v>
      </c>
      <c r="I136" s="4">
        <f>Nurse[[#This Row],[RN Hours (excl. Admin, DON)]]/Nurse[[#This Row],[MDS Census]]</f>
        <v>0.60371358227328686</v>
      </c>
      <c r="J136" s="4">
        <f>SUM(Nurse[[#This Row],[RN Hours (excl. Admin, DON)]],Nurse[[#This Row],[RN Admin Hours]],Nurse[[#This Row],[RN DON Hours]],Nurse[[#This Row],[LPN Hours (excl. Admin)]],Nurse[[#This Row],[LPN Admin Hours]],Nurse[[#This Row],[CNA Hours]],Nurse[[#This Row],[NA TR Hours]],Nurse[[#This Row],[Med Aide/Tech Hours]])</f>
        <v>104.65489130434781</v>
      </c>
      <c r="K136" s="4">
        <f>SUM(Nurse[[#This Row],[RN Hours (excl. Admin, DON)]],Nurse[[#This Row],[LPN Hours (excl. Admin)]],Nurse[[#This Row],[CNA Hours]],Nurse[[#This Row],[NA TR Hours]],Nurse[[#This Row],[Med Aide/Tech Hours]])</f>
        <v>90.108695652173907</v>
      </c>
      <c r="L136" s="4">
        <f>SUM(Nurse[[#This Row],[RN Hours (excl. Admin, DON)]],Nurse[[#This Row],[RN Admin Hours]],Nurse[[#This Row],[RN DON Hours]])</f>
        <v>30.538043478260867</v>
      </c>
      <c r="M136" s="4">
        <v>15.991847826086957</v>
      </c>
      <c r="N136" s="4">
        <v>9.7173913043478262</v>
      </c>
      <c r="O136" s="4">
        <v>4.8288043478260869</v>
      </c>
      <c r="P136" s="4">
        <f>SUM(Nurse[[#This Row],[LPN Hours (excl. Admin)]],Nurse[[#This Row],[LPN Admin Hours]])</f>
        <v>20.377717391304348</v>
      </c>
      <c r="Q136" s="4">
        <v>20.377717391304348</v>
      </c>
      <c r="R136" s="4">
        <v>0</v>
      </c>
      <c r="S136" s="4">
        <f>SUM(Nurse[[#This Row],[CNA Hours]],Nurse[[#This Row],[NA TR Hours]],Nurse[[#This Row],[Med Aide/Tech Hours]])</f>
        <v>53.739130434782609</v>
      </c>
      <c r="T136" s="4">
        <v>53.298913043478258</v>
      </c>
      <c r="U136" s="4">
        <v>0</v>
      </c>
      <c r="V136" s="4">
        <v>0.44021739130434784</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9.4103260869565215</v>
      </c>
      <c r="X136" s="4">
        <v>0</v>
      </c>
      <c r="Y136" s="4">
        <v>0</v>
      </c>
      <c r="Z136" s="4">
        <v>0</v>
      </c>
      <c r="AA136" s="4">
        <v>6.0434782608695654</v>
      </c>
      <c r="AB136" s="4">
        <v>0</v>
      </c>
      <c r="AC136" s="4">
        <v>3.3668478260869565</v>
      </c>
      <c r="AD136" s="4">
        <v>0</v>
      </c>
      <c r="AE136" s="4">
        <v>0</v>
      </c>
      <c r="AF136" s="1">
        <v>245528</v>
      </c>
      <c r="AG136" s="1">
        <v>5</v>
      </c>
      <c r="AH136"/>
    </row>
    <row r="137" spans="1:34" x14ac:dyDescent="0.25">
      <c r="A137" t="s">
        <v>356</v>
      </c>
      <c r="B137" t="s">
        <v>226</v>
      </c>
      <c r="C137" t="s">
        <v>650</v>
      </c>
      <c r="D137" t="s">
        <v>444</v>
      </c>
      <c r="E137" s="4">
        <v>72.315217391304344</v>
      </c>
      <c r="F137" s="4">
        <f>Nurse[[#This Row],[Total Nurse Staff Hours]]/Nurse[[#This Row],[MDS Census]]</f>
        <v>4.6424755749286026</v>
      </c>
      <c r="G137" s="4">
        <f>Nurse[[#This Row],[Total Direct Care Staff Hours]]/Nurse[[#This Row],[MDS Census]]</f>
        <v>4.3221509093641961</v>
      </c>
      <c r="H137" s="4">
        <f>Nurse[[#This Row],[Total RN Hours (w/ Admin, DON)]]/Nurse[[#This Row],[MDS Census]]</f>
        <v>0.64671426424169554</v>
      </c>
      <c r="I137" s="4">
        <f>Nurse[[#This Row],[RN Hours (excl. Admin, DON)]]/Nurse[[#This Row],[MDS Census]]</f>
        <v>0.3263895986772884</v>
      </c>
      <c r="J137" s="4">
        <f>SUM(Nurse[[#This Row],[RN Hours (excl. Admin, DON)]],Nurse[[#This Row],[RN Admin Hours]],Nurse[[#This Row],[RN DON Hours]],Nurse[[#This Row],[LPN Hours (excl. Admin)]],Nurse[[#This Row],[LPN Admin Hours]],Nurse[[#This Row],[CNA Hours]],Nurse[[#This Row],[NA TR Hours]],Nurse[[#This Row],[Med Aide/Tech Hours]])</f>
        <v>335.72163043478253</v>
      </c>
      <c r="K137" s="4">
        <f>SUM(Nurse[[#This Row],[RN Hours (excl. Admin, DON)]],Nurse[[#This Row],[LPN Hours (excl. Admin)]],Nurse[[#This Row],[CNA Hours]],Nurse[[#This Row],[NA TR Hours]],Nurse[[#This Row],[Med Aide/Tech Hours]])</f>
        <v>312.55728260869557</v>
      </c>
      <c r="L137" s="4">
        <f>SUM(Nurse[[#This Row],[RN Hours (excl. Admin, DON)]],Nurse[[#This Row],[RN Admin Hours]],Nurse[[#This Row],[RN DON Hours]])</f>
        <v>46.767282608695652</v>
      </c>
      <c r="M137" s="4">
        <v>23.602934782608692</v>
      </c>
      <c r="N137" s="4">
        <v>17.16434782608696</v>
      </c>
      <c r="O137" s="4">
        <v>6</v>
      </c>
      <c r="P137" s="4">
        <f>SUM(Nurse[[#This Row],[LPN Hours (excl. Admin)]],Nurse[[#This Row],[LPN Admin Hours]])</f>
        <v>80.934021739130401</v>
      </c>
      <c r="Q137" s="4">
        <v>80.934021739130401</v>
      </c>
      <c r="R137" s="4">
        <v>0</v>
      </c>
      <c r="S137" s="4">
        <f>SUM(Nurse[[#This Row],[CNA Hours]],Nurse[[#This Row],[NA TR Hours]],Nurse[[#This Row],[Med Aide/Tech Hours]])</f>
        <v>208.02032608695649</v>
      </c>
      <c r="T137" s="4">
        <v>194.83249999999995</v>
      </c>
      <c r="U137" s="4">
        <v>13.187826086956523</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7" s="4">
        <v>0</v>
      </c>
      <c r="Y137" s="4">
        <v>0</v>
      </c>
      <c r="Z137" s="4">
        <v>0</v>
      </c>
      <c r="AA137" s="4">
        <v>0</v>
      </c>
      <c r="AB137" s="4">
        <v>0</v>
      </c>
      <c r="AC137" s="4">
        <v>0</v>
      </c>
      <c r="AD137" s="4">
        <v>0</v>
      </c>
      <c r="AE137" s="4">
        <v>0</v>
      </c>
      <c r="AF137" s="1">
        <v>245487</v>
      </c>
      <c r="AG137" s="1">
        <v>5</v>
      </c>
      <c r="AH137"/>
    </row>
    <row r="138" spans="1:34" x14ac:dyDescent="0.25">
      <c r="A138" t="s">
        <v>356</v>
      </c>
      <c r="B138" t="s">
        <v>275</v>
      </c>
      <c r="C138" t="s">
        <v>678</v>
      </c>
      <c r="D138" t="s">
        <v>462</v>
      </c>
      <c r="E138" s="4">
        <v>41.054347826086953</v>
      </c>
      <c r="F138" s="4">
        <f>Nurse[[#This Row],[Total Nurse Staff Hours]]/Nurse[[#This Row],[MDS Census]]</f>
        <v>4.0210378607360351</v>
      </c>
      <c r="G138" s="4">
        <f>Nurse[[#This Row],[Total Direct Care Staff Hours]]/Nurse[[#This Row],[MDS Census]]</f>
        <v>3.8107651575324342</v>
      </c>
      <c r="H138" s="4">
        <f>Nurse[[#This Row],[Total RN Hours (w/ Admin, DON)]]/Nurse[[#This Row],[MDS Census]]</f>
        <v>0.67341540905480524</v>
      </c>
      <c r="I138" s="4">
        <f>Nurse[[#This Row],[RN Hours (excl. Admin, DON)]]/Nurse[[#This Row],[MDS Census]]</f>
        <v>0.57254169976171554</v>
      </c>
      <c r="J138" s="4">
        <f>SUM(Nurse[[#This Row],[RN Hours (excl. Admin, DON)]],Nurse[[#This Row],[RN Admin Hours]],Nurse[[#This Row],[RN DON Hours]],Nurse[[#This Row],[LPN Hours (excl. Admin)]],Nurse[[#This Row],[LPN Admin Hours]],Nurse[[#This Row],[CNA Hours]],Nurse[[#This Row],[NA TR Hours]],Nurse[[#This Row],[Med Aide/Tech Hours]])</f>
        <v>165.08108695652177</v>
      </c>
      <c r="K138" s="4">
        <f>SUM(Nurse[[#This Row],[RN Hours (excl. Admin, DON)]],Nurse[[#This Row],[LPN Hours (excl. Admin)]],Nurse[[#This Row],[CNA Hours]],Nurse[[#This Row],[NA TR Hours]],Nurse[[#This Row],[Med Aide/Tech Hours]])</f>
        <v>156.44847826086959</v>
      </c>
      <c r="L138" s="4">
        <f>SUM(Nurse[[#This Row],[RN Hours (excl. Admin, DON)]],Nurse[[#This Row],[RN Admin Hours]],Nurse[[#This Row],[RN DON Hours]])</f>
        <v>27.646630434782601</v>
      </c>
      <c r="M138" s="4">
        <v>23.505326086956515</v>
      </c>
      <c r="N138" s="4">
        <v>0</v>
      </c>
      <c r="O138" s="4">
        <v>4.1413043478260869</v>
      </c>
      <c r="P138" s="4">
        <f>SUM(Nurse[[#This Row],[LPN Hours (excl. Admin)]],Nurse[[#This Row],[LPN Admin Hours]])</f>
        <v>39.432500000000005</v>
      </c>
      <c r="Q138" s="4">
        <v>34.941195652173917</v>
      </c>
      <c r="R138" s="4">
        <v>4.4913043478260883</v>
      </c>
      <c r="S138" s="4">
        <f>SUM(Nurse[[#This Row],[CNA Hours]],Nurse[[#This Row],[NA TR Hours]],Nurse[[#This Row],[Med Aide/Tech Hours]])</f>
        <v>98.001956521739146</v>
      </c>
      <c r="T138" s="4">
        <v>83.604021739130459</v>
      </c>
      <c r="U138" s="4">
        <v>0.53673913043478261</v>
      </c>
      <c r="V138" s="4">
        <v>13.86119565217391</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8" s="4">
        <v>0</v>
      </c>
      <c r="Y138" s="4">
        <v>0</v>
      </c>
      <c r="Z138" s="4">
        <v>0</v>
      </c>
      <c r="AA138" s="4">
        <v>0</v>
      </c>
      <c r="AB138" s="4">
        <v>0</v>
      </c>
      <c r="AC138" s="4">
        <v>0</v>
      </c>
      <c r="AD138" s="4">
        <v>0</v>
      </c>
      <c r="AE138" s="4">
        <v>0</v>
      </c>
      <c r="AF138" s="1">
        <v>245569</v>
      </c>
      <c r="AG138" s="1">
        <v>5</v>
      </c>
      <c r="AH138"/>
    </row>
    <row r="139" spans="1:34" x14ac:dyDescent="0.25">
      <c r="A139" t="s">
        <v>356</v>
      </c>
      <c r="B139" t="s">
        <v>21</v>
      </c>
      <c r="C139" t="s">
        <v>511</v>
      </c>
      <c r="D139" t="s">
        <v>417</v>
      </c>
      <c r="E139" s="4">
        <v>109.02173913043478</v>
      </c>
      <c r="F139" s="4">
        <f>Nurse[[#This Row],[Total Nurse Staff Hours]]/Nurse[[#This Row],[MDS Census]]</f>
        <v>4.3110169491525419</v>
      </c>
      <c r="G139" s="4">
        <f>Nurse[[#This Row],[Total Direct Care Staff Hours]]/Nurse[[#This Row],[MDS Census]]</f>
        <v>3.9851196410767695</v>
      </c>
      <c r="H139" s="4">
        <f>Nurse[[#This Row],[Total RN Hours (w/ Admin, DON)]]/Nurse[[#This Row],[MDS Census]]</f>
        <v>0.6970837487537388</v>
      </c>
      <c r="I139" s="4">
        <f>Nurse[[#This Row],[RN Hours (excl. Admin, DON)]]/Nurse[[#This Row],[MDS Census]]</f>
        <v>0.37118644067796613</v>
      </c>
      <c r="J139" s="4">
        <f>SUM(Nurse[[#This Row],[RN Hours (excl. Admin, DON)]],Nurse[[#This Row],[RN Admin Hours]],Nurse[[#This Row],[RN DON Hours]],Nurse[[#This Row],[LPN Hours (excl. Admin)]],Nurse[[#This Row],[LPN Admin Hours]],Nurse[[#This Row],[CNA Hours]],Nurse[[#This Row],[NA TR Hours]],Nurse[[#This Row],[Med Aide/Tech Hours]])</f>
        <v>469.99456521739125</v>
      </c>
      <c r="K139" s="4">
        <f>SUM(Nurse[[#This Row],[RN Hours (excl. Admin, DON)]],Nurse[[#This Row],[LPN Hours (excl. Admin)]],Nurse[[#This Row],[CNA Hours]],Nurse[[#This Row],[NA TR Hours]],Nurse[[#This Row],[Med Aide/Tech Hours]])</f>
        <v>434.46467391304344</v>
      </c>
      <c r="L139" s="4">
        <f>SUM(Nurse[[#This Row],[RN Hours (excl. Admin, DON)]],Nurse[[#This Row],[RN Admin Hours]],Nurse[[#This Row],[RN DON Hours]])</f>
        <v>75.997282608695656</v>
      </c>
      <c r="M139" s="4">
        <v>40.467391304347828</v>
      </c>
      <c r="N139" s="4">
        <v>30.138586956521738</v>
      </c>
      <c r="O139" s="4">
        <v>5.3913043478260869</v>
      </c>
      <c r="P139" s="4">
        <f>SUM(Nurse[[#This Row],[LPN Hours (excl. Admin)]],Nurse[[#This Row],[LPN Admin Hours]])</f>
        <v>47.410326086956523</v>
      </c>
      <c r="Q139" s="4">
        <v>47.410326086956523</v>
      </c>
      <c r="R139" s="4">
        <v>0</v>
      </c>
      <c r="S139" s="4">
        <f>SUM(Nurse[[#This Row],[CNA Hours]],Nurse[[#This Row],[NA TR Hours]],Nurse[[#This Row],[Med Aide/Tech Hours]])</f>
        <v>346.58695652173913</v>
      </c>
      <c r="T139" s="4">
        <v>241.1141304347826</v>
      </c>
      <c r="U139" s="4">
        <v>0</v>
      </c>
      <c r="V139" s="4">
        <v>105.47282608695652</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245114</v>
      </c>
      <c r="AG139" s="1">
        <v>5</v>
      </c>
      <c r="AH139"/>
    </row>
    <row r="140" spans="1:34" x14ac:dyDescent="0.25">
      <c r="A140" t="s">
        <v>356</v>
      </c>
      <c r="B140" t="s">
        <v>234</v>
      </c>
      <c r="C140" t="s">
        <v>654</v>
      </c>
      <c r="D140" t="s">
        <v>415</v>
      </c>
      <c r="E140" s="4">
        <v>55.521739130434781</v>
      </c>
      <c r="F140" s="4">
        <f>Nurse[[#This Row],[Total Nurse Staff Hours]]/Nurse[[#This Row],[MDS Census]]</f>
        <v>4.7081421299921695</v>
      </c>
      <c r="G140" s="4">
        <f>Nurse[[#This Row],[Total Direct Care Staff Hours]]/Nurse[[#This Row],[MDS Census]]</f>
        <v>4.3911942051683637</v>
      </c>
      <c r="H140" s="4">
        <f>Nurse[[#This Row],[Total RN Hours (w/ Admin, DON)]]/Nurse[[#This Row],[MDS Census]]</f>
        <v>0.76837118245888791</v>
      </c>
      <c r="I140" s="4">
        <f>Nurse[[#This Row],[RN Hours (excl. Admin, DON)]]/Nurse[[#This Row],[MDS Census]]</f>
        <v>0.45142325763508223</v>
      </c>
      <c r="J140" s="4">
        <f>SUM(Nurse[[#This Row],[RN Hours (excl. Admin, DON)]],Nurse[[#This Row],[RN Admin Hours]],Nurse[[#This Row],[RN DON Hours]],Nurse[[#This Row],[LPN Hours (excl. Admin)]],Nurse[[#This Row],[LPN Admin Hours]],Nurse[[#This Row],[CNA Hours]],Nurse[[#This Row],[NA TR Hours]],Nurse[[#This Row],[Med Aide/Tech Hours]])</f>
        <v>261.4042391304348</v>
      </c>
      <c r="K140" s="4">
        <f>SUM(Nurse[[#This Row],[RN Hours (excl. Admin, DON)]],Nurse[[#This Row],[LPN Hours (excl. Admin)]],Nurse[[#This Row],[CNA Hours]],Nurse[[#This Row],[NA TR Hours]],Nurse[[#This Row],[Med Aide/Tech Hours]])</f>
        <v>243.80673913043478</v>
      </c>
      <c r="L140" s="4">
        <f>SUM(Nurse[[#This Row],[RN Hours (excl. Admin, DON)]],Nurse[[#This Row],[RN Admin Hours]],Nurse[[#This Row],[RN DON Hours]])</f>
        <v>42.661304347826082</v>
      </c>
      <c r="M140" s="4">
        <v>25.063804347826085</v>
      </c>
      <c r="N140" s="4">
        <v>12.814891304347826</v>
      </c>
      <c r="O140" s="4">
        <v>4.7826086956521738</v>
      </c>
      <c r="P140" s="4">
        <f>SUM(Nurse[[#This Row],[LPN Hours (excl. Admin)]],Nurse[[#This Row],[LPN Admin Hours]])</f>
        <v>65.809782608695656</v>
      </c>
      <c r="Q140" s="4">
        <v>65.809782608695656</v>
      </c>
      <c r="R140" s="4">
        <v>0</v>
      </c>
      <c r="S140" s="4">
        <f>SUM(Nurse[[#This Row],[CNA Hours]],Nurse[[#This Row],[NA TR Hours]],Nurse[[#This Row],[Med Aide/Tech Hours]])</f>
        <v>152.93315217391304</v>
      </c>
      <c r="T140" s="4">
        <v>121.65054347826087</v>
      </c>
      <c r="U140" s="4">
        <v>4.7907608695652177</v>
      </c>
      <c r="V140" s="4">
        <v>26.491847826086957</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0" s="4">
        <v>0</v>
      </c>
      <c r="Y140" s="4">
        <v>0</v>
      </c>
      <c r="Z140" s="4">
        <v>0</v>
      </c>
      <c r="AA140" s="4">
        <v>0</v>
      </c>
      <c r="AB140" s="4">
        <v>0</v>
      </c>
      <c r="AC140" s="4">
        <v>0</v>
      </c>
      <c r="AD140" s="4">
        <v>0</v>
      </c>
      <c r="AE140" s="4">
        <v>0</v>
      </c>
      <c r="AF140" s="1">
        <v>245497</v>
      </c>
      <c r="AG140" s="1">
        <v>5</v>
      </c>
      <c r="AH140"/>
    </row>
    <row r="141" spans="1:34" x14ac:dyDescent="0.25">
      <c r="A141" t="s">
        <v>356</v>
      </c>
      <c r="B141" t="s">
        <v>162</v>
      </c>
      <c r="C141" t="s">
        <v>527</v>
      </c>
      <c r="D141" t="s">
        <v>414</v>
      </c>
      <c r="E141" s="4">
        <v>58.608695652173914</v>
      </c>
      <c r="F141" s="4">
        <f>Nurse[[#This Row],[Total Nurse Staff Hours]]/Nurse[[#This Row],[MDS Census]]</f>
        <v>3.5324146884272998</v>
      </c>
      <c r="G141" s="4">
        <f>Nurse[[#This Row],[Total Direct Care Staff Hours]]/Nurse[[#This Row],[MDS Census]]</f>
        <v>3.3092136498516322</v>
      </c>
      <c r="H141" s="4">
        <f>Nurse[[#This Row],[Total RN Hours (w/ Admin, DON)]]/Nurse[[#This Row],[MDS Census]]</f>
        <v>0.57283939169139464</v>
      </c>
      <c r="I141" s="4">
        <f>Nurse[[#This Row],[RN Hours (excl. Admin, DON)]]/Nurse[[#This Row],[MDS Census]]</f>
        <v>0.349638353115727</v>
      </c>
      <c r="J141" s="4">
        <f>SUM(Nurse[[#This Row],[RN Hours (excl. Admin, DON)]],Nurse[[#This Row],[RN Admin Hours]],Nurse[[#This Row],[RN DON Hours]],Nurse[[#This Row],[LPN Hours (excl. Admin)]],Nurse[[#This Row],[LPN Admin Hours]],Nurse[[#This Row],[CNA Hours]],Nurse[[#This Row],[NA TR Hours]],Nurse[[#This Row],[Med Aide/Tech Hours]])</f>
        <v>207.03021739130435</v>
      </c>
      <c r="K141" s="4">
        <f>SUM(Nurse[[#This Row],[RN Hours (excl. Admin, DON)]],Nurse[[#This Row],[LPN Hours (excl. Admin)]],Nurse[[#This Row],[CNA Hours]],Nurse[[#This Row],[NA TR Hours]],Nurse[[#This Row],[Med Aide/Tech Hours]])</f>
        <v>193.94869565217394</v>
      </c>
      <c r="L141" s="4">
        <f>SUM(Nurse[[#This Row],[RN Hours (excl. Admin, DON)]],Nurse[[#This Row],[RN Admin Hours]],Nurse[[#This Row],[RN DON Hours]])</f>
        <v>33.573369565217391</v>
      </c>
      <c r="M141" s="4">
        <v>20.491847826086957</v>
      </c>
      <c r="N141" s="4">
        <v>11.407608695652174</v>
      </c>
      <c r="O141" s="4">
        <v>1.673913043478261</v>
      </c>
      <c r="P141" s="4">
        <f>SUM(Nurse[[#This Row],[LPN Hours (excl. Admin)]],Nurse[[#This Row],[LPN Admin Hours]])</f>
        <v>45.962717391304345</v>
      </c>
      <c r="Q141" s="4">
        <v>45.962717391304345</v>
      </c>
      <c r="R141" s="4">
        <v>0</v>
      </c>
      <c r="S141" s="4">
        <f>SUM(Nurse[[#This Row],[CNA Hours]],Nurse[[#This Row],[NA TR Hours]],Nurse[[#This Row],[Med Aide/Tech Hours]])</f>
        <v>127.49413043478262</v>
      </c>
      <c r="T141" s="4">
        <v>52.511413043478264</v>
      </c>
      <c r="U141" s="4">
        <v>21.570217391304347</v>
      </c>
      <c r="V141" s="4">
        <v>53.412500000000016</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5.2336956521739131</v>
      </c>
      <c r="X141" s="4">
        <v>0</v>
      </c>
      <c r="Y141" s="4">
        <v>0</v>
      </c>
      <c r="Z141" s="4">
        <v>2.1739130434782608E-2</v>
      </c>
      <c r="AA141" s="4">
        <v>5.2119565217391308</v>
      </c>
      <c r="AB141" s="4">
        <v>0</v>
      </c>
      <c r="AC141" s="4">
        <v>0</v>
      </c>
      <c r="AD141" s="4">
        <v>0</v>
      </c>
      <c r="AE141" s="4">
        <v>0</v>
      </c>
      <c r="AF141" s="1">
        <v>245397</v>
      </c>
      <c r="AG141" s="1">
        <v>5</v>
      </c>
      <c r="AH141"/>
    </row>
    <row r="142" spans="1:34" x14ac:dyDescent="0.25">
      <c r="A142" t="s">
        <v>356</v>
      </c>
      <c r="B142" t="s">
        <v>332</v>
      </c>
      <c r="C142" t="s">
        <v>513</v>
      </c>
      <c r="D142" t="s">
        <v>413</v>
      </c>
      <c r="E142" s="4">
        <v>33.456521739130437</v>
      </c>
      <c r="F142" s="4">
        <f>Nurse[[#This Row],[Total Nurse Staff Hours]]/Nurse[[#This Row],[MDS Census]]</f>
        <v>1.8674561403508769</v>
      </c>
      <c r="G142" s="4">
        <f>Nurse[[#This Row],[Total Direct Care Staff Hours]]/Nurse[[#This Row],[MDS Census]]</f>
        <v>1.6409291747888239</v>
      </c>
      <c r="H142" s="4">
        <f>Nurse[[#This Row],[Total RN Hours (w/ Admin, DON)]]/Nurse[[#This Row],[MDS Census]]</f>
        <v>0.55840480831708905</v>
      </c>
      <c r="I142" s="4">
        <f>Nurse[[#This Row],[RN Hours (excl. Admin, DON)]]/Nurse[[#This Row],[MDS Census]]</f>
        <v>0.33187784275503573</v>
      </c>
      <c r="J142" s="4">
        <f>SUM(Nurse[[#This Row],[RN Hours (excl. Admin, DON)]],Nurse[[#This Row],[RN Admin Hours]],Nurse[[#This Row],[RN DON Hours]],Nurse[[#This Row],[LPN Hours (excl. Admin)]],Nurse[[#This Row],[LPN Admin Hours]],Nurse[[#This Row],[CNA Hours]],Nurse[[#This Row],[NA TR Hours]],Nurse[[#This Row],[Med Aide/Tech Hours]])</f>
        <v>62.478586956521738</v>
      </c>
      <c r="K142" s="4">
        <f>SUM(Nurse[[#This Row],[RN Hours (excl. Admin, DON)]],Nurse[[#This Row],[LPN Hours (excl. Admin)]],Nurse[[#This Row],[CNA Hours]],Nurse[[#This Row],[NA TR Hours]],Nurse[[#This Row],[Med Aide/Tech Hours]])</f>
        <v>54.899782608695659</v>
      </c>
      <c r="L142" s="4">
        <f>SUM(Nurse[[#This Row],[RN Hours (excl. Admin, DON)]],Nurse[[#This Row],[RN Admin Hours]],Nurse[[#This Row],[RN DON Hours]])</f>
        <v>18.682282608695655</v>
      </c>
      <c r="M142" s="4">
        <v>11.103478260869567</v>
      </c>
      <c r="N142" s="4">
        <v>1.7065217391304348</v>
      </c>
      <c r="O142" s="4">
        <v>5.8722826086956523</v>
      </c>
      <c r="P142" s="4">
        <f>SUM(Nurse[[#This Row],[LPN Hours (excl. Admin)]],Nurse[[#This Row],[LPN Admin Hours]])</f>
        <v>19.103152173913042</v>
      </c>
      <c r="Q142" s="4">
        <v>19.103152173913042</v>
      </c>
      <c r="R142" s="4">
        <v>0</v>
      </c>
      <c r="S142" s="4">
        <f>SUM(Nurse[[#This Row],[CNA Hours]],Nurse[[#This Row],[NA TR Hours]],Nurse[[#This Row],[Med Aide/Tech Hours]])</f>
        <v>24.693152173913045</v>
      </c>
      <c r="T142" s="4">
        <v>0.10326086956521739</v>
      </c>
      <c r="U142" s="4">
        <v>0</v>
      </c>
      <c r="V142" s="4">
        <v>24.589891304347827</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0.10326086956521739</v>
      </c>
      <c r="X142" s="4">
        <v>0</v>
      </c>
      <c r="Y142" s="4">
        <v>0</v>
      </c>
      <c r="Z142" s="4">
        <v>0</v>
      </c>
      <c r="AA142" s="4">
        <v>0</v>
      </c>
      <c r="AB142" s="4">
        <v>0</v>
      </c>
      <c r="AC142" s="4">
        <v>0.10326086956521739</v>
      </c>
      <c r="AD142" s="4">
        <v>0</v>
      </c>
      <c r="AE142" s="4">
        <v>0</v>
      </c>
      <c r="AF142" t="s">
        <v>2</v>
      </c>
      <c r="AG142" s="1">
        <v>5</v>
      </c>
      <c r="AH142"/>
    </row>
    <row r="143" spans="1:34" x14ac:dyDescent="0.25">
      <c r="A143" t="s">
        <v>356</v>
      </c>
      <c r="B143" t="s">
        <v>214</v>
      </c>
      <c r="C143" t="s">
        <v>643</v>
      </c>
      <c r="D143" t="s">
        <v>393</v>
      </c>
      <c r="E143" s="4">
        <v>38.619565217391305</v>
      </c>
      <c r="F143" s="4">
        <f>Nurse[[#This Row],[Total Nurse Staff Hours]]/Nurse[[#This Row],[MDS Census]]</f>
        <v>4.1533464677737113</v>
      </c>
      <c r="G143" s="4">
        <f>Nurse[[#This Row],[Total Direct Care Staff Hours]]/Nurse[[#This Row],[MDS Census]]</f>
        <v>3.8719504643962841</v>
      </c>
      <c r="H143" s="4">
        <f>Nurse[[#This Row],[Total RN Hours (w/ Admin, DON)]]/Nurse[[#This Row],[MDS Census]]</f>
        <v>1.1112299465240643</v>
      </c>
      <c r="I143" s="4">
        <f>Nurse[[#This Row],[RN Hours (excl. Admin, DON)]]/Nurse[[#This Row],[MDS Census]]</f>
        <v>0.82983394314663672</v>
      </c>
      <c r="J143" s="4">
        <f>SUM(Nurse[[#This Row],[RN Hours (excl. Admin, DON)]],Nurse[[#This Row],[RN Admin Hours]],Nurse[[#This Row],[RN DON Hours]],Nurse[[#This Row],[LPN Hours (excl. Admin)]],Nurse[[#This Row],[LPN Admin Hours]],Nurse[[#This Row],[CNA Hours]],Nurse[[#This Row],[NA TR Hours]],Nurse[[#This Row],[Med Aide/Tech Hours]])</f>
        <v>160.40043478260867</v>
      </c>
      <c r="K143" s="4">
        <f>SUM(Nurse[[#This Row],[RN Hours (excl. Admin, DON)]],Nurse[[#This Row],[LPN Hours (excl. Admin)]],Nurse[[#This Row],[CNA Hours]],Nurse[[#This Row],[NA TR Hours]],Nurse[[#This Row],[Med Aide/Tech Hours]])</f>
        <v>149.53304347826085</v>
      </c>
      <c r="L143" s="4">
        <f>SUM(Nurse[[#This Row],[RN Hours (excl. Admin, DON)]],Nurse[[#This Row],[RN Admin Hours]],Nurse[[#This Row],[RN DON Hours]])</f>
        <v>42.915217391304353</v>
      </c>
      <c r="M143" s="4">
        <v>32.047826086956526</v>
      </c>
      <c r="N143" s="4">
        <v>5.1282608695652181</v>
      </c>
      <c r="O143" s="4">
        <v>5.7391304347826084</v>
      </c>
      <c r="P143" s="4">
        <f>SUM(Nurse[[#This Row],[LPN Hours (excl. Admin)]],Nurse[[#This Row],[LPN Admin Hours]])</f>
        <v>16.133152173913039</v>
      </c>
      <c r="Q143" s="4">
        <v>16.133152173913039</v>
      </c>
      <c r="R143" s="4">
        <v>0</v>
      </c>
      <c r="S143" s="4">
        <f>SUM(Nurse[[#This Row],[CNA Hours]],Nurse[[#This Row],[NA TR Hours]],Nurse[[#This Row],[Med Aide/Tech Hours]])</f>
        <v>101.35206521739129</v>
      </c>
      <c r="T143" s="4">
        <v>86.149673913043458</v>
      </c>
      <c r="U143" s="4">
        <v>0</v>
      </c>
      <c r="V143" s="4">
        <v>15.202391304347833</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12.114130434782609</v>
      </c>
      <c r="X143" s="4">
        <v>4.4565217391304346</v>
      </c>
      <c r="Y143" s="4">
        <v>0</v>
      </c>
      <c r="Z143" s="4">
        <v>0</v>
      </c>
      <c r="AA143" s="4">
        <v>0</v>
      </c>
      <c r="AB143" s="4">
        <v>0</v>
      </c>
      <c r="AC143" s="4">
        <v>7.6576086956521738</v>
      </c>
      <c r="AD143" s="4">
        <v>0</v>
      </c>
      <c r="AE143" s="4">
        <v>0</v>
      </c>
      <c r="AF143" s="1">
        <v>245467</v>
      </c>
      <c r="AG143" s="1">
        <v>5</v>
      </c>
      <c r="AH143"/>
    </row>
    <row r="144" spans="1:34" x14ac:dyDescent="0.25">
      <c r="A144" t="s">
        <v>356</v>
      </c>
      <c r="B144" t="s">
        <v>3</v>
      </c>
      <c r="C144" t="s">
        <v>620</v>
      </c>
      <c r="D144" t="s">
        <v>455</v>
      </c>
      <c r="E144" s="4">
        <v>29.12676056338028</v>
      </c>
      <c r="F144" s="4">
        <f>Nurse[[#This Row],[Total Nurse Staff Hours]]/Nurse[[#This Row],[MDS Census]]</f>
        <v>4.6096905222437137</v>
      </c>
      <c r="G144" s="4">
        <f>Nurse[[#This Row],[Total Direct Care Staff Hours]]/Nurse[[#This Row],[MDS Census]]</f>
        <v>3.8123017408123796</v>
      </c>
      <c r="H144" s="4">
        <f>Nurse[[#This Row],[Total RN Hours (w/ Admin, DON)]]/Nurse[[#This Row],[MDS Census]]</f>
        <v>1.0838974854932302</v>
      </c>
      <c r="I144" s="4">
        <f>Nurse[[#This Row],[RN Hours (excl. Admin, DON)]]/Nurse[[#This Row],[MDS Census]]</f>
        <v>0.2865087040618956</v>
      </c>
      <c r="J144" s="4">
        <f>SUM(Nurse[[#This Row],[RN Hours (excl. Admin, DON)]],Nurse[[#This Row],[RN Admin Hours]],Nurse[[#This Row],[RN DON Hours]],Nurse[[#This Row],[LPN Hours (excl. Admin)]],Nurse[[#This Row],[LPN Admin Hours]],Nurse[[#This Row],[CNA Hours]],Nurse[[#This Row],[NA TR Hours]],Nurse[[#This Row],[Med Aide/Tech Hours]])</f>
        <v>134.26535211267606</v>
      </c>
      <c r="K144" s="4">
        <f>SUM(Nurse[[#This Row],[RN Hours (excl. Admin, DON)]],Nurse[[#This Row],[LPN Hours (excl. Admin)]],Nurse[[#This Row],[CNA Hours]],Nurse[[#This Row],[NA TR Hours]],Nurse[[#This Row],[Med Aide/Tech Hours]])</f>
        <v>111.04</v>
      </c>
      <c r="L144" s="4">
        <f>SUM(Nurse[[#This Row],[RN Hours (excl. Admin, DON)]],Nurse[[#This Row],[RN Admin Hours]],Nurse[[#This Row],[RN DON Hours]])</f>
        <v>31.570422535211268</v>
      </c>
      <c r="M144" s="4">
        <v>8.3450704225352119</v>
      </c>
      <c r="N144" s="4">
        <v>18.04225352112676</v>
      </c>
      <c r="O144" s="4">
        <v>5.183098591549296</v>
      </c>
      <c r="P144" s="4">
        <f>SUM(Nurse[[#This Row],[LPN Hours (excl. Admin)]],Nurse[[#This Row],[LPN Admin Hours]])</f>
        <v>23.469577464788731</v>
      </c>
      <c r="Q144" s="4">
        <v>23.469577464788731</v>
      </c>
      <c r="R144" s="4">
        <v>0</v>
      </c>
      <c r="S144" s="4">
        <f>SUM(Nurse[[#This Row],[CNA Hours]],Nurse[[#This Row],[NA TR Hours]],Nurse[[#This Row],[Med Aide/Tech Hours]])</f>
        <v>79.225352112676063</v>
      </c>
      <c r="T144" s="4">
        <v>42.640845070422536</v>
      </c>
      <c r="U144" s="4">
        <v>0</v>
      </c>
      <c r="V144" s="4">
        <v>36.58450704225352</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4.433098591549296</v>
      </c>
      <c r="X144" s="4">
        <v>2.686619718309859</v>
      </c>
      <c r="Y144" s="4">
        <v>0.22535211267605634</v>
      </c>
      <c r="Z144" s="4">
        <v>0.56338028169014087</v>
      </c>
      <c r="AA144" s="4">
        <v>0.95774647887323938</v>
      </c>
      <c r="AB144" s="4">
        <v>0</v>
      </c>
      <c r="AC144" s="4">
        <v>0</v>
      </c>
      <c r="AD144" s="4">
        <v>0</v>
      </c>
      <c r="AE144" s="4">
        <v>0</v>
      </c>
      <c r="AF144" s="1">
        <v>245405</v>
      </c>
      <c r="AG144" s="1">
        <v>5</v>
      </c>
      <c r="AH144"/>
    </row>
    <row r="145" spans="1:34" x14ac:dyDescent="0.25">
      <c r="A145" t="s">
        <v>356</v>
      </c>
      <c r="B145" t="s">
        <v>4</v>
      </c>
      <c r="C145" t="s">
        <v>557</v>
      </c>
      <c r="D145" t="s">
        <v>420</v>
      </c>
      <c r="E145" s="4">
        <v>45.130434782608695</v>
      </c>
      <c r="F145" s="4">
        <f>Nurse[[#This Row],[Total Nurse Staff Hours]]/Nurse[[#This Row],[MDS Census]]</f>
        <v>4.666546242774567</v>
      </c>
      <c r="G145" s="4">
        <f>Nurse[[#This Row],[Total Direct Care Staff Hours]]/Nurse[[#This Row],[MDS Census]]</f>
        <v>4.206466763005781</v>
      </c>
      <c r="H145" s="4">
        <f>Nurse[[#This Row],[Total RN Hours (w/ Admin, DON)]]/Nurse[[#This Row],[MDS Census]]</f>
        <v>1.1222302504816954</v>
      </c>
      <c r="I145" s="4">
        <f>Nurse[[#This Row],[RN Hours (excl. Admin, DON)]]/Nurse[[#This Row],[MDS Census]]</f>
        <v>0.6621507707129094</v>
      </c>
      <c r="J145" s="4">
        <f>SUM(Nurse[[#This Row],[RN Hours (excl. Admin, DON)]],Nurse[[#This Row],[RN Admin Hours]],Nurse[[#This Row],[RN DON Hours]],Nurse[[#This Row],[LPN Hours (excl. Admin)]],Nurse[[#This Row],[LPN Admin Hours]],Nurse[[#This Row],[CNA Hours]],Nurse[[#This Row],[NA TR Hours]],Nurse[[#This Row],[Med Aide/Tech Hours]])</f>
        <v>210.60326086956522</v>
      </c>
      <c r="K145" s="4">
        <f>SUM(Nurse[[#This Row],[RN Hours (excl. Admin, DON)]],Nurse[[#This Row],[LPN Hours (excl. Admin)]],Nurse[[#This Row],[CNA Hours]],Nurse[[#This Row],[NA TR Hours]],Nurse[[#This Row],[Med Aide/Tech Hours]])</f>
        <v>189.8396739130435</v>
      </c>
      <c r="L145" s="4">
        <f>SUM(Nurse[[#This Row],[RN Hours (excl. Admin, DON)]],Nurse[[#This Row],[RN Admin Hours]],Nurse[[#This Row],[RN DON Hours]])</f>
        <v>50.646739130434781</v>
      </c>
      <c r="M145" s="4">
        <v>29.883152173913043</v>
      </c>
      <c r="N145" s="4">
        <v>15.013586956521738</v>
      </c>
      <c r="O145" s="4">
        <v>5.75</v>
      </c>
      <c r="P145" s="4">
        <f>SUM(Nurse[[#This Row],[LPN Hours (excl. Admin)]],Nurse[[#This Row],[LPN Admin Hours]])</f>
        <v>50.021739130434781</v>
      </c>
      <c r="Q145" s="4">
        <v>50.021739130434781</v>
      </c>
      <c r="R145" s="4">
        <v>0</v>
      </c>
      <c r="S145" s="4">
        <f>SUM(Nurse[[#This Row],[CNA Hours]],Nurse[[#This Row],[NA TR Hours]],Nurse[[#This Row],[Med Aide/Tech Hours]])</f>
        <v>109.93478260869566</v>
      </c>
      <c r="T145" s="4">
        <v>109.93478260869566</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5" s="4">
        <v>0</v>
      </c>
      <c r="Y145" s="4">
        <v>0</v>
      </c>
      <c r="Z145" s="4">
        <v>0</v>
      </c>
      <c r="AA145" s="4">
        <v>0</v>
      </c>
      <c r="AB145" s="4">
        <v>0</v>
      </c>
      <c r="AC145" s="4">
        <v>0</v>
      </c>
      <c r="AD145" s="4">
        <v>0</v>
      </c>
      <c r="AE145" s="4">
        <v>0</v>
      </c>
      <c r="AF145" s="1">
        <v>245245</v>
      </c>
      <c r="AG145" s="1">
        <v>5</v>
      </c>
      <c r="AH145"/>
    </row>
    <row r="146" spans="1:34" x14ac:dyDescent="0.25">
      <c r="A146" t="s">
        <v>356</v>
      </c>
      <c r="B146" t="s">
        <v>10</v>
      </c>
      <c r="C146" t="s">
        <v>513</v>
      </c>
      <c r="D146" t="s">
        <v>413</v>
      </c>
      <c r="E146" s="4">
        <v>56.456521739130437</v>
      </c>
      <c r="F146" s="4">
        <f>Nurse[[#This Row],[Total Nurse Staff Hours]]/Nurse[[#This Row],[MDS Census]]</f>
        <v>3.2272256449749701</v>
      </c>
      <c r="G146" s="4">
        <f>Nurse[[#This Row],[Total Direct Care Staff Hours]]/Nurse[[#This Row],[MDS Census]]</f>
        <v>3.0839834424335764</v>
      </c>
      <c r="H146" s="4">
        <f>Nurse[[#This Row],[Total RN Hours (w/ Admin, DON)]]/Nurse[[#This Row],[MDS Census]]</f>
        <v>0.6792991913746631</v>
      </c>
      <c r="I146" s="4">
        <f>Nurse[[#This Row],[RN Hours (excl. Admin, DON)]]/Nurse[[#This Row],[MDS Census]]</f>
        <v>0.56994224104736246</v>
      </c>
      <c r="J146" s="4">
        <f>SUM(Nurse[[#This Row],[RN Hours (excl. Admin, DON)]],Nurse[[#This Row],[RN Admin Hours]],Nurse[[#This Row],[RN DON Hours]],Nurse[[#This Row],[LPN Hours (excl. Admin)]],Nurse[[#This Row],[LPN Admin Hours]],Nurse[[#This Row],[CNA Hours]],Nurse[[#This Row],[NA TR Hours]],Nurse[[#This Row],[Med Aide/Tech Hours]])</f>
        <v>182.19793478260866</v>
      </c>
      <c r="K146" s="4">
        <f>SUM(Nurse[[#This Row],[RN Hours (excl. Admin, DON)]],Nurse[[#This Row],[LPN Hours (excl. Admin)]],Nurse[[#This Row],[CNA Hours]],Nurse[[#This Row],[NA TR Hours]],Nurse[[#This Row],[Med Aide/Tech Hours]])</f>
        <v>174.11097826086953</v>
      </c>
      <c r="L146" s="4">
        <f>SUM(Nurse[[#This Row],[RN Hours (excl. Admin, DON)]],Nurse[[#This Row],[RN Admin Hours]],Nurse[[#This Row],[RN DON Hours]])</f>
        <v>38.350869565217394</v>
      </c>
      <c r="M146" s="4">
        <v>32.176956521739136</v>
      </c>
      <c r="N146" s="4">
        <v>0</v>
      </c>
      <c r="O146" s="4">
        <v>6.1739130434782608</v>
      </c>
      <c r="P146" s="4">
        <f>SUM(Nurse[[#This Row],[LPN Hours (excl. Admin)]],Nurse[[#This Row],[LPN Admin Hours]])</f>
        <v>46.110326086956526</v>
      </c>
      <c r="Q146" s="4">
        <v>44.197282608695659</v>
      </c>
      <c r="R146" s="4">
        <v>1.9130434782608696</v>
      </c>
      <c r="S146" s="4">
        <f>SUM(Nurse[[#This Row],[CNA Hours]],Nurse[[#This Row],[NA TR Hours]],Nurse[[#This Row],[Med Aide/Tech Hours]])</f>
        <v>97.736739130434728</v>
      </c>
      <c r="T146" s="4">
        <v>85.0114130434782</v>
      </c>
      <c r="U146" s="4">
        <v>5.1440217391304364</v>
      </c>
      <c r="V146" s="4">
        <v>7.5813043478260873</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43.273369565217394</v>
      </c>
      <c r="X146" s="4">
        <v>15.490760869565218</v>
      </c>
      <c r="Y146" s="4">
        <v>0</v>
      </c>
      <c r="Z146" s="4">
        <v>2</v>
      </c>
      <c r="AA146" s="4">
        <v>15.902173913043478</v>
      </c>
      <c r="AB146" s="4">
        <v>0</v>
      </c>
      <c r="AC146" s="4">
        <v>9.8804347826086953</v>
      </c>
      <c r="AD146" s="4">
        <v>0</v>
      </c>
      <c r="AE146" s="4">
        <v>0</v>
      </c>
      <c r="AF146" s="1">
        <v>245028</v>
      </c>
      <c r="AG146" s="1">
        <v>5</v>
      </c>
      <c r="AH146"/>
    </row>
    <row r="147" spans="1:34" x14ac:dyDescent="0.25">
      <c r="A147" t="s">
        <v>356</v>
      </c>
      <c r="B147" t="s">
        <v>238</v>
      </c>
      <c r="C147" t="s">
        <v>613</v>
      </c>
      <c r="D147" t="s">
        <v>447</v>
      </c>
      <c r="E147" s="4">
        <v>69.858695652173907</v>
      </c>
      <c r="F147" s="4">
        <f>Nurse[[#This Row],[Total Nurse Staff Hours]]/Nurse[[#This Row],[MDS Census]]</f>
        <v>4.1046755873658016</v>
      </c>
      <c r="G147" s="4">
        <f>Nurse[[#This Row],[Total Direct Care Staff Hours]]/Nurse[[#This Row],[MDS Census]]</f>
        <v>3.6819667029718386</v>
      </c>
      <c r="H147" s="4">
        <f>Nurse[[#This Row],[Total RN Hours (w/ Admin, DON)]]/Nurse[[#This Row],[MDS Census]]</f>
        <v>0.82340127586743428</v>
      </c>
      <c r="I147" s="4">
        <f>Nurse[[#This Row],[RN Hours (excl. Admin, DON)]]/Nurse[[#This Row],[MDS Census]]</f>
        <v>0.58421503034075006</v>
      </c>
      <c r="J147" s="4">
        <f>SUM(Nurse[[#This Row],[RN Hours (excl. Admin, DON)]],Nurse[[#This Row],[RN Admin Hours]],Nurse[[#This Row],[RN DON Hours]],Nurse[[#This Row],[LPN Hours (excl. Admin)]],Nurse[[#This Row],[LPN Admin Hours]],Nurse[[#This Row],[CNA Hours]],Nurse[[#This Row],[NA TR Hours]],Nurse[[#This Row],[Med Aide/Tech Hours]])</f>
        <v>286.74728260869568</v>
      </c>
      <c r="K147" s="4">
        <f>SUM(Nurse[[#This Row],[RN Hours (excl. Admin, DON)]],Nurse[[#This Row],[LPN Hours (excl. Admin)]],Nurse[[#This Row],[CNA Hours]],Nurse[[#This Row],[NA TR Hours]],Nurse[[#This Row],[Med Aide/Tech Hours]])</f>
        <v>257.21739130434787</v>
      </c>
      <c r="L147" s="4">
        <f>SUM(Nurse[[#This Row],[RN Hours (excl. Admin, DON)]],Nurse[[#This Row],[RN Admin Hours]],Nurse[[#This Row],[RN DON Hours]])</f>
        <v>57.521739130434781</v>
      </c>
      <c r="M147" s="4">
        <v>40.8125</v>
      </c>
      <c r="N147" s="4">
        <v>11.907608695652174</v>
      </c>
      <c r="O147" s="4">
        <v>4.8016304347826084</v>
      </c>
      <c r="P147" s="4">
        <f>SUM(Nurse[[#This Row],[LPN Hours (excl. Admin)]],Nurse[[#This Row],[LPN Admin Hours]])</f>
        <v>35.929347826086953</v>
      </c>
      <c r="Q147" s="4">
        <v>23.108695652173914</v>
      </c>
      <c r="R147" s="4">
        <v>12.820652173913043</v>
      </c>
      <c r="S147" s="4">
        <f>SUM(Nurse[[#This Row],[CNA Hours]],Nurse[[#This Row],[NA TR Hours]],Nurse[[#This Row],[Med Aide/Tech Hours]])</f>
        <v>193.29619565217394</v>
      </c>
      <c r="T147" s="4">
        <v>140.43206521739131</v>
      </c>
      <c r="U147" s="4">
        <v>8.4701086956521738</v>
      </c>
      <c r="V147" s="4">
        <v>44.394021739130437</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7" s="4">
        <v>0</v>
      </c>
      <c r="Y147" s="4">
        <v>0</v>
      </c>
      <c r="Z147" s="4">
        <v>0</v>
      </c>
      <c r="AA147" s="4">
        <v>0</v>
      </c>
      <c r="AB147" s="4">
        <v>0</v>
      </c>
      <c r="AC147" s="4">
        <v>0</v>
      </c>
      <c r="AD147" s="4">
        <v>0</v>
      </c>
      <c r="AE147" s="4">
        <v>0</v>
      </c>
      <c r="AF147" s="1">
        <v>245507</v>
      </c>
      <c r="AG147" s="1">
        <v>5</v>
      </c>
      <c r="AH147"/>
    </row>
    <row r="148" spans="1:34" x14ac:dyDescent="0.25">
      <c r="A148" t="s">
        <v>356</v>
      </c>
      <c r="B148" t="s">
        <v>136</v>
      </c>
      <c r="C148" t="s">
        <v>603</v>
      </c>
      <c r="D148" t="s">
        <v>445</v>
      </c>
      <c r="E148" s="4">
        <v>42.304347826086953</v>
      </c>
      <c r="F148" s="4">
        <f>Nurse[[#This Row],[Total Nurse Staff Hours]]/Nurse[[#This Row],[MDS Census]]</f>
        <v>4.8400565262076052</v>
      </c>
      <c r="G148" s="4">
        <f>Nurse[[#This Row],[Total Direct Care Staff Hours]]/Nurse[[#This Row],[MDS Census]]</f>
        <v>4.4502826310380268</v>
      </c>
      <c r="H148" s="4">
        <f>Nurse[[#This Row],[Total RN Hours (w/ Admin, DON)]]/Nurse[[#This Row],[MDS Census]]</f>
        <v>1.3806526207605345</v>
      </c>
      <c r="I148" s="4">
        <f>Nurse[[#This Row],[RN Hours (excl. Admin, DON)]]/Nurse[[#This Row],[MDS Census]]</f>
        <v>0.9908787255909558</v>
      </c>
      <c r="J148" s="4">
        <f>SUM(Nurse[[#This Row],[RN Hours (excl. Admin, DON)]],Nurse[[#This Row],[RN Admin Hours]],Nurse[[#This Row],[RN DON Hours]],Nurse[[#This Row],[LPN Hours (excl. Admin)]],Nurse[[#This Row],[LPN Admin Hours]],Nurse[[#This Row],[CNA Hours]],Nurse[[#This Row],[NA TR Hours]],Nurse[[#This Row],[Med Aide/Tech Hours]])</f>
        <v>204.75543478260869</v>
      </c>
      <c r="K148" s="4">
        <f>SUM(Nurse[[#This Row],[RN Hours (excl. Admin, DON)]],Nurse[[#This Row],[LPN Hours (excl. Admin)]],Nurse[[#This Row],[CNA Hours]],Nurse[[#This Row],[NA TR Hours]],Nurse[[#This Row],[Med Aide/Tech Hours]])</f>
        <v>188.26630434782609</v>
      </c>
      <c r="L148" s="4">
        <f>SUM(Nurse[[#This Row],[RN Hours (excl. Admin, DON)]],Nurse[[#This Row],[RN Admin Hours]],Nurse[[#This Row],[RN DON Hours]])</f>
        <v>58.407608695652172</v>
      </c>
      <c r="M148" s="4">
        <v>41.918478260869563</v>
      </c>
      <c r="N148" s="4">
        <v>5.9673913043478262</v>
      </c>
      <c r="O148" s="4">
        <v>10.521739130434783</v>
      </c>
      <c r="P148" s="4">
        <f>SUM(Nurse[[#This Row],[LPN Hours (excl. Admin)]],Nurse[[#This Row],[LPN Admin Hours]])</f>
        <v>26.404891304347824</v>
      </c>
      <c r="Q148" s="4">
        <v>26.404891304347824</v>
      </c>
      <c r="R148" s="4">
        <v>0</v>
      </c>
      <c r="S148" s="4">
        <f>SUM(Nurse[[#This Row],[CNA Hours]],Nurse[[#This Row],[NA TR Hours]],Nurse[[#This Row],[Med Aide/Tech Hours]])</f>
        <v>119.9429347826087</v>
      </c>
      <c r="T148" s="4">
        <v>119.9429347826087</v>
      </c>
      <c r="U148" s="4">
        <v>0</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8" s="4">
        <v>0</v>
      </c>
      <c r="Y148" s="4">
        <v>0</v>
      </c>
      <c r="Z148" s="4">
        <v>0</v>
      </c>
      <c r="AA148" s="4">
        <v>0</v>
      </c>
      <c r="AB148" s="4">
        <v>0</v>
      </c>
      <c r="AC148" s="4">
        <v>0</v>
      </c>
      <c r="AD148" s="4">
        <v>0</v>
      </c>
      <c r="AE148" s="4">
        <v>0</v>
      </c>
      <c r="AF148" s="1">
        <v>245358</v>
      </c>
      <c r="AG148" s="1">
        <v>5</v>
      </c>
      <c r="AH148"/>
    </row>
    <row r="149" spans="1:34" x14ac:dyDescent="0.25">
      <c r="A149" t="s">
        <v>356</v>
      </c>
      <c r="B149" t="s">
        <v>94</v>
      </c>
      <c r="C149" t="s">
        <v>577</v>
      </c>
      <c r="D149" t="s">
        <v>415</v>
      </c>
      <c r="E149" s="4">
        <v>63.293478260869563</v>
      </c>
      <c r="F149" s="4">
        <f>Nurse[[#This Row],[Total Nurse Staff Hours]]/Nurse[[#This Row],[MDS Census]]</f>
        <v>3.0125880130516913</v>
      </c>
      <c r="G149" s="4">
        <f>Nurse[[#This Row],[Total Direct Care Staff Hours]]/Nurse[[#This Row],[MDS Census]]</f>
        <v>2.9154731238193365</v>
      </c>
      <c r="H149" s="4">
        <f>Nurse[[#This Row],[Total RN Hours (w/ Admin, DON)]]/Nurse[[#This Row],[MDS Census]]</f>
        <v>0.76963077451485495</v>
      </c>
      <c r="I149" s="4">
        <f>Nurse[[#This Row],[RN Hours (excl. Admin, DON)]]/Nurse[[#This Row],[MDS Census]]</f>
        <v>0.6725158852825005</v>
      </c>
      <c r="J149" s="4">
        <f>SUM(Nurse[[#This Row],[RN Hours (excl. Admin, DON)]],Nurse[[#This Row],[RN Admin Hours]],Nurse[[#This Row],[RN DON Hours]],Nurse[[#This Row],[LPN Hours (excl. Admin)]],Nurse[[#This Row],[LPN Admin Hours]],Nurse[[#This Row],[CNA Hours]],Nurse[[#This Row],[NA TR Hours]],Nurse[[#This Row],[Med Aide/Tech Hours]])</f>
        <v>190.67717391304345</v>
      </c>
      <c r="K149" s="4">
        <f>SUM(Nurse[[#This Row],[RN Hours (excl. Admin, DON)]],Nurse[[#This Row],[LPN Hours (excl. Admin)]],Nurse[[#This Row],[CNA Hours]],Nurse[[#This Row],[NA TR Hours]],Nurse[[#This Row],[Med Aide/Tech Hours]])</f>
        <v>184.53043478260867</v>
      </c>
      <c r="L149" s="4">
        <f>SUM(Nurse[[#This Row],[RN Hours (excl. Admin, DON)]],Nurse[[#This Row],[RN Admin Hours]],Nurse[[#This Row],[RN DON Hours]])</f>
        <v>48.712608695652179</v>
      </c>
      <c r="M149" s="4">
        <v>42.565869565217398</v>
      </c>
      <c r="N149" s="4">
        <v>6.0326086956521738</v>
      </c>
      <c r="O149" s="4">
        <v>0.11413043478260869</v>
      </c>
      <c r="P149" s="4">
        <f>SUM(Nurse[[#This Row],[LPN Hours (excl. Admin)]],Nurse[[#This Row],[LPN Admin Hours]])</f>
        <v>48.5532608695652</v>
      </c>
      <c r="Q149" s="4">
        <v>48.5532608695652</v>
      </c>
      <c r="R149" s="4">
        <v>0</v>
      </c>
      <c r="S149" s="4">
        <f>SUM(Nurse[[#This Row],[CNA Hours]],Nurse[[#This Row],[NA TR Hours]],Nurse[[#This Row],[Med Aide/Tech Hours]])</f>
        <v>93.411304347826075</v>
      </c>
      <c r="T149" s="4">
        <v>93.411304347826075</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3.7884782608695655</v>
      </c>
      <c r="X149" s="4">
        <v>3.136304347826087</v>
      </c>
      <c r="Y149" s="4">
        <v>0</v>
      </c>
      <c r="Z149" s="4">
        <v>0</v>
      </c>
      <c r="AA149" s="4">
        <v>0.65217391304347827</v>
      </c>
      <c r="AB149" s="4">
        <v>0</v>
      </c>
      <c r="AC149" s="4">
        <v>0</v>
      </c>
      <c r="AD149" s="4">
        <v>0</v>
      </c>
      <c r="AE149" s="4">
        <v>0</v>
      </c>
      <c r="AF149" s="1">
        <v>245293</v>
      </c>
      <c r="AG149" s="1">
        <v>5</v>
      </c>
      <c r="AH149"/>
    </row>
    <row r="150" spans="1:34" x14ac:dyDescent="0.25">
      <c r="A150" t="s">
        <v>356</v>
      </c>
      <c r="B150" t="s">
        <v>9</v>
      </c>
      <c r="C150" t="s">
        <v>526</v>
      </c>
      <c r="D150" t="s">
        <v>412</v>
      </c>
      <c r="E150" s="4">
        <v>73.369565217391298</v>
      </c>
      <c r="F150" s="4">
        <f>Nurse[[#This Row],[Total Nurse Staff Hours]]/Nurse[[#This Row],[MDS Census]]</f>
        <v>4.4585925925925931</v>
      </c>
      <c r="G150" s="4">
        <f>Nurse[[#This Row],[Total Direct Care Staff Hours]]/Nurse[[#This Row],[MDS Census]]</f>
        <v>3.8562962962962977</v>
      </c>
      <c r="H150" s="4">
        <f>Nurse[[#This Row],[Total RN Hours (w/ Admin, DON)]]/Nurse[[#This Row],[MDS Census]]</f>
        <v>1.2364444444444447</v>
      </c>
      <c r="I150" s="4">
        <f>Nurse[[#This Row],[RN Hours (excl. Admin, DON)]]/Nurse[[#This Row],[MDS Census]]</f>
        <v>0.70051851851851854</v>
      </c>
      <c r="J150" s="4">
        <f>SUM(Nurse[[#This Row],[RN Hours (excl. Admin, DON)]],Nurse[[#This Row],[RN Admin Hours]],Nurse[[#This Row],[RN DON Hours]],Nurse[[#This Row],[LPN Hours (excl. Admin)]],Nurse[[#This Row],[LPN Admin Hours]],Nurse[[#This Row],[CNA Hours]],Nurse[[#This Row],[NA TR Hours]],Nurse[[#This Row],[Med Aide/Tech Hours]])</f>
        <v>327.125</v>
      </c>
      <c r="K150" s="4">
        <f>SUM(Nurse[[#This Row],[RN Hours (excl. Admin, DON)]],Nurse[[#This Row],[LPN Hours (excl. Admin)]],Nurse[[#This Row],[CNA Hours]],Nurse[[#This Row],[NA TR Hours]],Nurse[[#This Row],[Med Aide/Tech Hours]])</f>
        <v>282.93478260869574</v>
      </c>
      <c r="L150" s="4">
        <f>SUM(Nurse[[#This Row],[RN Hours (excl. Admin, DON)]],Nurse[[#This Row],[RN Admin Hours]],Nurse[[#This Row],[RN DON Hours]])</f>
        <v>90.717391304347828</v>
      </c>
      <c r="M150" s="4">
        <v>51.396739130434781</v>
      </c>
      <c r="N150" s="4">
        <v>35.668478260869563</v>
      </c>
      <c r="O150" s="4">
        <v>3.652173913043478</v>
      </c>
      <c r="P150" s="4">
        <f>SUM(Nurse[[#This Row],[LPN Hours (excl. Admin)]],Nurse[[#This Row],[LPN Admin Hours]])</f>
        <v>76.307065217391312</v>
      </c>
      <c r="Q150" s="4">
        <v>71.4375</v>
      </c>
      <c r="R150" s="4">
        <v>4.8695652173913047</v>
      </c>
      <c r="S150" s="4">
        <f>SUM(Nurse[[#This Row],[CNA Hours]],Nurse[[#This Row],[NA TR Hours]],Nurse[[#This Row],[Med Aide/Tech Hours]])</f>
        <v>160.10054347826087</v>
      </c>
      <c r="T150" s="4">
        <v>134.09510869565219</v>
      </c>
      <c r="U150" s="4">
        <v>6.5271739130434785</v>
      </c>
      <c r="V150" s="4">
        <v>19.478260869565219</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0" s="4">
        <v>0</v>
      </c>
      <c r="Y150" s="4">
        <v>0</v>
      </c>
      <c r="Z150" s="4">
        <v>0</v>
      </c>
      <c r="AA150" s="4">
        <v>0</v>
      </c>
      <c r="AB150" s="4">
        <v>0</v>
      </c>
      <c r="AC150" s="4">
        <v>0</v>
      </c>
      <c r="AD150" s="4">
        <v>0</v>
      </c>
      <c r="AE150" s="4">
        <v>0</v>
      </c>
      <c r="AF150" s="1">
        <v>245024</v>
      </c>
      <c r="AG150" s="1">
        <v>5</v>
      </c>
      <c r="AH150"/>
    </row>
    <row r="151" spans="1:34" x14ac:dyDescent="0.25">
      <c r="A151" t="s">
        <v>356</v>
      </c>
      <c r="B151" t="s">
        <v>313</v>
      </c>
      <c r="C151" t="s">
        <v>489</v>
      </c>
      <c r="D151" t="s">
        <v>415</v>
      </c>
      <c r="E151" s="4">
        <v>43.695652173913047</v>
      </c>
      <c r="F151" s="4">
        <f>Nurse[[#This Row],[Total Nurse Staff Hours]]/Nurse[[#This Row],[MDS Census]]</f>
        <v>5.6333482587064676</v>
      </c>
      <c r="G151" s="4">
        <f>Nurse[[#This Row],[Total Direct Care Staff Hours]]/Nurse[[#This Row],[MDS Census]]</f>
        <v>4.9257462686567157</v>
      </c>
      <c r="H151" s="4">
        <f>Nurse[[#This Row],[Total RN Hours (w/ Admin, DON)]]/Nurse[[#This Row],[MDS Census]]</f>
        <v>2.7272537313432834</v>
      </c>
      <c r="I151" s="4">
        <f>Nurse[[#This Row],[RN Hours (excl. Admin, DON)]]/Nurse[[#This Row],[MDS Census]]</f>
        <v>2.019651741293532</v>
      </c>
      <c r="J151" s="4">
        <f>SUM(Nurse[[#This Row],[RN Hours (excl. Admin, DON)]],Nurse[[#This Row],[RN Admin Hours]],Nurse[[#This Row],[RN DON Hours]],Nurse[[#This Row],[LPN Hours (excl. Admin)]],Nurse[[#This Row],[LPN Admin Hours]],Nurse[[#This Row],[CNA Hours]],Nurse[[#This Row],[NA TR Hours]],Nurse[[#This Row],[Med Aide/Tech Hours]])</f>
        <v>246.15282608695654</v>
      </c>
      <c r="K151" s="4">
        <f>SUM(Nurse[[#This Row],[RN Hours (excl. Admin, DON)]],Nurse[[#This Row],[LPN Hours (excl. Admin)]],Nurse[[#This Row],[CNA Hours]],Nurse[[#This Row],[NA TR Hours]],Nurse[[#This Row],[Med Aide/Tech Hours]])</f>
        <v>215.23369565217391</v>
      </c>
      <c r="L151" s="4">
        <f>SUM(Nurse[[#This Row],[RN Hours (excl. Admin, DON)]],Nurse[[#This Row],[RN Admin Hours]],Nurse[[#This Row],[RN DON Hours]])</f>
        <v>119.16913043478262</v>
      </c>
      <c r="M151" s="4">
        <v>88.25</v>
      </c>
      <c r="N151" s="4">
        <v>21.701739130434781</v>
      </c>
      <c r="O151" s="4">
        <v>9.2173913043478262</v>
      </c>
      <c r="P151" s="4">
        <f>SUM(Nurse[[#This Row],[LPN Hours (excl. Admin)]],Nurse[[#This Row],[LPN Admin Hours]])</f>
        <v>29.255434782608695</v>
      </c>
      <c r="Q151" s="4">
        <v>29.255434782608695</v>
      </c>
      <c r="R151" s="4">
        <v>0</v>
      </c>
      <c r="S151" s="4">
        <f>SUM(Nurse[[#This Row],[CNA Hours]],Nurse[[#This Row],[NA TR Hours]],Nurse[[#This Row],[Med Aide/Tech Hours]])</f>
        <v>97.728260869565219</v>
      </c>
      <c r="T151" s="4">
        <v>97.728260869565219</v>
      </c>
      <c r="U151" s="4">
        <v>0</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245624</v>
      </c>
      <c r="AG151" s="1">
        <v>5</v>
      </c>
      <c r="AH151"/>
    </row>
    <row r="152" spans="1:34" x14ac:dyDescent="0.25">
      <c r="A152" t="s">
        <v>356</v>
      </c>
      <c r="B152" t="s">
        <v>312</v>
      </c>
      <c r="C152" t="s">
        <v>539</v>
      </c>
      <c r="D152" t="s">
        <v>411</v>
      </c>
      <c r="E152" s="4">
        <v>39.260869565217391</v>
      </c>
      <c r="F152" s="4">
        <f>Nurse[[#This Row],[Total Nurse Staff Hours]]/Nurse[[#This Row],[MDS Census]]</f>
        <v>5.5227713178294575</v>
      </c>
      <c r="G152" s="4">
        <f>Nurse[[#This Row],[Total Direct Care Staff Hours]]/Nurse[[#This Row],[MDS Census]]</f>
        <v>4.8360326688815061</v>
      </c>
      <c r="H152" s="4">
        <f>Nurse[[#This Row],[Total RN Hours (w/ Admin, DON)]]/Nurse[[#This Row],[MDS Census]]</f>
        <v>2.9430370985603544</v>
      </c>
      <c r="I152" s="4">
        <f>Nurse[[#This Row],[RN Hours (excl. Admin, DON)]]/Nurse[[#This Row],[MDS Census]]</f>
        <v>2.256298449612403</v>
      </c>
      <c r="J152" s="4">
        <f>SUM(Nurse[[#This Row],[RN Hours (excl. Admin, DON)]],Nurse[[#This Row],[RN Admin Hours]],Nurse[[#This Row],[RN DON Hours]],Nurse[[#This Row],[LPN Hours (excl. Admin)]],Nurse[[#This Row],[LPN Admin Hours]],Nurse[[#This Row],[CNA Hours]],Nurse[[#This Row],[NA TR Hours]],Nurse[[#This Row],[Med Aide/Tech Hours]])</f>
        <v>216.82880434782609</v>
      </c>
      <c r="K152" s="4">
        <f>SUM(Nurse[[#This Row],[RN Hours (excl. Admin, DON)]],Nurse[[#This Row],[LPN Hours (excl. Admin)]],Nurse[[#This Row],[CNA Hours]],Nurse[[#This Row],[NA TR Hours]],Nurse[[#This Row],[Med Aide/Tech Hours]])</f>
        <v>189.86684782608694</v>
      </c>
      <c r="L152" s="4">
        <f>SUM(Nurse[[#This Row],[RN Hours (excl. Admin, DON)]],Nurse[[#This Row],[RN Admin Hours]],Nurse[[#This Row],[RN DON Hours]])</f>
        <v>115.54619565217392</v>
      </c>
      <c r="M152" s="4">
        <v>88.584239130434781</v>
      </c>
      <c r="N152" s="4">
        <v>25.548913043478262</v>
      </c>
      <c r="O152" s="4">
        <v>1.4130434782608696</v>
      </c>
      <c r="P152" s="4">
        <f>SUM(Nurse[[#This Row],[LPN Hours (excl. Admin)]],Nurse[[#This Row],[LPN Admin Hours]])</f>
        <v>7.4809782608695654</v>
      </c>
      <c r="Q152" s="4">
        <v>7.4809782608695654</v>
      </c>
      <c r="R152" s="4">
        <v>0</v>
      </c>
      <c r="S152" s="4">
        <f>SUM(Nurse[[#This Row],[CNA Hours]],Nurse[[#This Row],[NA TR Hours]],Nurse[[#This Row],[Med Aide/Tech Hours]])</f>
        <v>93.801630434782609</v>
      </c>
      <c r="T152" s="4">
        <v>93.801630434782609</v>
      </c>
      <c r="U152" s="4">
        <v>0</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2" s="4">
        <v>0</v>
      </c>
      <c r="Y152" s="4">
        <v>0</v>
      </c>
      <c r="Z152" s="4">
        <v>0</v>
      </c>
      <c r="AA152" s="4">
        <v>0</v>
      </c>
      <c r="AB152" s="4">
        <v>0</v>
      </c>
      <c r="AC152" s="4">
        <v>0</v>
      </c>
      <c r="AD152" s="4">
        <v>0</v>
      </c>
      <c r="AE152" s="4">
        <v>0</v>
      </c>
      <c r="AF152" s="1">
        <v>245623</v>
      </c>
      <c r="AG152" s="1">
        <v>5</v>
      </c>
      <c r="AH152"/>
    </row>
    <row r="153" spans="1:34" x14ac:dyDescent="0.25">
      <c r="A153" t="s">
        <v>356</v>
      </c>
      <c r="B153" t="s">
        <v>224</v>
      </c>
      <c r="C153" t="s">
        <v>494</v>
      </c>
      <c r="D153" t="s">
        <v>451</v>
      </c>
      <c r="E153" s="4">
        <v>47.021739130434781</v>
      </c>
      <c r="F153" s="4">
        <f>Nurse[[#This Row],[Total Nurse Staff Hours]]/Nurse[[#This Row],[MDS Census]]</f>
        <v>4.1967175219602399</v>
      </c>
      <c r="G153" s="4">
        <f>Nurse[[#This Row],[Total Direct Care Staff Hours]]/Nurse[[#This Row],[MDS Census]]</f>
        <v>3.6904530744336563</v>
      </c>
      <c r="H153" s="4">
        <f>Nurse[[#This Row],[Total RN Hours (w/ Admin, DON)]]/Nurse[[#This Row],[MDS Census]]</f>
        <v>0.77926490984743413</v>
      </c>
      <c r="I153" s="4">
        <f>Nurse[[#This Row],[RN Hours (excl. Admin, DON)]]/Nurse[[#This Row],[MDS Census]]</f>
        <v>0.37579750346740642</v>
      </c>
      <c r="J153" s="4">
        <f>SUM(Nurse[[#This Row],[RN Hours (excl. Admin, DON)]],Nurse[[#This Row],[RN Admin Hours]],Nurse[[#This Row],[RN DON Hours]],Nurse[[#This Row],[LPN Hours (excl. Admin)]],Nurse[[#This Row],[LPN Admin Hours]],Nurse[[#This Row],[CNA Hours]],Nurse[[#This Row],[NA TR Hours]],Nurse[[#This Row],[Med Aide/Tech Hours]])</f>
        <v>197.3369565217391</v>
      </c>
      <c r="K153" s="4">
        <f>SUM(Nurse[[#This Row],[RN Hours (excl. Admin, DON)]],Nurse[[#This Row],[LPN Hours (excl. Admin)]],Nurse[[#This Row],[CNA Hours]],Nurse[[#This Row],[NA TR Hours]],Nurse[[#This Row],[Med Aide/Tech Hours]])</f>
        <v>173.5315217391304</v>
      </c>
      <c r="L153" s="4">
        <f>SUM(Nurse[[#This Row],[RN Hours (excl. Admin, DON)]],Nurse[[#This Row],[RN Admin Hours]],Nurse[[#This Row],[RN DON Hours]])</f>
        <v>36.642391304347825</v>
      </c>
      <c r="M153" s="4">
        <v>17.670652173913044</v>
      </c>
      <c r="N153" s="4">
        <v>13.993478260869564</v>
      </c>
      <c r="O153" s="4">
        <v>4.9782608695652177</v>
      </c>
      <c r="P153" s="4">
        <f>SUM(Nurse[[#This Row],[LPN Hours (excl. Admin)]],Nurse[[#This Row],[LPN Admin Hours]])</f>
        <v>35.835869565217379</v>
      </c>
      <c r="Q153" s="4">
        <v>31.002173913043471</v>
      </c>
      <c r="R153" s="4">
        <v>4.8336956521739118</v>
      </c>
      <c r="S153" s="4">
        <f>SUM(Nurse[[#This Row],[CNA Hours]],Nurse[[#This Row],[NA TR Hours]],Nurse[[#This Row],[Med Aide/Tech Hours]])</f>
        <v>124.85869565217391</v>
      </c>
      <c r="T153" s="4">
        <v>113.39565217391304</v>
      </c>
      <c r="U153" s="4">
        <v>4.6684782608695654</v>
      </c>
      <c r="V153" s="4">
        <v>6.7945652173913045</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51.277173913043477</v>
      </c>
      <c r="X153" s="4">
        <v>10.785869565217396</v>
      </c>
      <c r="Y153" s="4">
        <v>0</v>
      </c>
      <c r="Z153" s="4">
        <v>0</v>
      </c>
      <c r="AA153" s="4">
        <v>7.9673913043478262</v>
      </c>
      <c r="AB153" s="4">
        <v>0</v>
      </c>
      <c r="AC153" s="4">
        <v>32.023913043478252</v>
      </c>
      <c r="AD153" s="4">
        <v>0</v>
      </c>
      <c r="AE153" s="4">
        <v>0.5</v>
      </c>
      <c r="AF153" s="1">
        <v>245485</v>
      </c>
      <c r="AG153" s="1">
        <v>5</v>
      </c>
      <c r="AH153"/>
    </row>
    <row r="154" spans="1:34" x14ac:dyDescent="0.25">
      <c r="A154" t="s">
        <v>356</v>
      </c>
      <c r="B154" t="s">
        <v>208</v>
      </c>
      <c r="C154" t="s">
        <v>512</v>
      </c>
      <c r="D154" t="s">
        <v>415</v>
      </c>
      <c r="E154" s="4">
        <v>101.47826086956522</v>
      </c>
      <c r="F154" s="4">
        <f>Nurse[[#This Row],[Total Nurse Staff Hours]]/Nurse[[#This Row],[MDS Census]]</f>
        <v>5.0091848757497859</v>
      </c>
      <c r="G154" s="4">
        <f>Nurse[[#This Row],[Total Direct Care Staff Hours]]/Nurse[[#This Row],[MDS Census]]</f>
        <v>4.4525760497000855</v>
      </c>
      <c r="H154" s="4">
        <f>Nurse[[#This Row],[Total RN Hours (w/ Admin, DON)]]/Nurse[[#This Row],[MDS Census]]</f>
        <v>1.1920522707797772</v>
      </c>
      <c r="I154" s="4">
        <f>Nurse[[#This Row],[RN Hours (excl. Admin, DON)]]/Nurse[[#This Row],[MDS Census]]</f>
        <v>0.68444730077120819</v>
      </c>
      <c r="J154" s="4">
        <f>SUM(Nurse[[#This Row],[RN Hours (excl. Admin, DON)]],Nurse[[#This Row],[RN Admin Hours]],Nurse[[#This Row],[RN DON Hours]],Nurse[[#This Row],[LPN Hours (excl. Admin)]],Nurse[[#This Row],[LPN Admin Hours]],Nurse[[#This Row],[CNA Hours]],Nurse[[#This Row],[NA TR Hours]],Nurse[[#This Row],[Med Aide/Tech Hours]])</f>
        <v>508.32336956521743</v>
      </c>
      <c r="K154" s="4">
        <f>SUM(Nurse[[#This Row],[RN Hours (excl. Admin, DON)]],Nurse[[#This Row],[LPN Hours (excl. Admin)]],Nurse[[#This Row],[CNA Hours]],Nurse[[#This Row],[NA TR Hours]],Nurse[[#This Row],[Med Aide/Tech Hours]])</f>
        <v>451.8396739130435</v>
      </c>
      <c r="L154" s="4">
        <f>SUM(Nurse[[#This Row],[RN Hours (excl. Admin, DON)]],Nurse[[#This Row],[RN Admin Hours]],Nurse[[#This Row],[RN DON Hours]])</f>
        <v>120.96739130434783</v>
      </c>
      <c r="M154" s="4">
        <v>69.456521739130437</v>
      </c>
      <c r="N154" s="4">
        <v>46.032608695652172</v>
      </c>
      <c r="O154" s="4">
        <v>5.4782608695652177</v>
      </c>
      <c r="P154" s="4">
        <f>SUM(Nurse[[#This Row],[LPN Hours (excl. Admin)]],Nurse[[#This Row],[LPN Admin Hours]])</f>
        <v>108.37771739130434</v>
      </c>
      <c r="Q154" s="4">
        <v>103.40489130434783</v>
      </c>
      <c r="R154" s="4">
        <v>4.9728260869565215</v>
      </c>
      <c r="S154" s="4">
        <f>SUM(Nurse[[#This Row],[CNA Hours]],Nurse[[#This Row],[NA TR Hours]],Nurse[[#This Row],[Med Aide/Tech Hours]])</f>
        <v>278.97826086956525</v>
      </c>
      <c r="T154" s="4">
        <v>277.32065217391306</v>
      </c>
      <c r="U154" s="4">
        <v>0</v>
      </c>
      <c r="V154" s="4">
        <v>1.6576086956521738</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6.25E-2</v>
      </c>
      <c r="X154" s="4">
        <v>0</v>
      </c>
      <c r="Y154" s="4">
        <v>6.25E-2</v>
      </c>
      <c r="Z154" s="4">
        <v>0</v>
      </c>
      <c r="AA154" s="4">
        <v>0</v>
      </c>
      <c r="AB154" s="4">
        <v>0</v>
      </c>
      <c r="AC154" s="4">
        <v>0</v>
      </c>
      <c r="AD154" s="4">
        <v>0</v>
      </c>
      <c r="AE154" s="4">
        <v>0</v>
      </c>
      <c r="AF154" s="1">
        <v>245460</v>
      </c>
      <c r="AG154" s="1">
        <v>5</v>
      </c>
      <c r="AH154"/>
    </row>
    <row r="155" spans="1:34" x14ac:dyDescent="0.25">
      <c r="A155" t="s">
        <v>356</v>
      </c>
      <c r="B155" t="s">
        <v>256</v>
      </c>
      <c r="C155" t="s">
        <v>664</v>
      </c>
      <c r="D155" t="s">
        <v>414</v>
      </c>
      <c r="E155" s="4">
        <v>21.478260869565219</v>
      </c>
      <c r="F155" s="4">
        <f>Nurse[[#This Row],[Total Nurse Staff Hours]]/Nurse[[#This Row],[MDS Census]]</f>
        <v>6.4741902834008096</v>
      </c>
      <c r="G155" s="4">
        <f>Nurse[[#This Row],[Total Direct Care Staff Hours]]/Nurse[[#This Row],[MDS Census]]</f>
        <v>5.8922064777327936</v>
      </c>
      <c r="H155" s="4">
        <f>Nurse[[#This Row],[Total RN Hours (w/ Admin, DON)]]/Nurse[[#This Row],[MDS Census]]</f>
        <v>1.6113360323886639</v>
      </c>
      <c r="I155" s="4">
        <f>Nurse[[#This Row],[RN Hours (excl. Admin, DON)]]/Nurse[[#This Row],[MDS Census]]</f>
        <v>1.1160172064777327</v>
      </c>
      <c r="J155" s="4">
        <f>SUM(Nurse[[#This Row],[RN Hours (excl. Admin, DON)]],Nurse[[#This Row],[RN Admin Hours]],Nurse[[#This Row],[RN DON Hours]],Nurse[[#This Row],[LPN Hours (excl. Admin)]],Nurse[[#This Row],[LPN Admin Hours]],Nurse[[#This Row],[CNA Hours]],Nurse[[#This Row],[NA TR Hours]],Nurse[[#This Row],[Med Aide/Tech Hours]])</f>
        <v>139.05434782608697</v>
      </c>
      <c r="K155" s="4">
        <f>SUM(Nurse[[#This Row],[RN Hours (excl. Admin, DON)]],Nurse[[#This Row],[LPN Hours (excl. Admin)]],Nurse[[#This Row],[CNA Hours]],Nurse[[#This Row],[NA TR Hours]],Nurse[[#This Row],[Med Aide/Tech Hours]])</f>
        <v>126.55434782608697</v>
      </c>
      <c r="L155" s="4">
        <f>SUM(Nurse[[#This Row],[RN Hours (excl. Admin, DON)]],Nurse[[#This Row],[RN Admin Hours]],Nurse[[#This Row],[RN DON Hours]])</f>
        <v>34.608695652173914</v>
      </c>
      <c r="M155" s="4">
        <v>23.970108695652176</v>
      </c>
      <c r="N155" s="4">
        <v>4.0054347826086953</v>
      </c>
      <c r="O155" s="4">
        <v>6.6331521739130439</v>
      </c>
      <c r="P155" s="4">
        <f>SUM(Nurse[[#This Row],[LPN Hours (excl. Admin)]],Nurse[[#This Row],[LPN Admin Hours]])</f>
        <v>24.75</v>
      </c>
      <c r="Q155" s="4">
        <v>22.888586956521738</v>
      </c>
      <c r="R155" s="4">
        <v>1.861413043478261</v>
      </c>
      <c r="S155" s="4">
        <f>SUM(Nurse[[#This Row],[CNA Hours]],Nurse[[#This Row],[NA TR Hours]],Nurse[[#This Row],[Med Aide/Tech Hours]])</f>
        <v>79.695652173913047</v>
      </c>
      <c r="T155" s="4">
        <v>73.779891304347828</v>
      </c>
      <c r="U155" s="4">
        <v>0</v>
      </c>
      <c r="V155" s="4">
        <v>5.9157608695652177</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5" s="4">
        <v>0</v>
      </c>
      <c r="Y155" s="4">
        <v>0</v>
      </c>
      <c r="Z155" s="4">
        <v>0</v>
      </c>
      <c r="AA155" s="4">
        <v>0</v>
      </c>
      <c r="AB155" s="4">
        <v>0</v>
      </c>
      <c r="AC155" s="4">
        <v>0</v>
      </c>
      <c r="AD155" s="4">
        <v>0</v>
      </c>
      <c r="AE155" s="4">
        <v>0</v>
      </c>
      <c r="AF155" s="1">
        <v>245535</v>
      </c>
      <c r="AG155" s="1">
        <v>5</v>
      </c>
      <c r="AH155"/>
    </row>
    <row r="156" spans="1:34" x14ac:dyDescent="0.25">
      <c r="A156" t="s">
        <v>356</v>
      </c>
      <c r="B156" t="s">
        <v>61</v>
      </c>
      <c r="C156" t="s">
        <v>558</v>
      </c>
      <c r="D156" t="s">
        <v>430</v>
      </c>
      <c r="E156" s="4">
        <v>41.217391304347828</v>
      </c>
      <c r="F156" s="4">
        <f>Nurse[[#This Row],[Total Nurse Staff Hours]]/Nurse[[#This Row],[MDS Census]]</f>
        <v>4.9295437763713092</v>
      </c>
      <c r="G156" s="4">
        <f>Nurse[[#This Row],[Total Direct Care Staff Hours]]/Nurse[[#This Row],[MDS Census]]</f>
        <v>4.7533834388185667</v>
      </c>
      <c r="H156" s="4">
        <f>Nurse[[#This Row],[Total RN Hours (w/ Admin, DON)]]/Nurse[[#This Row],[MDS Census]]</f>
        <v>0.4409941983122363</v>
      </c>
      <c r="I156" s="4">
        <f>Nurse[[#This Row],[RN Hours (excl. Admin, DON)]]/Nurse[[#This Row],[MDS Census]]</f>
        <v>0.31230221518987339</v>
      </c>
      <c r="J156" s="4">
        <f>SUM(Nurse[[#This Row],[RN Hours (excl. Admin, DON)]],Nurse[[#This Row],[RN Admin Hours]],Nurse[[#This Row],[RN DON Hours]],Nurse[[#This Row],[LPN Hours (excl. Admin)]],Nurse[[#This Row],[LPN Admin Hours]],Nurse[[#This Row],[CNA Hours]],Nurse[[#This Row],[NA TR Hours]],Nurse[[#This Row],[Med Aide/Tech Hours]])</f>
        <v>203.18293478260875</v>
      </c>
      <c r="K156" s="4">
        <f>SUM(Nurse[[#This Row],[RN Hours (excl. Admin, DON)]],Nurse[[#This Row],[LPN Hours (excl. Admin)]],Nurse[[#This Row],[CNA Hours]],Nurse[[#This Row],[NA TR Hours]],Nurse[[#This Row],[Med Aide/Tech Hours]])</f>
        <v>195.92206521739138</v>
      </c>
      <c r="L156" s="4">
        <f>SUM(Nurse[[#This Row],[RN Hours (excl. Admin, DON)]],Nurse[[#This Row],[RN Admin Hours]],Nurse[[#This Row],[RN DON Hours]])</f>
        <v>18.176630434782609</v>
      </c>
      <c r="M156" s="4">
        <v>12.872282608695652</v>
      </c>
      <c r="N156" s="4">
        <v>0</v>
      </c>
      <c r="O156" s="4">
        <v>5.3043478260869561</v>
      </c>
      <c r="P156" s="4">
        <f>SUM(Nurse[[#This Row],[LPN Hours (excl. Admin)]],Nurse[[#This Row],[LPN Admin Hours]])</f>
        <v>56.797065217391335</v>
      </c>
      <c r="Q156" s="4">
        <v>54.840543478260898</v>
      </c>
      <c r="R156" s="4">
        <v>1.9565217391304348</v>
      </c>
      <c r="S156" s="4">
        <f>SUM(Nurse[[#This Row],[CNA Hours]],Nurse[[#This Row],[NA TR Hours]],Nurse[[#This Row],[Med Aide/Tech Hours]])</f>
        <v>128.20923913043481</v>
      </c>
      <c r="T156" s="4">
        <v>128.20923913043481</v>
      </c>
      <c r="U156" s="4">
        <v>0</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61.255434782608695</v>
      </c>
      <c r="X156" s="4">
        <v>0.27173913043478259</v>
      </c>
      <c r="Y156" s="4">
        <v>0</v>
      </c>
      <c r="Z156" s="4">
        <v>0</v>
      </c>
      <c r="AA156" s="4">
        <v>4.7336956521739131</v>
      </c>
      <c r="AB156" s="4">
        <v>1.9565217391304348</v>
      </c>
      <c r="AC156" s="4">
        <v>54.293478260869563</v>
      </c>
      <c r="AD156" s="4">
        <v>0</v>
      </c>
      <c r="AE156" s="4">
        <v>0</v>
      </c>
      <c r="AF156" s="1">
        <v>245247</v>
      </c>
      <c r="AG156" s="1">
        <v>5</v>
      </c>
      <c r="AH156"/>
    </row>
    <row r="157" spans="1:34" x14ac:dyDescent="0.25">
      <c r="A157" t="s">
        <v>356</v>
      </c>
      <c r="B157" t="s">
        <v>189</v>
      </c>
      <c r="C157" t="s">
        <v>510</v>
      </c>
      <c r="D157" t="s">
        <v>395</v>
      </c>
      <c r="E157" s="4">
        <v>54.478260869565219</v>
      </c>
      <c r="F157" s="4">
        <f>Nurse[[#This Row],[Total Nurse Staff Hours]]/Nurse[[#This Row],[MDS Census]]</f>
        <v>4.2204090183559453</v>
      </c>
      <c r="G157" s="4">
        <f>Nurse[[#This Row],[Total Direct Care Staff Hours]]/Nurse[[#This Row],[MDS Census]]</f>
        <v>3.7414086193136469</v>
      </c>
      <c r="H157" s="4">
        <f>Nurse[[#This Row],[Total RN Hours (w/ Admin, DON)]]/Nurse[[#This Row],[MDS Census]]</f>
        <v>1.0972047086991221</v>
      </c>
      <c r="I157" s="4">
        <f>Nurse[[#This Row],[RN Hours (excl. Admin, DON)]]/Nurse[[#This Row],[MDS Census]]</f>
        <v>0.78709896249002398</v>
      </c>
      <c r="J157" s="4">
        <f>SUM(Nurse[[#This Row],[RN Hours (excl. Admin, DON)]],Nurse[[#This Row],[RN Admin Hours]],Nurse[[#This Row],[RN DON Hours]],Nurse[[#This Row],[LPN Hours (excl. Admin)]],Nurse[[#This Row],[LPN Admin Hours]],Nurse[[#This Row],[CNA Hours]],Nurse[[#This Row],[NA TR Hours]],Nurse[[#This Row],[Med Aide/Tech Hours]])</f>
        <v>229.92054347826087</v>
      </c>
      <c r="K157" s="4">
        <f>SUM(Nurse[[#This Row],[RN Hours (excl. Admin, DON)]],Nurse[[#This Row],[LPN Hours (excl. Admin)]],Nurse[[#This Row],[CNA Hours]],Nurse[[#This Row],[NA TR Hours]],Nurse[[#This Row],[Med Aide/Tech Hours]])</f>
        <v>203.82543478260868</v>
      </c>
      <c r="L157" s="4">
        <f>SUM(Nurse[[#This Row],[RN Hours (excl. Admin, DON)]],Nurse[[#This Row],[RN Admin Hours]],Nurse[[#This Row],[RN DON Hours]])</f>
        <v>59.773804347826093</v>
      </c>
      <c r="M157" s="4">
        <v>42.879782608695656</v>
      </c>
      <c r="N157" s="4">
        <v>11.676630434782609</v>
      </c>
      <c r="O157" s="4">
        <v>5.2173913043478262</v>
      </c>
      <c r="P157" s="4">
        <f>SUM(Nurse[[#This Row],[LPN Hours (excl. Admin)]],Nurse[[#This Row],[LPN Admin Hours]])</f>
        <v>49.657608695652172</v>
      </c>
      <c r="Q157" s="4">
        <v>40.456521739130437</v>
      </c>
      <c r="R157" s="4">
        <v>9.2010869565217384</v>
      </c>
      <c r="S157" s="4">
        <f>SUM(Nurse[[#This Row],[CNA Hours]],Nurse[[#This Row],[NA TR Hours]],Nurse[[#This Row],[Med Aide/Tech Hours]])</f>
        <v>120.48913043478261</v>
      </c>
      <c r="T157" s="4">
        <v>120.48913043478261</v>
      </c>
      <c r="U157" s="4">
        <v>0</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5.9836956521739131</v>
      </c>
      <c r="X157" s="4">
        <v>5.9836956521739131</v>
      </c>
      <c r="Y157" s="4">
        <v>0</v>
      </c>
      <c r="Z157" s="4">
        <v>0</v>
      </c>
      <c r="AA157" s="4">
        <v>0</v>
      </c>
      <c r="AB157" s="4">
        <v>0</v>
      </c>
      <c r="AC157" s="4">
        <v>0</v>
      </c>
      <c r="AD157" s="4">
        <v>0</v>
      </c>
      <c r="AE157" s="4">
        <v>0</v>
      </c>
      <c r="AF157" s="1">
        <v>245435</v>
      </c>
      <c r="AG157" s="1">
        <v>5</v>
      </c>
      <c r="AH157"/>
    </row>
    <row r="158" spans="1:34" x14ac:dyDescent="0.25">
      <c r="A158" t="s">
        <v>356</v>
      </c>
      <c r="B158" t="s">
        <v>181</v>
      </c>
      <c r="C158" t="s">
        <v>628</v>
      </c>
      <c r="D158" t="s">
        <v>456</v>
      </c>
      <c r="E158" s="4">
        <v>75.456521739130437</v>
      </c>
      <c r="F158" s="4">
        <f>Nurse[[#This Row],[Total Nurse Staff Hours]]/Nurse[[#This Row],[MDS Census]]</f>
        <v>4.2331028522039764</v>
      </c>
      <c r="G158" s="4">
        <f>Nurse[[#This Row],[Total Direct Care Staff Hours]]/Nurse[[#This Row],[MDS Census]]</f>
        <v>4.0670123883607037</v>
      </c>
      <c r="H158" s="4">
        <f>Nurse[[#This Row],[Total RN Hours (w/ Admin, DON)]]/Nurse[[#This Row],[MDS Census]]</f>
        <v>1.0234442523768368</v>
      </c>
      <c r="I158" s="4">
        <f>Nurse[[#This Row],[RN Hours (excl. Admin, DON)]]/Nurse[[#This Row],[MDS Census]]</f>
        <v>0.85735378853356392</v>
      </c>
      <c r="J158" s="4">
        <f>SUM(Nurse[[#This Row],[RN Hours (excl. Admin, DON)]],Nurse[[#This Row],[RN Admin Hours]],Nurse[[#This Row],[RN DON Hours]],Nurse[[#This Row],[LPN Hours (excl. Admin)]],Nurse[[#This Row],[LPN Admin Hours]],Nurse[[#This Row],[CNA Hours]],Nurse[[#This Row],[NA TR Hours]],Nurse[[#This Row],[Med Aide/Tech Hours]])</f>
        <v>319.4152173913044</v>
      </c>
      <c r="K158" s="4">
        <f>SUM(Nurse[[#This Row],[RN Hours (excl. Admin, DON)]],Nurse[[#This Row],[LPN Hours (excl. Admin)]],Nurse[[#This Row],[CNA Hours]],Nurse[[#This Row],[NA TR Hours]],Nurse[[#This Row],[Med Aide/Tech Hours]])</f>
        <v>306.88260869565221</v>
      </c>
      <c r="L158" s="4">
        <f>SUM(Nurse[[#This Row],[RN Hours (excl. Admin, DON)]],Nurse[[#This Row],[RN Admin Hours]],Nurse[[#This Row],[RN DON Hours]])</f>
        <v>77.225543478260875</v>
      </c>
      <c r="M158" s="4">
        <v>64.692934782608702</v>
      </c>
      <c r="N158" s="4">
        <v>7.3152173913043477</v>
      </c>
      <c r="O158" s="4">
        <v>5.2173913043478262</v>
      </c>
      <c r="P158" s="4">
        <f>SUM(Nurse[[#This Row],[LPN Hours (excl. Admin)]],Nurse[[#This Row],[LPN Admin Hours]])</f>
        <v>53.540760869565219</v>
      </c>
      <c r="Q158" s="4">
        <v>53.540760869565219</v>
      </c>
      <c r="R158" s="4">
        <v>0</v>
      </c>
      <c r="S158" s="4">
        <f>SUM(Nurse[[#This Row],[CNA Hours]],Nurse[[#This Row],[NA TR Hours]],Nurse[[#This Row],[Med Aide/Tech Hours]])</f>
        <v>188.64891304347825</v>
      </c>
      <c r="T158" s="4">
        <v>182.33695652173913</v>
      </c>
      <c r="U158" s="4">
        <v>2.2304347826086954</v>
      </c>
      <c r="V158" s="4">
        <v>4.0815217391304346</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50.8125</v>
      </c>
      <c r="X158" s="4">
        <v>9.508152173913043</v>
      </c>
      <c r="Y158" s="4">
        <v>0</v>
      </c>
      <c r="Z158" s="4">
        <v>0</v>
      </c>
      <c r="AA158" s="4">
        <v>8.9429347826086953</v>
      </c>
      <c r="AB158" s="4">
        <v>0</v>
      </c>
      <c r="AC158" s="4">
        <v>32.361413043478258</v>
      </c>
      <c r="AD158" s="4">
        <v>0</v>
      </c>
      <c r="AE158" s="4">
        <v>0</v>
      </c>
      <c r="AF158" s="1">
        <v>245426</v>
      </c>
      <c r="AG158" s="1">
        <v>5</v>
      </c>
      <c r="AH158"/>
    </row>
    <row r="159" spans="1:34" x14ac:dyDescent="0.25">
      <c r="A159" t="s">
        <v>356</v>
      </c>
      <c r="B159" t="s">
        <v>111</v>
      </c>
      <c r="C159" t="s">
        <v>589</v>
      </c>
      <c r="D159" t="s">
        <v>387</v>
      </c>
      <c r="E159" s="4">
        <v>24.75</v>
      </c>
      <c r="F159" s="4">
        <f>Nurse[[#This Row],[Total Nurse Staff Hours]]/Nurse[[#This Row],[MDS Census]]</f>
        <v>3.3494510320597271</v>
      </c>
      <c r="G159" s="4">
        <f>Nurse[[#This Row],[Total Direct Care Staff Hours]]/Nurse[[#This Row],[MDS Census]]</f>
        <v>2.8821168203776888</v>
      </c>
      <c r="H159" s="4">
        <f>Nurse[[#This Row],[Total RN Hours (w/ Admin, DON)]]/Nurse[[#This Row],[MDS Census]]</f>
        <v>1.1019323671497585</v>
      </c>
      <c r="I159" s="4">
        <f>Nurse[[#This Row],[RN Hours (excl. Admin, DON)]]/Nurse[[#This Row],[MDS Census]]</f>
        <v>0.63459815546772069</v>
      </c>
      <c r="J159" s="4">
        <f>SUM(Nurse[[#This Row],[RN Hours (excl. Admin, DON)]],Nurse[[#This Row],[RN Admin Hours]],Nurse[[#This Row],[RN DON Hours]],Nurse[[#This Row],[LPN Hours (excl. Admin)]],Nurse[[#This Row],[LPN Admin Hours]],Nurse[[#This Row],[CNA Hours]],Nurse[[#This Row],[NA TR Hours]],Nurse[[#This Row],[Med Aide/Tech Hours]])</f>
        <v>82.898913043478245</v>
      </c>
      <c r="K159" s="4">
        <f>SUM(Nurse[[#This Row],[RN Hours (excl. Admin, DON)]],Nurse[[#This Row],[LPN Hours (excl. Admin)]],Nurse[[#This Row],[CNA Hours]],Nurse[[#This Row],[NA TR Hours]],Nurse[[#This Row],[Med Aide/Tech Hours]])</f>
        <v>71.332391304347794</v>
      </c>
      <c r="L159" s="4">
        <f>SUM(Nurse[[#This Row],[RN Hours (excl. Admin, DON)]],Nurse[[#This Row],[RN Admin Hours]],Nurse[[#This Row],[RN DON Hours]])</f>
        <v>27.272826086956524</v>
      </c>
      <c r="M159" s="4">
        <v>15.706304347826087</v>
      </c>
      <c r="N159" s="4">
        <v>5.4782608695652177</v>
      </c>
      <c r="O159" s="4">
        <v>6.0882608695652189</v>
      </c>
      <c r="P159" s="4">
        <f>SUM(Nurse[[#This Row],[LPN Hours (excl. Admin)]],Nurse[[#This Row],[LPN Admin Hours]])</f>
        <v>14.110978260869564</v>
      </c>
      <c r="Q159" s="4">
        <v>14.110978260869564</v>
      </c>
      <c r="R159" s="4">
        <v>0</v>
      </c>
      <c r="S159" s="4">
        <f>SUM(Nurse[[#This Row],[CNA Hours]],Nurse[[#This Row],[NA TR Hours]],Nurse[[#This Row],[Med Aide/Tech Hours]])</f>
        <v>41.515108695652152</v>
      </c>
      <c r="T159" s="4">
        <v>41.515108695652152</v>
      </c>
      <c r="U159" s="4">
        <v>0</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3.6378260869565207</v>
      </c>
      <c r="X159" s="4">
        <v>0</v>
      </c>
      <c r="Y159" s="4">
        <v>0</v>
      </c>
      <c r="Z159" s="4">
        <v>0</v>
      </c>
      <c r="AA159" s="4">
        <v>3.6378260869565207</v>
      </c>
      <c r="AB159" s="4">
        <v>0</v>
      </c>
      <c r="AC159" s="4">
        <v>0</v>
      </c>
      <c r="AD159" s="4">
        <v>0</v>
      </c>
      <c r="AE159" s="4">
        <v>0</v>
      </c>
      <c r="AF159" s="1">
        <v>245319</v>
      </c>
      <c r="AG159" s="1">
        <v>5</v>
      </c>
      <c r="AH159"/>
    </row>
    <row r="160" spans="1:34" x14ac:dyDescent="0.25">
      <c r="A160" t="s">
        <v>356</v>
      </c>
      <c r="B160" t="s">
        <v>301</v>
      </c>
      <c r="C160" t="s">
        <v>692</v>
      </c>
      <c r="D160" t="s">
        <v>415</v>
      </c>
      <c r="E160" s="4">
        <v>16.173913043478262</v>
      </c>
      <c r="F160" s="4">
        <f>Nurse[[#This Row],[Total Nurse Staff Hours]]/Nurse[[#This Row],[MDS Census]]</f>
        <v>2.7866263440860215</v>
      </c>
      <c r="G160" s="4">
        <f>Nurse[[#This Row],[Total Direct Care Staff Hours]]/Nurse[[#This Row],[MDS Census]]</f>
        <v>2.4158266129032255</v>
      </c>
      <c r="H160" s="4">
        <f>Nurse[[#This Row],[Total RN Hours (w/ Admin, DON)]]/Nurse[[#This Row],[MDS Census]]</f>
        <v>0.80292338709677424</v>
      </c>
      <c r="I160" s="4">
        <f>Nurse[[#This Row],[RN Hours (excl. Admin, DON)]]/Nurse[[#This Row],[MDS Census]]</f>
        <v>0.43212365591397844</v>
      </c>
      <c r="J160" s="4">
        <f>SUM(Nurse[[#This Row],[RN Hours (excl. Admin, DON)]],Nurse[[#This Row],[RN Admin Hours]],Nurse[[#This Row],[RN DON Hours]],Nurse[[#This Row],[LPN Hours (excl. Admin)]],Nurse[[#This Row],[LPN Admin Hours]],Nurse[[#This Row],[CNA Hours]],Nurse[[#This Row],[NA TR Hours]],Nurse[[#This Row],[Med Aide/Tech Hours]])</f>
        <v>45.070652173913047</v>
      </c>
      <c r="K160" s="4">
        <f>SUM(Nurse[[#This Row],[RN Hours (excl. Admin, DON)]],Nurse[[#This Row],[LPN Hours (excl. Admin)]],Nurse[[#This Row],[CNA Hours]],Nurse[[#This Row],[NA TR Hours]],Nurse[[#This Row],[Med Aide/Tech Hours]])</f>
        <v>39.073369565217391</v>
      </c>
      <c r="L160" s="4">
        <f>SUM(Nurse[[#This Row],[RN Hours (excl. Admin, DON)]],Nurse[[#This Row],[RN Admin Hours]],Nurse[[#This Row],[RN DON Hours]])</f>
        <v>12.986413043478262</v>
      </c>
      <c r="M160" s="4">
        <v>6.9891304347826084</v>
      </c>
      <c r="N160" s="4">
        <v>0</v>
      </c>
      <c r="O160" s="4">
        <v>5.9972826086956523</v>
      </c>
      <c r="P160" s="4">
        <f>SUM(Nurse[[#This Row],[LPN Hours (excl. Admin)]],Nurse[[#This Row],[LPN Admin Hours]])</f>
        <v>16.630434782608695</v>
      </c>
      <c r="Q160" s="4">
        <v>16.630434782608695</v>
      </c>
      <c r="R160" s="4">
        <v>0</v>
      </c>
      <c r="S160" s="4">
        <f>SUM(Nurse[[#This Row],[CNA Hours]],Nurse[[#This Row],[NA TR Hours]],Nurse[[#This Row],[Med Aide/Tech Hours]])</f>
        <v>15.453804347826088</v>
      </c>
      <c r="T160" s="4">
        <v>15.453804347826088</v>
      </c>
      <c r="U160" s="4">
        <v>0</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0" s="4">
        <v>0</v>
      </c>
      <c r="Y160" s="4">
        <v>0</v>
      </c>
      <c r="Z160" s="4">
        <v>0</v>
      </c>
      <c r="AA160" s="4">
        <v>0</v>
      </c>
      <c r="AB160" s="4">
        <v>0</v>
      </c>
      <c r="AC160" s="4">
        <v>0</v>
      </c>
      <c r="AD160" s="4">
        <v>0</v>
      </c>
      <c r="AE160" s="4">
        <v>0</v>
      </c>
      <c r="AF160" s="1">
        <v>245606</v>
      </c>
      <c r="AG160" s="1">
        <v>5</v>
      </c>
      <c r="AH160"/>
    </row>
    <row r="161" spans="1:34" x14ac:dyDescent="0.25">
      <c r="A161" t="s">
        <v>356</v>
      </c>
      <c r="B161" t="s">
        <v>36</v>
      </c>
      <c r="C161" t="s">
        <v>542</v>
      </c>
      <c r="D161" t="s">
        <v>415</v>
      </c>
      <c r="E161" s="4">
        <v>48.184782608695649</v>
      </c>
      <c r="F161" s="4">
        <f>Nurse[[#This Row],[Total Nurse Staff Hours]]/Nurse[[#This Row],[MDS Census]]</f>
        <v>4.5550981276787734</v>
      </c>
      <c r="G161" s="4">
        <f>Nurse[[#This Row],[Total Direct Care Staff Hours]]/Nurse[[#This Row],[MDS Census]]</f>
        <v>4.1219828558538243</v>
      </c>
      <c r="H161" s="4">
        <f>Nurse[[#This Row],[Total RN Hours (w/ Admin, DON)]]/Nurse[[#This Row],[MDS Census]]</f>
        <v>1.1868937514098805</v>
      </c>
      <c r="I161" s="4">
        <f>Nurse[[#This Row],[RN Hours (excl. Admin, DON)]]/Nurse[[#This Row],[MDS Census]]</f>
        <v>0.85122941574554478</v>
      </c>
      <c r="J161" s="4">
        <f>SUM(Nurse[[#This Row],[RN Hours (excl. Admin, DON)]],Nurse[[#This Row],[RN Admin Hours]],Nurse[[#This Row],[RN DON Hours]],Nurse[[#This Row],[LPN Hours (excl. Admin)]],Nurse[[#This Row],[LPN Admin Hours]],Nurse[[#This Row],[CNA Hours]],Nurse[[#This Row],[NA TR Hours]],Nurse[[#This Row],[Med Aide/Tech Hours]])</f>
        <v>219.48641304347828</v>
      </c>
      <c r="K161" s="4">
        <f>SUM(Nurse[[#This Row],[RN Hours (excl. Admin, DON)]],Nurse[[#This Row],[LPN Hours (excl. Admin)]],Nurse[[#This Row],[CNA Hours]],Nurse[[#This Row],[NA TR Hours]],Nurse[[#This Row],[Med Aide/Tech Hours]])</f>
        <v>198.616847826087</v>
      </c>
      <c r="L161" s="4">
        <f>SUM(Nurse[[#This Row],[RN Hours (excl. Admin, DON)]],Nurse[[#This Row],[RN Admin Hours]],Nurse[[#This Row],[RN DON Hours]])</f>
        <v>57.190217391304344</v>
      </c>
      <c r="M161" s="4">
        <v>41.016304347826086</v>
      </c>
      <c r="N161" s="4">
        <v>16.173913043478262</v>
      </c>
      <c r="O161" s="4">
        <v>0</v>
      </c>
      <c r="P161" s="4">
        <f>SUM(Nurse[[#This Row],[LPN Hours (excl. Admin)]],Nurse[[#This Row],[LPN Admin Hours]])</f>
        <v>37.027173913043484</v>
      </c>
      <c r="Q161" s="4">
        <v>32.331521739130437</v>
      </c>
      <c r="R161" s="4">
        <v>4.6956521739130439</v>
      </c>
      <c r="S161" s="4">
        <f>SUM(Nurse[[#This Row],[CNA Hours]],Nurse[[#This Row],[NA TR Hours]],Nurse[[#This Row],[Med Aide/Tech Hours]])</f>
        <v>125.26902173913044</v>
      </c>
      <c r="T161" s="4">
        <v>122.29891304347827</v>
      </c>
      <c r="U161" s="4">
        <v>0</v>
      </c>
      <c r="V161" s="4">
        <v>2.9701086956521738</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2.3478260869565215</v>
      </c>
      <c r="X161" s="4">
        <v>8.6956521739130432E-2</v>
      </c>
      <c r="Y161" s="4">
        <v>0</v>
      </c>
      <c r="Z161" s="4">
        <v>0</v>
      </c>
      <c r="AA161" s="4">
        <v>2.2608695652173911</v>
      </c>
      <c r="AB161" s="4">
        <v>0</v>
      </c>
      <c r="AC161" s="4">
        <v>0</v>
      </c>
      <c r="AD161" s="4">
        <v>0</v>
      </c>
      <c r="AE161" s="4">
        <v>0</v>
      </c>
      <c r="AF161" s="1">
        <v>245210</v>
      </c>
      <c r="AG161" s="1">
        <v>5</v>
      </c>
      <c r="AH161"/>
    </row>
    <row r="162" spans="1:34" x14ac:dyDescent="0.25">
      <c r="A162" t="s">
        <v>356</v>
      </c>
      <c r="B162" t="s">
        <v>242</v>
      </c>
      <c r="C162" t="s">
        <v>646</v>
      </c>
      <c r="D162" t="s">
        <v>405</v>
      </c>
      <c r="E162" s="4">
        <v>40.586956521739133</v>
      </c>
      <c r="F162" s="4">
        <f>Nurse[[#This Row],[Total Nurse Staff Hours]]/Nurse[[#This Row],[MDS Census]]</f>
        <v>4.3440010712372779</v>
      </c>
      <c r="G162" s="4">
        <f>Nurse[[#This Row],[Total Direct Care Staff Hours]]/Nurse[[#This Row],[MDS Census]]</f>
        <v>3.9165773968934117</v>
      </c>
      <c r="H162" s="4">
        <f>Nurse[[#This Row],[Total RN Hours (w/ Admin, DON)]]/Nurse[[#This Row],[MDS Census]]</f>
        <v>1.1372522763792179</v>
      </c>
      <c r="I162" s="4">
        <f>Nurse[[#This Row],[RN Hours (excl. Admin, DON)]]/Nurse[[#This Row],[MDS Census]]</f>
        <v>0.70982860203535081</v>
      </c>
      <c r="J162" s="4">
        <f>SUM(Nurse[[#This Row],[RN Hours (excl. Admin, DON)]],Nurse[[#This Row],[RN Admin Hours]],Nurse[[#This Row],[RN DON Hours]],Nurse[[#This Row],[LPN Hours (excl. Admin)]],Nurse[[#This Row],[LPN Admin Hours]],Nurse[[#This Row],[CNA Hours]],Nurse[[#This Row],[NA TR Hours]],Nurse[[#This Row],[Med Aide/Tech Hours]])</f>
        <v>176.30978260869563</v>
      </c>
      <c r="K162" s="4">
        <f>SUM(Nurse[[#This Row],[RN Hours (excl. Admin, DON)]],Nurse[[#This Row],[LPN Hours (excl. Admin)]],Nurse[[#This Row],[CNA Hours]],Nurse[[#This Row],[NA TR Hours]],Nurse[[#This Row],[Med Aide/Tech Hours]])</f>
        <v>158.96195652173913</v>
      </c>
      <c r="L162" s="4">
        <f>SUM(Nurse[[#This Row],[RN Hours (excl. Admin, DON)]],Nurse[[#This Row],[RN Admin Hours]],Nurse[[#This Row],[RN DON Hours]])</f>
        <v>46.157608695652172</v>
      </c>
      <c r="M162" s="4">
        <v>28.809782608695652</v>
      </c>
      <c r="N162" s="4">
        <v>11.869565217391305</v>
      </c>
      <c r="O162" s="4">
        <v>5.4782608695652177</v>
      </c>
      <c r="P162" s="4">
        <f>SUM(Nurse[[#This Row],[LPN Hours (excl. Admin)]],Nurse[[#This Row],[LPN Admin Hours]])</f>
        <v>31.339673913043477</v>
      </c>
      <c r="Q162" s="4">
        <v>31.339673913043477</v>
      </c>
      <c r="R162" s="4">
        <v>0</v>
      </c>
      <c r="S162" s="4">
        <f>SUM(Nurse[[#This Row],[CNA Hours]],Nurse[[#This Row],[NA TR Hours]],Nurse[[#This Row],[Med Aide/Tech Hours]])</f>
        <v>98.8125</v>
      </c>
      <c r="T162" s="4">
        <v>82.796195652173907</v>
      </c>
      <c r="U162" s="4">
        <v>1.0896739130434783</v>
      </c>
      <c r="V162" s="4">
        <v>14.926630434782609</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1.0625</v>
      </c>
      <c r="X162" s="4">
        <v>0</v>
      </c>
      <c r="Y162" s="4">
        <v>0</v>
      </c>
      <c r="Z162" s="4">
        <v>0</v>
      </c>
      <c r="AA162" s="4">
        <v>0.15760869565217392</v>
      </c>
      <c r="AB162" s="4">
        <v>0</v>
      </c>
      <c r="AC162" s="4">
        <v>0.90489130434782605</v>
      </c>
      <c r="AD162" s="4">
        <v>0</v>
      </c>
      <c r="AE162" s="4">
        <v>0</v>
      </c>
      <c r="AF162" s="1">
        <v>245513</v>
      </c>
      <c r="AG162" s="1">
        <v>5</v>
      </c>
      <c r="AH162"/>
    </row>
    <row r="163" spans="1:34" x14ac:dyDescent="0.25">
      <c r="A163" t="s">
        <v>356</v>
      </c>
      <c r="B163" t="s">
        <v>57</v>
      </c>
      <c r="C163" t="s">
        <v>531</v>
      </c>
      <c r="D163" t="s">
        <v>416</v>
      </c>
      <c r="E163" s="4">
        <v>75.489130434782609</v>
      </c>
      <c r="F163" s="4">
        <f>Nurse[[#This Row],[Total Nurse Staff Hours]]/Nurse[[#This Row],[MDS Census]]</f>
        <v>3.7846292296616277</v>
      </c>
      <c r="G163" s="4">
        <f>Nurse[[#This Row],[Total Direct Care Staff Hours]]/Nurse[[#This Row],[MDS Census]]</f>
        <v>3.663822894168467</v>
      </c>
      <c r="H163" s="4">
        <f>Nurse[[#This Row],[Total RN Hours (w/ Admin, DON)]]/Nurse[[#This Row],[MDS Census]]</f>
        <v>0.7274658027357811</v>
      </c>
      <c r="I163" s="4">
        <f>Nurse[[#This Row],[RN Hours (excl. Admin, DON)]]/Nurse[[#This Row],[MDS Census]]</f>
        <v>0.66526277897768171</v>
      </c>
      <c r="J163" s="4">
        <f>SUM(Nurse[[#This Row],[RN Hours (excl. Admin, DON)]],Nurse[[#This Row],[RN Admin Hours]],Nurse[[#This Row],[RN DON Hours]],Nurse[[#This Row],[LPN Hours (excl. Admin)]],Nurse[[#This Row],[LPN Admin Hours]],Nurse[[#This Row],[CNA Hours]],Nurse[[#This Row],[NA TR Hours]],Nurse[[#This Row],[Med Aide/Tech Hours]])</f>
        <v>285.69836956521743</v>
      </c>
      <c r="K163" s="4">
        <f>SUM(Nurse[[#This Row],[RN Hours (excl. Admin, DON)]],Nurse[[#This Row],[LPN Hours (excl. Admin)]],Nurse[[#This Row],[CNA Hours]],Nurse[[#This Row],[NA TR Hours]],Nurse[[#This Row],[Med Aide/Tech Hours]])</f>
        <v>276.57880434782612</v>
      </c>
      <c r="L163" s="4">
        <f>SUM(Nurse[[#This Row],[RN Hours (excl. Admin, DON)]],Nurse[[#This Row],[RN Admin Hours]],Nurse[[#This Row],[RN DON Hours]])</f>
        <v>54.915760869565219</v>
      </c>
      <c r="M163" s="4">
        <v>50.220108695652172</v>
      </c>
      <c r="N163" s="4">
        <v>0</v>
      </c>
      <c r="O163" s="4">
        <v>4.6956521739130439</v>
      </c>
      <c r="P163" s="4">
        <f>SUM(Nurse[[#This Row],[LPN Hours (excl. Admin)]],Nurse[[#This Row],[LPN Admin Hours]])</f>
        <v>48.092391304347821</v>
      </c>
      <c r="Q163" s="4">
        <v>43.668478260869563</v>
      </c>
      <c r="R163" s="4">
        <v>4.4239130434782608</v>
      </c>
      <c r="S163" s="4">
        <f>SUM(Nurse[[#This Row],[CNA Hours]],Nurse[[#This Row],[NA TR Hours]],Nurse[[#This Row],[Med Aide/Tech Hours]])</f>
        <v>182.69021739130437</v>
      </c>
      <c r="T163" s="4">
        <v>108.72554347826087</v>
      </c>
      <c r="U163" s="4">
        <v>0</v>
      </c>
      <c r="V163" s="4">
        <v>73.964673913043484</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245240</v>
      </c>
      <c r="AG163" s="1">
        <v>5</v>
      </c>
      <c r="AH163"/>
    </row>
    <row r="164" spans="1:34" x14ac:dyDescent="0.25">
      <c r="A164" t="s">
        <v>356</v>
      </c>
      <c r="B164" t="s">
        <v>155</v>
      </c>
      <c r="C164" t="s">
        <v>612</v>
      </c>
      <c r="D164" t="s">
        <v>438</v>
      </c>
      <c r="E164" s="4">
        <v>24.956521739130434</v>
      </c>
      <c r="F164" s="4">
        <f>Nurse[[#This Row],[Total Nurse Staff Hours]]/Nurse[[#This Row],[MDS Census]]</f>
        <v>4.6021994773519168</v>
      </c>
      <c r="G164" s="4">
        <f>Nurse[[#This Row],[Total Direct Care Staff Hours]]/Nurse[[#This Row],[MDS Census]]</f>
        <v>4.0050740418118478</v>
      </c>
      <c r="H164" s="4">
        <f>Nurse[[#This Row],[Total RN Hours (w/ Admin, DON)]]/Nurse[[#This Row],[MDS Census]]</f>
        <v>0.80368031358885017</v>
      </c>
      <c r="I164" s="4">
        <f>Nurse[[#This Row],[RN Hours (excl. Admin, DON)]]/Nurse[[#This Row],[MDS Census]]</f>
        <v>0.42857142857142855</v>
      </c>
      <c r="J164" s="4">
        <f>SUM(Nurse[[#This Row],[RN Hours (excl. Admin, DON)]],Nurse[[#This Row],[RN Admin Hours]],Nurse[[#This Row],[RN DON Hours]],Nurse[[#This Row],[LPN Hours (excl. Admin)]],Nurse[[#This Row],[LPN Admin Hours]],Nurse[[#This Row],[CNA Hours]],Nurse[[#This Row],[NA TR Hours]],Nurse[[#This Row],[Med Aide/Tech Hours]])</f>
        <v>114.85489130434783</v>
      </c>
      <c r="K164" s="4">
        <f>SUM(Nurse[[#This Row],[RN Hours (excl. Admin, DON)]],Nurse[[#This Row],[LPN Hours (excl. Admin)]],Nurse[[#This Row],[CNA Hours]],Nurse[[#This Row],[NA TR Hours]],Nurse[[#This Row],[Med Aide/Tech Hours]])</f>
        <v>99.952717391304361</v>
      </c>
      <c r="L164" s="4">
        <f>SUM(Nurse[[#This Row],[RN Hours (excl. Admin, DON)]],Nurse[[#This Row],[RN Admin Hours]],Nurse[[#This Row],[RN DON Hours]])</f>
        <v>20.057065217391305</v>
      </c>
      <c r="M164" s="4">
        <v>10.695652173913043</v>
      </c>
      <c r="N164" s="4">
        <v>0</v>
      </c>
      <c r="O164" s="4">
        <v>9.3614130434782616</v>
      </c>
      <c r="P164" s="4">
        <f>SUM(Nurse[[#This Row],[LPN Hours (excl. Admin)]],Nurse[[#This Row],[LPN Admin Hours]])</f>
        <v>28.33967391304348</v>
      </c>
      <c r="Q164" s="4">
        <v>22.798913043478262</v>
      </c>
      <c r="R164" s="4">
        <v>5.5407608695652177</v>
      </c>
      <c r="S164" s="4">
        <f>SUM(Nurse[[#This Row],[CNA Hours]],Nurse[[#This Row],[NA TR Hours]],Nurse[[#This Row],[Med Aide/Tech Hours]])</f>
        <v>66.458152173913049</v>
      </c>
      <c r="T164" s="4">
        <v>66.458152173913049</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4" s="4">
        <v>0</v>
      </c>
      <c r="Y164" s="4">
        <v>0</v>
      </c>
      <c r="Z164" s="4">
        <v>0</v>
      </c>
      <c r="AA164" s="4">
        <v>0</v>
      </c>
      <c r="AB164" s="4">
        <v>0</v>
      </c>
      <c r="AC164" s="4">
        <v>0</v>
      </c>
      <c r="AD164" s="4">
        <v>0</v>
      </c>
      <c r="AE164" s="4">
        <v>0</v>
      </c>
      <c r="AF164" s="1">
        <v>245388</v>
      </c>
      <c r="AG164" s="1">
        <v>5</v>
      </c>
      <c r="AH164"/>
    </row>
    <row r="165" spans="1:34" x14ac:dyDescent="0.25">
      <c r="A165" t="s">
        <v>356</v>
      </c>
      <c r="B165" t="s">
        <v>254</v>
      </c>
      <c r="C165" t="s">
        <v>663</v>
      </c>
      <c r="D165" t="s">
        <v>445</v>
      </c>
      <c r="E165" s="4">
        <v>42.163043478260867</v>
      </c>
      <c r="F165" s="4">
        <f>Nurse[[#This Row],[Total Nurse Staff Hours]]/Nurse[[#This Row],[MDS Census]]</f>
        <v>4.130252642433617</v>
      </c>
      <c r="G165" s="4">
        <f>Nurse[[#This Row],[Total Direct Care Staff Hours]]/Nurse[[#This Row],[MDS Census]]</f>
        <v>3.7895076050528491</v>
      </c>
      <c r="H165" s="4">
        <f>Nurse[[#This Row],[Total RN Hours (w/ Admin, DON)]]/Nurse[[#This Row],[MDS Census]]</f>
        <v>0.95443413250837861</v>
      </c>
      <c r="I165" s="4">
        <f>Nurse[[#This Row],[RN Hours (excl. Admin, DON)]]/Nurse[[#This Row],[MDS Census]]</f>
        <v>0.61368909512761027</v>
      </c>
      <c r="J165" s="4">
        <f>SUM(Nurse[[#This Row],[RN Hours (excl. Admin, DON)]],Nurse[[#This Row],[RN Admin Hours]],Nurse[[#This Row],[RN DON Hours]],Nurse[[#This Row],[LPN Hours (excl. Admin)]],Nurse[[#This Row],[LPN Admin Hours]],Nurse[[#This Row],[CNA Hours]],Nurse[[#This Row],[NA TR Hours]],Nurse[[#This Row],[Med Aide/Tech Hours]])</f>
        <v>174.14402173913044</v>
      </c>
      <c r="K165" s="4">
        <f>SUM(Nurse[[#This Row],[RN Hours (excl. Admin, DON)]],Nurse[[#This Row],[LPN Hours (excl. Admin)]],Nurse[[#This Row],[CNA Hours]],Nurse[[#This Row],[NA TR Hours]],Nurse[[#This Row],[Med Aide/Tech Hours]])</f>
        <v>159.7771739130435</v>
      </c>
      <c r="L165" s="4">
        <f>SUM(Nurse[[#This Row],[RN Hours (excl. Admin, DON)]],Nurse[[#This Row],[RN Admin Hours]],Nurse[[#This Row],[RN DON Hours]])</f>
        <v>40.241847826086961</v>
      </c>
      <c r="M165" s="4">
        <v>25.875</v>
      </c>
      <c r="N165" s="4">
        <v>10.548913043478262</v>
      </c>
      <c r="O165" s="4">
        <v>3.8179347826086958</v>
      </c>
      <c r="P165" s="4">
        <f>SUM(Nurse[[#This Row],[LPN Hours (excl. Admin)]],Nurse[[#This Row],[LPN Admin Hours]])</f>
        <v>17.538043478260871</v>
      </c>
      <c r="Q165" s="4">
        <v>17.538043478260871</v>
      </c>
      <c r="R165" s="4">
        <v>0</v>
      </c>
      <c r="S165" s="4">
        <f>SUM(Nurse[[#This Row],[CNA Hours]],Nurse[[#This Row],[NA TR Hours]],Nurse[[#This Row],[Med Aide/Tech Hours]])</f>
        <v>116.3641304347826</v>
      </c>
      <c r="T165" s="4">
        <v>101.29347826086956</v>
      </c>
      <c r="U165" s="4">
        <v>5.2635869565217392</v>
      </c>
      <c r="V165" s="4">
        <v>9.8070652173913047</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5" s="4">
        <v>0</v>
      </c>
      <c r="Y165" s="4">
        <v>0</v>
      </c>
      <c r="Z165" s="4">
        <v>0</v>
      </c>
      <c r="AA165" s="4">
        <v>0</v>
      </c>
      <c r="AB165" s="4">
        <v>0</v>
      </c>
      <c r="AC165" s="4">
        <v>0</v>
      </c>
      <c r="AD165" s="4">
        <v>0</v>
      </c>
      <c r="AE165" s="4">
        <v>0</v>
      </c>
      <c r="AF165" s="1">
        <v>245533</v>
      </c>
      <c r="AG165" s="1">
        <v>5</v>
      </c>
      <c r="AH165"/>
    </row>
    <row r="166" spans="1:34" x14ac:dyDescent="0.25">
      <c r="A166" t="s">
        <v>356</v>
      </c>
      <c r="B166" t="s">
        <v>86</v>
      </c>
      <c r="C166" t="s">
        <v>571</v>
      </c>
      <c r="D166" t="s">
        <v>396</v>
      </c>
      <c r="E166" s="4">
        <v>56.576086956521742</v>
      </c>
      <c r="F166" s="4">
        <f>Nurse[[#This Row],[Total Nurse Staff Hours]]/Nurse[[#This Row],[MDS Census]]</f>
        <v>4.3993756003842455</v>
      </c>
      <c r="G166" s="4">
        <f>Nurse[[#This Row],[Total Direct Care Staff Hours]]/Nurse[[#This Row],[MDS Census]]</f>
        <v>3.9821805955811715</v>
      </c>
      <c r="H166" s="4">
        <f>Nurse[[#This Row],[Total RN Hours (w/ Admin, DON)]]/Nurse[[#This Row],[MDS Census]]</f>
        <v>0.69591738712776174</v>
      </c>
      <c r="I166" s="4">
        <f>Nurse[[#This Row],[RN Hours (excl. Admin, DON)]]/Nurse[[#This Row],[MDS Census]]</f>
        <v>0.27958693563880882</v>
      </c>
      <c r="J166" s="4">
        <f>SUM(Nurse[[#This Row],[RN Hours (excl. Admin, DON)]],Nurse[[#This Row],[RN Admin Hours]],Nurse[[#This Row],[RN DON Hours]],Nurse[[#This Row],[LPN Hours (excl. Admin)]],Nurse[[#This Row],[LPN Admin Hours]],Nurse[[#This Row],[CNA Hours]],Nurse[[#This Row],[NA TR Hours]],Nurse[[#This Row],[Med Aide/Tech Hours]])</f>
        <v>248.89945652173913</v>
      </c>
      <c r="K166" s="4">
        <f>SUM(Nurse[[#This Row],[RN Hours (excl. Admin, DON)]],Nurse[[#This Row],[LPN Hours (excl. Admin)]],Nurse[[#This Row],[CNA Hours]],Nurse[[#This Row],[NA TR Hours]],Nurse[[#This Row],[Med Aide/Tech Hours]])</f>
        <v>225.29619565217391</v>
      </c>
      <c r="L166" s="4">
        <f>SUM(Nurse[[#This Row],[RN Hours (excl. Admin, DON)]],Nurse[[#This Row],[RN Admin Hours]],Nurse[[#This Row],[RN DON Hours]])</f>
        <v>39.372282608695656</v>
      </c>
      <c r="M166" s="4">
        <v>15.817934782608695</v>
      </c>
      <c r="N166" s="4">
        <v>18.597826086956523</v>
      </c>
      <c r="O166" s="4">
        <v>4.9565217391304346</v>
      </c>
      <c r="P166" s="4">
        <f>SUM(Nurse[[#This Row],[LPN Hours (excl. Admin)]],Nurse[[#This Row],[LPN Admin Hours]])</f>
        <v>65.171195652173921</v>
      </c>
      <c r="Q166" s="4">
        <v>65.122282608695656</v>
      </c>
      <c r="R166" s="4">
        <v>4.8913043478260872E-2</v>
      </c>
      <c r="S166" s="4">
        <f>SUM(Nurse[[#This Row],[CNA Hours]],Nurse[[#This Row],[NA TR Hours]],Nurse[[#This Row],[Med Aide/Tech Hours]])</f>
        <v>144.35597826086956</v>
      </c>
      <c r="T166" s="4">
        <v>144.35597826086956</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6" s="4">
        <v>0</v>
      </c>
      <c r="Y166" s="4">
        <v>0</v>
      </c>
      <c r="Z166" s="4">
        <v>0</v>
      </c>
      <c r="AA166" s="4">
        <v>0</v>
      </c>
      <c r="AB166" s="4">
        <v>0</v>
      </c>
      <c r="AC166" s="4">
        <v>0</v>
      </c>
      <c r="AD166" s="4">
        <v>0</v>
      </c>
      <c r="AE166" s="4">
        <v>0</v>
      </c>
      <c r="AF166" s="1">
        <v>245280</v>
      </c>
      <c r="AG166" s="1">
        <v>5</v>
      </c>
      <c r="AH166"/>
    </row>
    <row r="167" spans="1:34" x14ac:dyDescent="0.25">
      <c r="A167" t="s">
        <v>356</v>
      </c>
      <c r="B167" t="s">
        <v>282</v>
      </c>
      <c r="C167" t="s">
        <v>683</v>
      </c>
      <c r="D167" t="s">
        <v>469</v>
      </c>
      <c r="E167" s="4">
        <v>19.521739130434781</v>
      </c>
      <c r="F167" s="4">
        <f>Nurse[[#This Row],[Total Nurse Staff Hours]]/Nurse[[#This Row],[MDS Census]]</f>
        <v>4.9622772828507804</v>
      </c>
      <c r="G167" s="4">
        <f>Nurse[[#This Row],[Total Direct Care Staff Hours]]/Nurse[[#This Row],[MDS Census]]</f>
        <v>4.0805957683741658</v>
      </c>
      <c r="H167" s="4">
        <f>Nurse[[#This Row],[Total RN Hours (w/ Admin, DON)]]/Nurse[[#This Row],[MDS Census]]</f>
        <v>0.85453786191536751</v>
      </c>
      <c r="I167" s="4">
        <f>Nurse[[#This Row],[RN Hours (excl. Admin, DON)]]/Nurse[[#This Row],[MDS Census]]</f>
        <v>6.25E-2</v>
      </c>
      <c r="J167" s="4">
        <f>SUM(Nurse[[#This Row],[RN Hours (excl. Admin, DON)]],Nurse[[#This Row],[RN Admin Hours]],Nurse[[#This Row],[RN DON Hours]],Nurse[[#This Row],[LPN Hours (excl. Admin)]],Nurse[[#This Row],[LPN Admin Hours]],Nurse[[#This Row],[CNA Hours]],Nurse[[#This Row],[NA TR Hours]],Nurse[[#This Row],[Med Aide/Tech Hours]])</f>
        <v>96.872282608695656</v>
      </c>
      <c r="K167" s="4">
        <f>SUM(Nurse[[#This Row],[RN Hours (excl. Admin, DON)]],Nurse[[#This Row],[LPN Hours (excl. Admin)]],Nurse[[#This Row],[CNA Hours]],Nurse[[#This Row],[NA TR Hours]],Nurse[[#This Row],[Med Aide/Tech Hours]])</f>
        <v>79.66032608695653</v>
      </c>
      <c r="L167" s="4">
        <f>SUM(Nurse[[#This Row],[RN Hours (excl. Admin, DON)]],Nurse[[#This Row],[RN Admin Hours]],Nurse[[#This Row],[RN DON Hours]])</f>
        <v>16.682065217391305</v>
      </c>
      <c r="M167" s="4">
        <v>1.2201086956521738</v>
      </c>
      <c r="N167" s="4">
        <v>10.070652173913043</v>
      </c>
      <c r="O167" s="4">
        <v>5.3913043478260869</v>
      </c>
      <c r="P167" s="4">
        <f>SUM(Nurse[[#This Row],[LPN Hours (excl. Admin)]],Nurse[[#This Row],[LPN Admin Hours]])</f>
        <v>37.127717391304351</v>
      </c>
      <c r="Q167" s="4">
        <v>35.377717391304351</v>
      </c>
      <c r="R167" s="4">
        <v>1.75</v>
      </c>
      <c r="S167" s="4">
        <f>SUM(Nurse[[#This Row],[CNA Hours]],Nurse[[#This Row],[NA TR Hours]],Nurse[[#This Row],[Med Aide/Tech Hours]])</f>
        <v>43.0625</v>
      </c>
      <c r="T167" s="4">
        <v>42.168478260869563</v>
      </c>
      <c r="U167" s="4">
        <v>0</v>
      </c>
      <c r="V167" s="4">
        <v>0.89402173913043481</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7" s="4">
        <v>0</v>
      </c>
      <c r="Y167" s="4">
        <v>0</v>
      </c>
      <c r="Z167" s="4">
        <v>0</v>
      </c>
      <c r="AA167" s="4">
        <v>0</v>
      </c>
      <c r="AB167" s="4">
        <v>0</v>
      </c>
      <c r="AC167" s="4">
        <v>0</v>
      </c>
      <c r="AD167" s="4">
        <v>0</v>
      </c>
      <c r="AE167" s="4">
        <v>0</v>
      </c>
      <c r="AF167" s="1">
        <v>245580</v>
      </c>
      <c r="AG167" s="1">
        <v>5</v>
      </c>
      <c r="AH167"/>
    </row>
    <row r="168" spans="1:34" x14ac:dyDescent="0.25">
      <c r="A168" t="s">
        <v>356</v>
      </c>
      <c r="B168" t="s">
        <v>175</v>
      </c>
      <c r="C168" t="s">
        <v>624</v>
      </c>
      <c r="D168" t="s">
        <v>408</v>
      </c>
      <c r="E168" s="4">
        <v>63.326086956521742</v>
      </c>
      <c r="F168" s="4">
        <f>Nurse[[#This Row],[Total Nurse Staff Hours]]/Nurse[[#This Row],[MDS Census]]</f>
        <v>4.3543597665636797</v>
      </c>
      <c r="G168" s="4">
        <f>Nurse[[#This Row],[Total Direct Care Staff Hours]]/Nurse[[#This Row],[MDS Census]]</f>
        <v>4.1640061791967033</v>
      </c>
      <c r="H168" s="4">
        <f>Nurse[[#This Row],[Total RN Hours (w/ Admin, DON)]]/Nurse[[#This Row],[MDS Census]]</f>
        <v>1.2394867833848267</v>
      </c>
      <c r="I168" s="4">
        <f>Nurse[[#This Row],[RN Hours (excl. Admin, DON)]]/Nurse[[#This Row],[MDS Census]]</f>
        <v>1.0491331960178509</v>
      </c>
      <c r="J168" s="4">
        <f>SUM(Nurse[[#This Row],[RN Hours (excl. Admin, DON)]],Nurse[[#This Row],[RN Admin Hours]],Nurse[[#This Row],[RN DON Hours]],Nurse[[#This Row],[LPN Hours (excl. Admin)]],Nurse[[#This Row],[LPN Admin Hours]],Nurse[[#This Row],[CNA Hours]],Nurse[[#This Row],[NA TR Hours]],Nurse[[#This Row],[Med Aide/Tech Hours]])</f>
        <v>275.74456521739131</v>
      </c>
      <c r="K168" s="4">
        <f>SUM(Nurse[[#This Row],[RN Hours (excl. Admin, DON)]],Nurse[[#This Row],[LPN Hours (excl. Admin)]],Nurse[[#This Row],[CNA Hours]],Nurse[[#This Row],[NA TR Hours]],Nurse[[#This Row],[Med Aide/Tech Hours]])</f>
        <v>263.69021739130432</v>
      </c>
      <c r="L168" s="4">
        <f>SUM(Nurse[[#This Row],[RN Hours (excl. Admin, DON)]],Nurse[[#This Row],[RN Admin Hours]],Nurse[[#This Row],[RN DON Hours]])</f>
        <v>78.491847826086968</v>
      </c>
      <c r="M168" s="4">
        <v>66.4375</v>
      </c>
      <c r="N168" s="4">
        <v>6.6630434782608692</v>
      </c>
      <c r="O168" s="4">
        <v>5.3913043478260869</v>
      </c>
      <c r="P168" s="4">
        <f>SUM(Nurse[[#This Row],[LPN Hours (excl. Admin)]],Nurse[[#This Row],[LPN Admin Hours]])</f>
        <v>54.551630434782609</v>
      </c>
      <c r="Q168" s="4">
        <v>54.551630434782609</v>
      </c>
      <c r="R168" s="4">
        <v>0</v>
      </c>
      <c r="S168" s="4">
        <f>SUM(Nurse[[#This Row],[CNA Hours]],Nurse[[#This Row],[NA TR Hours]],Nurse[[#This Row],[Med Aide/Tech Hours]])</f>
        <v>142.70108695652175</v>
      </c>
      <c r="T168" s="4">
        <v>131.95923913043478</v>
      </c>
      <c r="U168" s="4">
        <v>0</v>
      </c>
      <c r="V168" s="4">
        <v>10.741847826086957</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8" s="4">
        <v>0</v>
      </c>
      <c r="Y168" s="4">
        <v>0</v>
      </c>
      <c r="Z168" s="4">
        <v>0</v>
      </c>
      <c r="AA168" s="4">
        <v>0</v>
      </c>
      <c r="AB168" s="4">
        <v>0</v>
      </c>
      <c r="AC168" s="4">
        <v>0</v>
      </c>
      <c r="AD168" s="4">
        <v>0</v>
      </c>
      <c r="AE168" s="4">
        <v>0</v>
      </c>
      <c r="AF168" s="1">
        <v>245420</v>
      </c>
      <c r="AG168" s="1">
        <v>5</v>
      </c>
      <c r="AH168"/>
    </row>
    <row r="169" spans="1:34" x14ac:dyDescent="0.25">
      <c r="A169" t="s">
        <v>356</v>
      </c>
      <c r="B169" t="s">
        <v>156</v>
      </c>
      <c r="C169" t="s">
        <v>481</v>
      </c>
      <c r="D169" t="s">
        <v>413</v>
      </c>
      <c r="E169" s="4">
        <v>8.6413043478260878</v>
      </c>
      <c r="F169" s="4">
        <f>Nurse[[#This Row],[Total Nurse Staff Hours]]/Nurse[[#This Row],[MDS Census]]</f>
        <v>8.4336477987421379</v>
      </c>
      <c r="G169" s="4">
        <f>Nurse[[#This Row],[Total Direct Care Staff Hours]]/Nurse[[#This Row],[MDS Census]]</f>
        <v>7.6283018867924515</v>
      </c>
      <c r="H169" s="4">
        <f>Nurse[[#This Row],[Total RN Hours (w/ Admin, DON)]]/Nurse[[#This Row],[MDS Census]]</f>
        <v>4.5792452830188681</v>
      </c>
      <c r="I169" s="4">
        <f>Nurse[[#This Row],[RN Hours (excl. Admin, DON)]]/Nurse[[#This Row],[MDS Census]]</f>
        <v>3.7738993710691817</v>
      </c>
      <c r="J169" s="4">
        <f>SUM(Nurse[[#This Row],[RN Hours (excl. Admin, DON)]],Nurse[[#This Row],[RN Admin Hours]],Nurse[[#This Row],[RN DON Hours]],Nurse[[#This Row],[LPN Hours (excl. Admin)]],Nurse[[#This Row],[LPN Admin Hours]],Nurse[[#This Row],[CNA Hours]],Nurse[[#This Row],[NA TR Hours]],Nurse[[#This Row],[Med Aide/Tech Hours]])</f>
        <v>72.877717391304344</v>
      </c>
      <c r="K169" s="4">
        <f>SUM(Nurse[[#This Row],[RN Hours (excl. Admin, DON)]],Nurse[[#This Row],[LPN Hours (excl. Admin)]],Nurse[[#This Row],[CNA Hours]],Nurse[[#This Row],[NA TR Hours]],Nurse[[#This Row],[Med Aide/Tech Hours]])</f>
        <v>65.918478260869563</v>
      </c>
      <c r="L169" s="4">
        <f>SUM(Nurse[[#This Row],[RN Hours (excl. Admin, DON)]],Nurse[[#This Row],[RN Admin Hours]],Nurse[[#This Row],[RN DON Hours]])</f>
        <v>39.570652173913047</v>
      </c>
      <c r="M169" s="4">
        <v>32.611413043478258</v>
      </c>
      <c r="N169" s="4">
        <v>3.5244565217391304</v>
      </c>
      <c r="O169" s="4">
        <v>3.4347826086956523</v>
      </c>
      <c r="P169" s="4">
        <f>SUM(Nurse[[#This Row],[LPN Hours (excl. Admin)]],Nurse[[#This Row],[LPN Admin Hours]])</f>
        <v>2.4157608695652173</v>
      </c>
      <c r="Q169" s="4">
        <v>2.4157608695652173</v>
      </c>
      <c r="R169" s="4">
        <v>0</v>
      </c>
      <c r="S169" s="4">
        <f>SUM(Nurse[[#This Row],[CNA Hours]],Nurse[[#This Row],[NA TR Hours]],Nurse[[#This Row],[Med Aide/Tech Hours]])</f>
        <v>30.89130434782609</v>
      </c>
      <c r="T169" s="4">
        <v>30.160326086956523</v>
      </c>
      <c r="U169" s="4">
        <v>0</v>
      </c>
      <c r="V169" s="4">
        <v>0.73097826086956519</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9" s="4">
        <v>0</v>
      </c>
      <c r="Y169" s="4">
        <v>0</v>
      </c>
      <c r="Z169" s="4">
        <v>0</v>
      </c>
      <c r="AA169" s="4">
        <v>0</v>
      </c>
      <c r="AB169" s="4">
        <v>0</v>
      </c>
      <c r="AC169" s="4">
        <v>0</v>
      </c>
      <c r="AD169" s="4">
        <v>0</v>
      </c>
      <c r="AE169" s="4">
        <v>0</v>
      </c>
      <c r="AF169" s="1">
        <v>245389</v>
      </c>
      <c r="AG169" s="1">
        <v>5</v>
      </c>
      <c r="AH169"/>
    </row>
    <row r="170" spans="1:34" x14ac:dyDescent="0.25">
      <c r="A170" t="s">
        <v>356</v>
      </c>
      <c r="B170" t="s">
        <v>244</v>
      </c>
      <c r="C170" t="s">
        <v>613</v>
      </c>
      <c r="D170" t="s">
        <v>447</v>
      </c>
      <c r="E170" s="4">
        <v>48.597826086956523</v>
      </c>
      <c r="F170" s="4">
        <f>Nurse[[#This Row],[Total Nurse Staff Hours]]/Nurse[[#This Row],[MDS Census]]</f>
        <v>3.8572981435920375</v>
      </c>
      <c r="G170" s="4">
        <f>Nurse[[#This Row],[Total Direct Care Staff Hours]]/Nurse[[#This Row],[MDS Census]]</f>
        <v>3.3961037799150078</v>
      </c>
      <c r="H170" s="4">
        <f>Nurse[[#This Row],[Total RN Hours (w/ Admin, DON)]]/Nurse[[#This Row],[MDS Census]]</f>
        <v>1.1939163498098859</v>
      </c>
      <c r="I170" s="4">
        <f>Nurse[[#This Row],[RN Hours (excl. Admin, DON)]]/Nurse[[#This Row],[MDS Census]]</f>
        <v>0.87239991053455601</v>
      </c>
      <c r="J170" s="4">
        <f>SUM(Nurse[[#This Row],[RN Hours (excl. Admin, DON)]],Nurse[[#This Row],[RN Admin Hours]],Nurse[[#This Row],[RN DON Hours]],Nurse[[#This Row],[LPN Hours (excl. Admin)]],Nurse[[#This Row],[LPN Admin Hours]],Nurse[[#This Row],[CNA Hours]],Nurse[[#This Row],[NA TR Hours]],Nurse[[#This Row],[Med Aide/Tech Hours]])</f>
        <v>187.45630434782609</v>
      </c>
      <c r="K170" s="4">
        <f>SUM(Nurse[[#This Row],[RN Hours (excl. Admin, DON)]],Nurse[[#This Row],[LPN Hours (excl. Admin)]],Nurse[[#This Row],[CNA Hours]],Nurse[[#This Row],[NA TR Hours]],Nurse[[#This Row],[Med Aide/Tech Hours]])</f>
        <v>165.04326086956522</v>
      </c>
      <c r="L170" s="4">
        <f>SUM(Nurse[[#This Row],[RN Hours (excl. Admin, DON)]],Nurse[[#This Row],[RN Admin Hours]],Nurse[[#This Row],[RN DON Hours]])</f>
        <v>58.021739130434781</v>
      </c>
      <c r="M170" s="4">
        <v>42.396739130434781</v>
      </c>
      <c r="N170" s="4">
        <v>10.407608695652174</v>
      </c>
      <c r="O170" s="4">
        <v>5.2173913043478262</v>
      </c>
      <c r="P170" s="4">
        <f>SUM(Nurse[[#This Row],[LPN Hours (excl. Admin)]],Nurse[[#This Row],[LPN Admin Hours]])</f>
        <v>17.573369565217391</v>
      </c>
      <c r="Q170" s="4">
        <v>10.785326086956522</v>
      </c>
      <c r="R170" s="4">
        <v>6.7880434782608692</v>
      </c>
      <c r="S170" s="4">
        <f>SUM(Nurse[[#This Row],[CNA Hours]],Nurse[[#This Row],[NA TR Hours]],Nurse[[#This Row],[Med Aide/Tech Hours]])</f>
        <v>111.8611956521739</v>
      </c>
      <c r="T170" s="4">
        <v>76.178804347826087</v>
      </c>
      <c r="U170" s="4">
        <v>18.117173913043477</v>
      </c>
      <c r="V170" s="4">
        <v>17.565217391304348</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0" s="4">
        <v>0</v>
      </c>
      <c r="Y170" s="4">
        <v>0</v>
      </c>
      <c r="Z170" s="4">
        <v>0</v>
      </c>
      <c r="AA170" s="4">
        <v>0</v>
      </c>
      <c r="AB170" s="4">
        <v>0</v>
      </c>
      <c r="AC170" s="4">
        <v>0</v>
      </c>
      <c r="AD170" s="4">
        <v>0</v>
      </c>
      <c r="AE170" s="4">
        <v>0</v>
      </c>
      <c r="AF170" s="1">
        <v>245516</v>
      </c>
      <c r="AG170" s="1">
        <v>5</v>
      </c>
      <c r="AH170"/>
    </row>
    <row r="171" spans="1:34" x14ac:dyDescent="0.25">
      <c r="A171" t="s">
        <v>356</v>
      </c>
      <c r="B171" t="s">
        <v>203</v>
      </c>
      <c r="C171" t="s">
        <v>637</v>
      </c>
      <c r="D171" t="s">
        <v>450</v>
      </c>
      <c r="E171" s="4">
        <v>55.663043478260867</v>
      </c>
      <c r="F171" s="4">
        <f>Nurse[[#This Row],[Total Nurse Staff Hours]]/Nurse[[#This Row],[MDS Census]]</f>
        <v>4.508982620581917</v>
      </c>
      <c r="G171" s="4">
        <f>Nurse[[#This Row],[Total Direct Care Staff Hours]]/Nurse[[#This Row],[MDS Census]]</f>
        <v>4.2962800234329235</v>
      </c>
      <c r="H171" s="4">
        <f>Nurse[[#This Row],[Total RN Hours (w/ Admin, DON)]]/Nurse[[#This Row],[MDS Census]]</f>
        <v>0.61721343487600078</v>
      </c>
      <c r="I171" s="4">
        <f>Nurse[[#This Row],[RN Hours (excl. Admin, DON)]]/Nurse[[#This Row],[MDS Census]]</f>
        <v>0.40451083772700647</v>
      </c>
      <c r="J171" s="4">
        <f>SUM(Nurse[[#This Row],[RN Hours (excl. Admin, DON)]],Nurse[[#This Row],[RN Admin Hours]],Nurse[[#This Row],[RN DON Hours]],Nurse[[#This Row],[LPN Hours (excl. Admin)]],Nurse[[#This Row],[LPN Admin Hours]],Nurse[[#This Row],[CNA Hours]],Nurse[[#This Row],[NA TR Hours]],Nurse[[#This Row],[Med Aide/Tech Hours]])</f>
        <v>250.98369565217388</v>
      </c>
      <c r="K171" s="4">
        <f>SUM(Nurse[[#This Row],[RN Hours (excl. Admin, DON)]],Nurse[[#This Row],[LPN Hours (excl. Admin)]],Nurse[[#This Row],[CNA Hours]],Nurse[[#This Row],[NA TR Hours]],Nurse[[#This Row],[Med Aide/Tech Hours]])</f>
        <v>239.14402173913044</v>
      </c>
      <c r="L171" s="4">
        <f>SUM(Nurse[[#This Row],[RN Hours (excl. Admin, DON)]],Nurse[[#This Row],[RN Admin Hours]],Nurse[[#This Row],[RN DON Hours]])</f>
        <v>34.355978260869563</v>
      </c>
      <c r="M171" s="4">
        <v>22.516304347826086</v>
      </c>
      <c r="N171" s="4">
        <v>7.3940217391304346</v>
      </c>
      <c r="O171" s="4">
        <v>4.4456521739130439</v>
      </c>
      <c r="P171" s="4">
        <f>SUM(Nurse[[#This Row],[LPN Hours (excl. Admin)]],Nurse[[#This Row],[LPN Admin Hours]])</f>
        <v>53.489130434782609</v>
      </c>
      <c r="Q171" s="4">
        <v>53.489130434782609</v>
      </c>
      <c r="R171" s="4">
        <v>0</v>
      </c>
      <c r="S171" s="4">
        <f>SUM(Nurse[[#This Row],[CNA Hours]],Nurse[[#This Row],[NA TR Hours]],Nurse[[#This Row],[Med Aide/Tech Hours]])</f>
        <v>163.13858695652175</v>
      </c>
      <c r="T171" s="4">
        <v>130.39673913043478</v>
      </c>
      <c r="U171" s="4">
        <v>0</v>
      </c>
      <c r="V171" s="4">
        <v>32.741847826086953</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1" s="4">
        <v>0</v>
      </c>
      <c r="Y171" s="4">
        <v>0</v>
      </c>
      <c r="Z171" s="4">
        <v>0</v>
      </c>
      <c r="AA171" s="4">
        <v>0</v>
      </c>
      <c r="AB171" s="4">
        <v>0</v>
      </c>
      <c r="AC171" s="4">
        <v>0</v>
      </c>
      <c r="AD171" s="4">
        <v>0</v>
      </c>
      <c r="AE171" s="4">
        <v>0</v>
      </c>
      <c r="AF171" s="1">
        <v>245453</v>
      </c>
      <c r="AG171" s="1">
        <v>5</v>
      </c>
      <c r="AH171"/>
    </row>
    <row r="172" spans="1:34" x14ac:dyDescent="0.25">
      <c r="A172" t="s">
        <v>356</v>
      </c>
      <c r="B172" t="s">
        <v>306</v>
      </c>
      <c r="C172" t="s">
        <v>695</v>
      </c>
      <c r="D172" t="s">
        <v>442</v>
      </c>
      <c r="E172" s="4">
        <v>28.608695652173914</v>
      </c>
      <c r="F172" s="4">
        <f>Nurse[[#This Row],[Total Nurse Staff Hours]]/Nurse[[#This Row],[MDS Census]]</f>
        <v>4.4827127659574471</v>
      </c>
      <c r="G172" s="4">
        <f>Nurse[[#This Row],[Total Direct Care Staff Hours]]/Nurse[[#This Row],[MDS Census]]</f>
        <v>4.3246580547112465</v>
      </c>
      <c r="H172" s="4">
        <f>Nurse[[#This Row],[Total RN Hours (w/ Admin, DON)]]/Nurse[[#This Row],[MDS Census]]</f>
        <v>1.2996770516717324</v>
      </c>
      <c r="I172" s="4">
        <f>Nurse[[#This Row],[RN Hours (excl. Admin, DON)]]/Nurse[[#This Row],[MDS Census]]</f>
        <v>1.1416223404255319</v>
      </c>
      <c r="J172" s="4">
        <f>SUM(Nurse[[#This Row],[RN Hours (excl. Admin, DON)]],Nurse[[#This Row],[RN Admin Hours]],Nurse[[#This Row],[RN DON Hours]],Nurse[[#This Row],[LPN Hours (excl. Admin)]],Nurse[[#This Row],[LPN Admin Hours]],Nurse[[#This Row],[CNA Hours]],Nurse[[#This Row],[NA TR Hours]],Nurse[[#This Row],[Med Aide/Tech Hours]])</f>
        <v>128.24456521739131</v>
      </c>
      <c r="K172" s="4">
        <f>SUM(Nurse[[#This Row],[RN Hours (excl. Admin, DON)]],Nurse[[#This Row],[LPN Hours (excl. Admin)]],Nurse[[#This Row],[CNA Hours]],Nurse[[#This Row],[NA TR Hours]],Nurse[[#This Row],[Med Aide/Tech Hours]])</f>
        <v>123.72282608695653</v>
      </c>
      <c r="L172" s="4">
        <f>SUM(Nurse[[#This Row],[RN Hours (excl. Admin, DON)]],Nurse[[#This Row],[RN Admin Hours]],Nurse[[#This Row],[RN DON Hours]])</f>
        <v>37.182065217391305</v>
      </c>
      <c r="M172" s="4">
        <v>32.660326086956523</v>
      </c>
      <c r="N172" s="4">
        <v>0</v>
      </c>
      <c r="O172" s="4">
        <v>4.5217391304347823</v>
      </c>
      <c r="P172" s="4">
        <f>SUM(Nurse[[#This Row],[LPN Hours (excl. Admin)]],Nurse[[#This Row],[LPN Admin Hours]])</f>
        <v>23.491847826086957</v>
      </c>
      <c r="Q172" s="4">
        <v>23.491847826086957</v>
      </c>
      <c r="R172" s="4">
        <v>0</v>
      </c>
      <c r="S172" s="4">
        <f>SUM(Nurse[[#This Row],[CNA Hours]],Nurse[[#This Row],[NA TR Hours]],Nurse[[#This Row],[Med Aide/Tech Hours]])</f>
        <v>67.570652173913047</v>
      </c>
      <c r="T172" s="4">
        <v>65.866847826086953</v>
      </c>
      <c r="U172" s="4">
        <v>0</v>
      </c>
      <c r="V172" s="4">
        <v>1.7038043478260869</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2" s="4">
        <v>0</v>
      </c>
      <c r="Y172" s="4">
        <v>0</v>
      </c>
      <c r="Z172" s="4">
        <v>0</v>
      </c>
      <c r="AA172" s="4">
        <v>0</v>
      </c>
      <c r="AB172" s="4">
        <v>0</v>
      </c>
      <c r="AC172" s="4">
        <v>0</v>
      </c>
      <c r="AD172" s="4">
        <v>0</v>
      </c>
      <c r="AE172" s="4">
        <v>0</v>
      </c>
      <c r="AF172" s="1">
        <v>245616</v>
      </c>
      <c r="AG172" s="1">
        <v>5</v>
      </c>
      <c r="AH172"/>
    </row>
    <row r="173" spans="1:34" x14ac:dyDescent="0.25">
      <c r="A173" t="s">
        <v>356</v>
      </c>
      <c r="B173" t="s">
        <v>216</v>
      </c>
      <c r="C173" t="s">
        <v>644</v>
      </c>
      <c r="D173" t="s">
        <v>442</v>
      </c>
      <c r="E173" s="4">
        <v>37.782608695652172</v>
      </c>
      <c r="F173" s="4">
        <f>Nurse[[#This Row],[Total Nurse Staff Hours]]/Nurse[[#This Row],[MDS Census]]</f>
        <v>4.1801639815880316</v>
      </c>
      <c r="G173" s="4">
        <f>Nurse[[#This Row],[Total Direct Care Staff Hours]]/Nurse[[#This Row],[MDS Census]]</f>
        <v>4.0138808975834293</v>
      </c>
      <c r="H173" s="4">
        <f>Nurse[[#This Row],[Total RN Hours (w/ Admin, DON)]]/Nurse[[#This Row],[MDS Census]]</f>
        <v>0.63521288837744538</v>
      </c>
      <c r="I173" s="4">
        <f>Nurse[[#This Row],[RN Hours (excl. Admin, DON)]]/Nurse[[#This Row],[MDS Census]]</f>
        <v>0.46892980437284232</v>
      </c>
      <c r="J173" s="4">
        <f>SUM(Nurse[[#This Row],[RN Hours (excl. Admin, DON)]],Nurse[[#This Row],[RN Admin Hours]],Nurse[[#This Row],[RN DON Hours]],Nurse[[#This Row],[LPN Hours (excl. Admin)]],Nurse[[#This Row],[LPN Admin Hours]],Nurse[[#This Row],[CNA Hours]],Nurse[[#This Row],[NA TR Hours]],Nurse[[#This Row],[Med Aide/Tech Hours]])</f>
        <v>157.93749999999997</v>
      </c>
      <c r="K173" s="4">
        <f>SUM(Nurse[[#This Row],[RN Hours (excl. Admin, DON)]],Nurse[[#This Row],[LPN Hours (excl. Admin)]],Nurse[[#This Row],[CNA Hours]],Nurse[[#This Row],[NA TR Hours]],Nurse[[#This Row],[Med Aide/Tech Hours]])</f>
        <v>151.65489130434781</v>
      </c>
      <c r="L173" s="4">
        <f>SUM(Nurse[[#This Row],[RN Hours (excl. Admin, DON)]],Nurse[[#This Row],[RN Admin Hours]],Nurse[[#This Row],[RN DON Hours]])</f>
        <v>24</v>
      </c>
      <c r="M173" s="4">
        <v>17.717391304347824</v>
      </c>
      <c r="N173" s="4">
        <v>1.0652173913043479</v>
      </c>
      <c r="O173" s="4">
        <v>5.2173913043478262</v>
      </c>
      <c r="P173" s="4">
        <f>SUM(Nurse[[#This Row],[LPN Hours (excl. Admin)]],Nurse[[#This Row],[LPN Admin Hours]])</f>
        <v>27.834239130434781</v>
      </c>
      <c r="Q173" s="4">
        <v>27.834239130434781</v>
      </c>
      <c r="R173" s="4">
        <v>0</v>
      </c>
      <c r="S173" s="4">
        <f>SUM(Nurse[[#This Row],[CNA Hours]],Nurse[[#This Row],[NA TR Hours]],Nurse[[#This Row],[Med Aide/Tech Hours]])</f>
        <v>106.10326086956522</v>
      </c>
      <c r="T173" s="4">
        <v>91.638586956521735</v>
      </c>
      <c r="U173" s="4">
        <v>0</v>
      </c>
      <c r="V173" s="4">
        <v>14.464673913043478</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3" s="4">
        <v>0</v>
      </c>
      <c r="Y173" s="4">
        <v>0</v>
      </c>
      <c r="Z173" s="4">
        <v>0</v>
      </c>
      <c r="AA173" s="4">
        <v>0</v>
      </c>
      <c r="AB173" s="4">
        <v>0</v>
      </c>
      <c r="AC173" s="4">
        <v>0</v>
      </c>
      <c r="AD173" s="4">
        <v>0</v>
      </c>
      <c r="AE173" s="4">
        <v>0</v>
      </c>
      <c r="AF173" s="1">
        <v>245470</v>
      </c>
      <c r="AG173" s="1">
        <v>5</v>
      </c>
      <c r="AH173"/>
    </row>
    <row r="174" spans="1:34" x14ac:dyDescent="0.25">
      <c r="A174" t="s">
        <v>356</v>
      </c>
      <c r="B174" t="s">
        <v>163</v>
      </c>
      <c r="C174" t="s">
        <v>562</v>
      </c>
      <c r="D174" t="s">
        <v>433</v>
      </c>
      <c r="E174" s="4">
        <v>53.445652173913047</v>
      </c>
      <c r="F174" s="4">
        <f>Nurse[[#This Row],[Total Nurse Staff Hours]]/Nurse[[#This Row],[MDS Census]]</f>
        <v>3.8713605857230022</v>
      </c>
      <c r="G174" s="4">
        <f>Nurse[[#This Row],[Total Direct Care Staff Hours]]/Nurse[[#This Row],[MDS Census]]</f>
        <v>3.6600528777709993</v>
      </c>
      <c r="H174" s="4">
        <f>Nurse[[#This Row],[Total RN Hours (w/ Admin, DON)]]/Nurse[[#This Row],[MDS Census]]</f>
        <v>1.0009151921903598</v>
      </c>
      <c r="I174" s="4">
        <f>Nurse[[#This Row],[RN Hours (excl. Admin, DON)]]/Nurse[[#This Row],[MDS Census]]</f>
        <v>0.78960748423835669</v>
      </c>
      <c r="J174" s="4">
        <f>SUM(Nurse[[#This Row],[RN Hours (excl. Admin, DON)]],Nurse[[#This Row],[RN Admin Hours]],Nurse[[#This Row],[RN DON Hours]],Nurse[[#This Row],[LPN Hours (excl. Admin)]],Nurse[[#This Row],[LPN Admin Hours]],Nurse[[#This Row],[CNA Hours]],Nurse[[#This Row],[NA TR Hours]],Nurse[[#This Row],[Med Aide/Tech Hours]])</f>
        <v>206.90739130434787</v>
      </c>
      <c r="K174" s="4">
        <f>SUM(Nurse[[#This Row],[RN Hours (excl. Admin, DON)]],Nurse[[#This Row],[LPN Hours (excl. Admin)]],Nurse[[#This Row],[CNA Hours]],Nurse[[#This Row],[NA TR Hours]],Nurse[[#This Row],[Med Aide/Tech Hours]])</f>
        <v>195.61391304347831</v>
      </c>
      <c r="L174" s="4">
        <f>SUM(Nurse[[#This Row],[RN Hours (excl. Admin, DON)]],Nurse[[#This Row],[RN Admin Hours]],Nurse[[#This Row],[RN DON Hours]])</f>
        <v>53.494565217391305</v>
      </c>
      <c r="M174" s="4">
        <v>42.201086956521742</v>
      </c>
      <c r="N174" s="4">
        <v>5.9239130434782608</v>
      </c>
      <c r="O174" s="4">
        <v>5.3695652173913047</v>
      </c>
      <c r="P174" s="4">
        <f>SUM(Nurse[[#This Row],[LPN Hours (excl. Admin)]],Nurse[[#This Row],[LPN Admin Hours]])</f>
        <v>15.980978260869565</v>
      </c>
      <c r="Q174" s="4">
        <v>15.980978260869565</v>
      </c>
      <c r="R174" s="4">
        <v>0</v>
      </c>
      <c r="S174" s="4">
        <f>SUM(Nurse[[#This Row],[CNA Hours]],Nurse[[#This Row],[NA TR Hours]],Nurse[[#This Row],[Med Aide/Tech Hours]])</f>
        <v>137.43184782608699</v>
      </c>
      <c r="T174" s="4">
        <v>120.21173913043482</v>
      </c>
      <c r="U174" s="4">
        <v>0</v>
      </c>
      <c r="V174" s="4">
        <v>17.220108695652176</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4" s="4">
        <v>0</v>
      </c>
      <c r="Y174" s="4">
        <v>0</v>
      </c>
      <c r="Z174" s="4">
        <v>0</v>
      </c>
      <c r="AA174" s="4">
        <v>0</v>
      </c>
      <c r="AB174" s="4">
        <v>0</v>
      </c>
      <c r="AC174" s="4">
        <v>0</v>
      </c>
      <c r="AD174" s="4">
        <v>0</v>
      </c>
      <c r="AE174" s="4">
        <v>0</v>
      </c>
      <c r="AF174" s="1">
        <v>245399</v>
      </c>
      <c r="AG174" s="1">
        <v>5</v>
      </c>
      <c r="AH174"/>
    </row>
    <row r="175" spans="1:34" x14ac:dyDescent="0.25">
      <c r="A175" t="s">
        <v>356</v>
      </c>
      <c r="B175" t="s">
        <v>5</v>
      </c>
      <c r="C175" t="s">
        <v>513</v>
      </c>
      <c r="D175" t="s">
        <v>413</v>
      </c>
      <c r="E175" s="4">
        <v>55.847826086956523</v>
      </c>
      <c r="F175" s="4">
        <f>Nurse[[#This Row],[Total Nurse Staff Hours]]/Nurse[[#This Row],[MDS Census]]</f>
        <v>4.5465356169715854</v>
      </c>
      <c r="G175" s="4">
        <f>Nurse[[#This Row],[Total Direct Care Staff Hours]]/Nurse[[#This Row],[MDS Census]]</f>
        <v>4.2616193071233948</v>
      </c>
      <c r="H175" s="4">
        <f>Nurse[[#This Row],[Total RN Hours (w/ Admin, DON)]]/Nurse[[#This Row],[MDS Census]]</f>
        <v>0.87999221486959911</v>
      </c>
      <c r="I175" s="4">
        <f>Nurse[[#This Row],[RN Hours (excl. Admin, DON)]]/Nurse[[#This Row],[MDS Census]]</f>
        <v>0.59507590502140928</v>
      </c>
      <c r="J175" s="4">
        <f>SUM(Nurse[[#This Row],[RN Hours (excl. Admin, DON)]],Nurse[[#This Row],[RN Admin Hours]],Nurse[[#This Row],[RN DON Hours]],Nurse[[#This Row],[LPN Hours (excl. Admin)]],Nurse[[#This Row],[LPN Admin Hours]],Nurse[[#This Row],[CNA Hours]],Nurse[[#This Row],[NA TR Hours]],Nurse[[#This Row],[Med Aide/Tech Hours]])</f>
        <v>253.91413043478266</v>
      </c>
      <c r="K175" s="4">
        <f>SUM(Nurse[[#This Row],[RN Hours (excl. Admin, DON)]],Nurse[[#This Row],[LPN Hours (excl. Admin)]],Nurse[[#This Row],[CNA Hours]],Nurse[[#This Row],[NA TR Hours]],Nurse[[#This Row],[Med Aide/Tech Hours]])</f>
        <v>238.00217391304352</v>
      </c>
      <c r="L175" s="4">
        <f>SUM(Nurse[[#This Row],[RN Hours (excl. Admin, DON)]],Nurse[[#This Row],[RN Admin Hours]],Nurse[[#This Row],[RN DON Hours]])</f>
        <v>49.145652173913049</v>
      </c>
      <c r="M175" s="4">
        <v>33.233695652173921</v>
      </c>
      <c r="N175" s="4">
        <v>10.270652173913044</v>
      </c>
      <c r="O175" s="4">
        <v>5.6413043478260869</v>
      </c>
      <c r="P175" s="4">
        <f>SUM(Nurse[[#This Row],[LPN Hours (excl. Admin)]],Nurse[[#This Row],[LPN Admin Hours]])</f>
        <v>30.458695652173915</v>
      </c>
      <c r="Q175" s="4">
        <v>30.458695652173915</v>
      </c>
      <c r="R175" s="4">
        <v>0</v>
      </c>
      <c r="S175" s="4">
        <f>SUM(Nurse[[#This Row],[CNA Hours]],Nurse[[#This Row],[NA TR Hours]],Nurse[[#This Row],[Med Aide/Tech Hours]])</f>
        <v>174.30978260869568</v>
      </c>
      <c r="T175" s="4">
        <v>128.79021739130437</v>
      </c>
      <c r="U175" s="4">
        <v>0</v>
      </c>
      <c r="V175" s="4">
        <v>45.519565217391317</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13.206521739130434</v>
      </c>
      <c r="X175" s="4">
        <v>6.2065217391304346</v>
      </c>
      <c r="Y175" s="4">
        <v>0</v>
      </c>
      <c r="Z175" s="4">
        <v>0</v>
      </c>
      <c r="AA175" s="4">
        <v>0</v>
      </c>
      <c r="AB175" s="4">
        <v>0</v>
      </c>
      <c r="AC175" s="4">
        <v>7</v>
      </c>
      <c r="AD175" s="4">
        <v>0</v>
      </c>
      <c r="AE175" s="4">
        <v>0</v>
      </c>
      <c r="AF175" s="1">
        <v>245524</v>
      </c>
      <c r="AG175" s="1">
        <v>5</v>
      </c>
      <c r="AH175"/>
    </row>
    <row r="176" spans="1:34" x14ac:dyDescent="0.25">
      <c r="A176" t="s">
        <v>356</v>
      </c>
      <c r="B176" t="s">
        <v>258</v>
      </c>
      <c r="C176" t="s">
        <v>666</v>
      </c>
      <c r="D176" t="s">
        <v>440</v>
      </c>
      <c r="E176" s="4">
        <v>38.934782608695649</v>
      </c>
      <c r="F176" s="4">
        <f>Nurse[[#This Row],[Total Nurse Staff Hours]]/Nurse[[#This Row],[MDS Census]]</f>
        <v>3.7100083752093802</v>
      </c>
      <c r="G176" s="4">
        <f>Nurse[[#This Row],[Total Direct Care Staff Hours]]/Nurse[[#This Row],[MDS Census]]</f>
        <v>3.4306951423785592</v>
      </c>
      <c r="H176" s="4">
        <f>Nurse[[#This Row],[Total RN Hours (w/ Admin, DON)]]/Nurse[[#This Row],[MDS Census]]</f>
        <v>0.66213009491903962</v>
      </c>
      <c r="I176" s="4">
        <f>Nurse[[#This Row],[RN Hours (excl. Admin, DON)]]/Nurse[[#This Row],[MDS Census]]</f>
        <v>0.38281686208821891</v>
      </c>
      <c r="J176" s="4">
        <f>SUM(Nurse[[#This Row],[RN Hours (excl. Admin, DON)]],Nurse[[#This Row],[RN Admin Hours]],Nurse[[#This Row],[RN DON Hours]],Nurse[[#This Row],[LPN Hours (excl. Admin)]],Nurse[[#This Row],[LPN Admin Hours]],Nurse[[#This Row],[CNA Hours]],Nurse[[#This Row],[NA TR Hours]],Nurse[[#This Row],[Med Aide/Tech Hours]])</f>
        <v>144.44836956521738</v>
      </c>
      <c r="K176" s="4">
        <f>SUM(Nurse[[#This Row],[RN Hours (excl. Admin, DON)]],Nurse[[#This Row],[LPN Hours (excl. Admin)]],Nurse[[#This Row],[CNA Hours]],Nurse[[#This Row],[NA TR Hours]],Nurse[[#This Row],[Med Aide/Tech Hours]])</f>
        <v>133.57336956521738</v>
      </c>
      <c r="L176" s="4">
        <f>SUM(Nurse[[#This Row],[RN Hours (excl. Admin, DON)]],Nurse[[#This Row],[RN Admin Hours]],Nurse[[#This Row],[RN DON Hours]])</f>
        <v>25.779891304347824</v>
      </c>
      <c r="M176" s="4">
        <v>14.904891304347826</v>
      </c>
      <c r="N176" s="4">
        <v>5.3043478260869561</v>
      </c>
      <c r="O176" s="4">
        <v>5.5706521739130439</v>
      </c>
      <c r="P176" s="4">
        <f>SUM(Nurse[[#This Row],[LPN Hours (excl. Admin)]],Nurse[[#This Row],[LPN Admin Hours]])</f>
        <v>15.625</v>
      </c>
      <c r="Q176" s="4">
        <v>15.625</v>
      </c>
      <c r="R176" s="4">
        <v>0</v>
      </c>
      <c r="S176" s="4">
        <f>SUM(Nurse[[#This Row],[CNA Hours]],Nurse[[#This Row],[NA TR Hours]],Nurse[[#This Row],[Med Aide/Tech Hours]])</f>
        <v>103.04347826086956</v>
      </c>
      <c r="T176" s="4">
        <v>74.834239130434781</v>
      </c>
      <c r="U176" s="4">
        <v>0</v>
      </c>
      <c r="V176" s="4">
        <v>28.209239130434781</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6" s="4">
        <v>0</v>
      </c>
      <c r="Y176" s="4">
        <v>0</v>
      </c>
      <c r="Z176" s="4">
        <v>0</v>
      </c>
      <c r="AA176" s="4">
        <v>0</v>
      </c>
      <c r="AB176" s="4">
        <v>0</v>
      </c>
      <c r="AC176" s="4">
        <v>0</v>
      </c>
      <c r="AD176" s="4">
        <v>0</v>
      </c>
      <c r="AE176" s="4">
        <v>0</v>
      </c>
      <c r="AF176" s="1">
        <v>245542</v>
      </c>
      <c r="AG176" s="1">
        <v>5</v>
      </c>
      <c r="AH176"/>
    </row>
    <row r="177" spans="1:34" x14ac:dyDescent="0.25">
      <c r="A177" t="s">
        <v>356</v>
      </c>
      <c r="B177" t="s">
        <v>250</v>
      </c>
      <c r="C177" t="s">
        <v>660</v>
      </c>
      <c r="D177" t="s">
        <v>463</v>
      </c>
      <c r="E177" s="4">
        <v>31.673913043478262</v>
      </c>
      <c r="F177" s="4">
        <f>Nurse[[#This Row],[Total Nurse Staff Hours]]/Nurse[[#This Row],[MDS Census]]</f>
        <v>3.8434008236101578</v>
      </c>
      <c r="G177" s="4">
        <f>Nurse[[#This Row],[Total Direct Care Staff Hours]]/Nurse[[#This Row],[MDS Census]]</f>
        <v>3.3042759094028824</v>
      </c>
      <c r="H177" s="4">
        <f>Nurse[[#This Row],[Total RN Hours (w/ Admin, DON)]]/Nurse[[#This Row],[MDS Census]]</f>
        <v>0.8577659574468085</v>
      </c>
      <c r="I177" s="4">
        <f>Nurse[[#This Row],[RN Hours (excl. Admin, DON)]]/Nurse[[#This Row],[MDS Census]]</f>
        <v>0.48293411118737128</v>
      </c>
      <c r="J177" s="4">
        <f>SUM(Nurse[[#This Row],[RN Hours (excl. Admin, DON)]],Nurse[[#This Row],[RN Admin Hours]],Nurse[[#This Row],[RN DON Hours]],Nurse[[#This Row],[LPN Hours (excl. Admin)]],Nurse[[#This Row],[LPN Admin Hours]],Nurse[[#This Row],[CNA Hours]],Nurse[[#This Row],[NA TR Hours]],Nurse[[#This Row],[Med Aide/Tech Hours]])</f>
        <v>121.73554347826087</v>
      </c>
      <c r="K177" s="4">
        <f>SUM(Nurse[[#This Row],[RN Hours (excl. Admin, DON)]],Nurse[[#This Row],[LPN Hours (excl. Admin)]],Nurse[[#This Row],[CNA Hours]],Nurse[[#This Row],[NA TR Hours]],Nurse[[#This Row],[Med Aide/Tech Hours]])</f>
        <v>104.65934782608696</v>
      </c>
      <c r="L177" s="4">
        <f>SUM(Nurse[[#This Row],[RN Hours (excl. Admin, DON)]],Nurse[[#This Row],[RN Admin Hours]],Nurse[[#This Row],[RN DON Hours]])</f>
        <v>27.168804347826086</v>
      </c>
      <c r="M177" s="4">
        <v>15.29641304347826</v>
      </c>
      <c r="N177" s="4">
        <v>11.872391304347826</v>
      </c>
      <c r="O177" s="4">
        <v>0</v>
      </c>
      <c r="P177" s="4">
        <f>SUM(Nurse[[#This Row],[LPN Hours (excl. Admin)]],Nurse[[#This Row],[LPN Admin Hours]])</f>
        <v>26.389565217391301</v>
      </c>
      <c r="Q177" s="4">
        <v>21.185760869565215</v>
      </c>
      <c r="R177" s="4">
        <v>5.2038043478260869</v>
      </c>
      <c r="S177" s="4">
        <f>SUM(Nurse[[#This Row],[CNA Hours]],Nurse[[#This Row],[NA TR Hours]],Nurse[[#This Row],[Med Aide/Tech Hours]])</f>
        <v>68.177173913043475</v>
      </c>
      <c r="T177" s="4">
        <v>65.196630434782605</v>
      </c>
      <c r="U177" s="4">
        <v>0.64271739130434791</v>
      </c>
      <c r="V177" s="4">
        <v>2.3378260869565217</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7" s="4">
        <v>0</v>
      </c>
      <c r="Y177" s="4">
        <v>0</v>
      </c>
      <c r="Z177" s="4">
        <v>0</v>
      </c>
      <c r="AA177" s="4">
        <v>0</v>
      </c>
      <c r="AB177" s="4">
        <v>0</v>
      </c>
      <c r="AC177" s="4">
        <v>0</v>
      </c>
      <c r="AD177" s="4">
        <v>0</v>
      </c>
      <c r="AE177" s="4">
        <v>0</v>
      </c>
      <c r="AF177" s="1">
        <v>245522</v>
      </c>
      <c r="AG177" s="1">
        <v>5</v>
      </c>
      <c r="AH177"/>
    </row>
    <row r="178" spans="1:34" x14ac:dyDescent="0.25">
      <c r="A178" t="s">
        <v>356</v>
      </c>
      <c r="B178" t="s">
        <v>70</v>
      </c>
      <c r="C178" t="s">
        <v>563</v>
      </c>
      <c r="D178" t="s">
        <v>409</v>
      </c>
      <c r="E178" s="4">
        <v>56.434782608695649</v>
      </c>
      <c r="F178" s="4">
        <f>Nurse[[#This Row],[Total Nurse Staff Hours]]/Nurse[[#This Row],[MDS Census]]</f>
        <v>4.0022630970724187</v>
      </c>
      <c r="G178" s="4">
        <f>Nurse[[#This Row],[Total Direct Care Staff Hours]]/Nurse[[#This Row],[MDS Census]]</f>
        <v>3.7216390600924498</v>
      </c>
      <c r="H178" s="4">
        <f>Nurse[[#This Row],[Total RN Hours (w/ Admin, DON)]]/Nurse[[#This Row],[MDS Census]]</f>
        <v>0.5813270416024654</v>
      </c>
      <c r="I178" s="4">
        <f>Nurse[[#This Row],[RN Hours (excl. Admin, DON)]]/Nurse[[#This Row],[MDS Census]]</f>
        <v>0.30070300462249622</v>
      </c>
      <c r="J178" s="4">
        <f>SUM(Nurse[[#This Row],[RN Hours (excl. Admin, DON)]],Nurse[[#This Row],[RN Admin Hours]],Nurse[[#This Row],[RN DON Hours]],Nurse[[#This Row],[LPN Hours (excl. Admin)]],Nurse[[#This Row],[LPN Admin Hours]],Nurse[[#This Row],[CNA Hours]],Nurse[[#This Row],[NA TR Hours]],Nurse[[#This Row],[Med Aide/Tech Hours]])</f>
        <v>225.86684782608694</v>
      </c>
      <c r="K178" s="4">
        <f>SUM(Nurse[[#This Row],[RN Hours (excl. Admin, DON)]],Nurse[[#This Row],[LPN Hours (excl. Admin)]],Nurse[[#This Row],[CNA Hours]],Nurse[[#This Row],[NA TR Hours]],Nurse[[#This Row],[Med Aide/Tech Hours]])</f>
        <v>210.02989130434781</v>
      </c>
      <c r="L178" s="4">
        <f>SUM(Nurse[[#This Row],[RN Hours (excl. Admin, DON)]],Nurse[[#This Row],[RN Admin Hours]],Nurse[[#This Row],[RN DON Hours]])</f>
        <v>32.807065217391305</v>
      </c>
      <c r="M178" s="4">
        <v>16.970108695652176</v>
      </c>
      <c r="N178" s="4">
        <v>11.054347826086957</v>
      </c>
      <c r="O178" s="4">
        <v>4.7826086956521738</v>
      </c>
      <c r="P178" s="4">
        <f>SUM(Nurse[[#This Row],[LPN Hours (excl. Admin)]],Nurse[[#This Row],[LPN Admin Hours]])</f>
        <v>55.538043478260867</v>
      </c>
      <c r="Q178" s="4">
        <v>55.538043478260867</v>
      </c>
      <c r="R178" s="4">
        <v>0</v>
      </c>
      <c r="S178" s="4">
        <f>SUM(Nurse[[#This Row],[CNA Hours]],Nurse[[#This Row],[NA TR Hours]],Nurse[[#This Row],[Med Aide/Tech Hours]])</f>
        <v>137.52173913043478</v>
      </c>
      <c r="T178" s="4">
        <v>126.99728260869566</v>
      </c>
      <c r="U178" s="4">
        <v>0</v>
      </c>
      <c r="V178" s="4">
        <v>10.524456521739131</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23.880434782608695</v>
      </c>
      <c r="X178" s="4">
        <v>0.45923913043478259</v>
      </c>
      <c r="Y178" s="4">
        <v>0</v>
      </c>
      <c r="Z178" s="4">
        <v>0</v>
      </c>
      <c r="AA178" s="4">
        <v>13.684782608695652</v>
      </c>
      <c r="AB178" s="4">
        <v>0</v>
      </c>
      <c r="AC178" s="4">
        <v>9.7364130434782616</v>
      </c>
      <c r="AD178" s="4">
        <v>0</v>
      </c>
      <c r="AE178" s="4">
        <v>0</v>
      </c>
      <c r="AF178" s="1">
        <v>245259</v>
      </c>
      <c r="AG178" s="1">
        <v>5</v>
      </c>
      <c r="AH178"/>
    </row>
    <row r="179" spans="1:34" x14ac:dyDescent="0.25">
      <c r="A179" t="s">
        <v>356</v>
      </c>
      <c r="B179" t="s">
        <v>129</v>
      </c>
      <c r="C179" t="s">
        <v>513</v>
      </c>
      <c r="D179" t="s">
        <v>413</v>
      </c>
      <c r="E179" s="4">
        <v>209.14130434782609</v>
      </c>
      <c r="F179" s="4">
        <f>Nurse[[#This Row],[Total Nurse Staff Hours]]/Nurse[[#This Row],[MDS Census]]</f>
        <v>4.3290379917883683</v>
      </c>
      <c r="G179" s="4">
        <f>Nurse[[#This Row],[Total Direct Care Staff Hours]]/Nurse[[#This Row],[MDS Census]]</f>
        <v>4.1034649966217973</v>
      </c>
      <c r="H179" s="4">
        <f>Nurse[[#This Row],[Total RN Hours (w/ Admin, DON)]]/Nurse[[#This Row],[MDS Census]]</f>
        <v>0.79382568473572046</v>
      </c>
      <c r="I179" s="4">
        <f>Nurse[[#This Row],[RN Hours (excl. Admin, DON)]]/Nurse[[#This Row],[MDS Census]]</f>
        <v>0.59319941790967201</v>
      </c>
      <c r="J179" s="4">
        <f>SUM(Nurse[[#This Row],[RN Hours (excl. Admin, DON)]],Nurse[[#This Row],[RN Admin Hours]],Nurse[[#This Row],[RN DON Hours]],Nurse[[#This Row],[LPN Hours (excl. Admin)]],Nurse[[#This Row],[LPN Admin Hours]],Nurse[[#This Row],[CNA Hours]],Nurse[[#This Row],[NA TR Hours]],Nurse[[#This Row],[Med Aide/Tech Hours]])</f>
        <v>905.38065217391306</v>
      </c>
      <c r="K179" s="4">
        <f>SUM(Nurse[[#This Row],[RN Hours (excl. Admin, DON)]],Nurse[[#This Row],[LPN Hours (excl. Admin)]],Nurse[[#This Row],[CNA Hours]],Nurse[[#This Row],[NA TR Hours]],Nurse[[#This Row],[Med Aide/Tech Hours]])</f>
        <v>858.20402173913044</v>
      </c>
      <c r="L179" s="4">
        <f>SUM(Nurse[[#This Row],[RN Hours (excl. Admin, DON)]],Nurse[[#This Row],[RN Admin Hours]],Nurse[[#This Row],[RN DON Hours]])</f>
        <v>166.02173913043475</v>
      </c>
      <c r="M179" s="4">
        <v>124.0625</v>
      </c>
      <c r="N179" s="4">
        <v>36.741847826086953</v>
      </c>
      <c r="O179" s="4">
        <v>5.2173913043478262</v>
      </c>
      <c r="P179" s="4">
        <f>SUM(Nurse[[#This Row],[LPN Hours (excl. Admin)]],Nurse[[#This Row],[LPN Admin Hours]])</f>
        <v>127.32065217391305</v>
      </c>
      <c r="Q179" s="4">
        <v>122.10326086956522</v>
      </c>
      <c r="R179" s="4">
        <v>5.2173913043478262</v>
      </c>
      <c r="S179" s="4">
        <f>SUM(Nurse[[#This Row],[CNA Hours]],Nurse[[#This Row],[NA TR Hours]],Nurse[[#This Row],[Med Aide/Tech Hours]])</f>
        <v>612.03826086956519</v>
      </c>
      <c r="T179" s="4">
        <v>403.8371739130435</v>
      </c>
      <c r="U179" s="4">
        <v>0</v>
      </c>
      <c r="V179" s="4">
        <v>208.20108695652175</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9" s="4">
        <v>0</v>
      </c>
      <c r="Y179" s="4">
        <v>0</v>
      </c>
      <c r="Z179" s="4">
        <v>0</v>
      </c>
      <c r="AA179" s="4">
        <v>0</v>
      </c>
      <c r="AB179" s="4">
        <v>0</v>
      </c>
      <c r="AC179" s="4">
        <v>0</v>
      </c>
      <c r="AD179" s="4">
        <v>0</v>
      </c>
      <c r="AE179" s="4">
        <v>0</v>
      </c>
      <c r="AF179" s="1">
        <v>245347</v>
      </c>
      <c r="AG179" s="1">
        <v>5</v>
      </c>
      <c r="AH179"/>
    </row>
    <row r="180" spans="1:34" x14ac:dyDescent="0.25">
      <c r="A180" t="s">
        <v>356</v>
      </c>
      <c r="B180" t="s">
        <v>153</v>
      </c>
      <c r="C180" t="s">
        <v>473</v>
      </c>
      <c r="D180" t="s">
        <v>451</v>
      </c>
      <c r="E180" s="4">
        <v>42.608695652173914</v>
      </c>
      <c r="F180" s="4">
        <f>Nurse[[#This Row],[Total Nurse Staff Hours]]/Nurse[[#This Row],[MDS Census]]</f>
        <v>3.9591581632653048</v>
      </c>
      <c r="G180" s="4">
        <f>Nurse[[#This Row],[Total Direct Care Staff Hours]]/Nurse[[#This Row],[MDS Census]]</f>
        <v>3.558443877551019</v>
      </c>
      <c r="H180" s="4">
        <f>Nurse[[#This Row],[Total RN Hours (w/ Admin, DON)]]/Nurse[[#This Row],[MDS Census]]</f>
        <v>0.84563775510204042</v>
      </c>
      <c r="I180" s="4">
        <f>Nurse[[#This Row],[RN Hours (excl. Admin, DON)]]/Nurse[[#This Row],[MDS Census]]</f>
        <v>0.44492346938775462</v>
      </c>
      <c r="J180" s="4">
        <f>SUM(Nurse[[#This Row],[RN Hours (excl. Admin, DON)]],Nurse[[#This Row],[RN Admin Hours]],Nurse[[#This Row],[RN DON Hours]],Nurse[[#This Row],[LPN Hours (excl. Admin)]],Nurse[[#This Row],[LPN Admin Hours]],Nurse[[#This Row],[CNA Hours]],Nurse[[#This Row],[NA TR Hours]],Nurse[[#This Row],[Med Aide/Tech Hours]])</f>
        <v>168.69456521739124</v>
      </c>
      <c r="K180" s="4">
        <f>SUM(Nurse[[#This Row],[RN Hours (excl. Admin, DON)]],Nurse[[#This Row],[LPN Hours (excl. Admin)]],Nurse[[#This Row],[CNA Hours]],Nurse[[#This Row],[NA TR Hours]],Nurse[[#This Row],[Med Aide/Tech Hours]])</f>
        <v>151.62065217391299</v>
      </c>
      <c r="L180" s="4">
        <f>SUM(Nurse[[#This Row],[RN Hours (excl. Admin, DON)]],Nurse[[#This Row],[RN Admin Hours]],Nurse[[#This Row],[RN DON Hours]])</f>
        <v>36.031521739130419</v>
      </c>
      <c r="M180" s="4">
        <v>18.957608695652155</v>
      </c>
      <c r="N180" s="4">
        <v>8.4413043478260867</v>
      </c>
      <c r="O180" s="4">
        <v>8.6326086956521753</v>
      </c>
      <c r="P180" s="4">
        <f>SUM(Nurse[[#This Row],[LPN Hours (excl. Admin)]],Nurse[[#This Row],[LPN Admin Hours]])</f>
        <v>23.422826086956519</v>
      </c>
      <c r="Q180" s="4">
        <v>23.422826086956519</v>
      </c>
      <c r="R180" s="4">
        <v>0</v>
      </c>
      <c r="S180" s="4">
        <f>SUM(Nurse[[#This Row],[CNA Hours]],Nurse[[#This Row],[NA TR Hours]],Nurse[[#This Row],[Med Aide/Tech Hours]])</f>
        <v>109.24021739130431</v>
      </c>
      <c r="T180" s="4">
        <v>68.630434782608674</v>
      </c>
      <c r="U180" s="4">
        <v>0</v>
      </c>
      <c r="V180" s="4">
        <v>40.609782608695639</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14.530434782608697</v>
      </c>
      <c r="X180" s="4">
        <v>2.2934782608695654</v>
      </c>
      <c r="Y180" s="4">
        <v>0</v>
      </c>
      <c r="Z180" s="4">
        <v>4.9804347826086968</v>
      </c>
      <c r="AA180" s="4">
        <v>3.8543478260869568</v>
      </c>
      <c r="AB180" s="4">
        <v>0</v>
      </c>
      <c r="AC180" s="4">
        <v>3.0543478260869565</v>
      </c>
      <c r="AD180" s="4">
        <v>0</v>
      </c>
      <c r="AE180" s="4">
        <v>0.34782608695652173</v>
      </c>
      <c r="AF180" s="1">
        <v>245382</v>
      </c>
      <c r="AG180" s="1">
        <v>5</v>
      </c>
      <c r="AH180"/>
    </row>
    <row r="181" spans="1:34" x14ac:dyDescent="0.25">
      <c r="A181" t="s">
        <v>356</v>
      </c>
      <c r="B181" t="s">
        <v>27</v>
      </c>
      <c r="C181" t="s">
        <v>509</v>
      </c>
      <c r="D181" t="s">
        <v>421</v>
      </c>
      <c r="E181" s="4">
        <v>57.978260869565219</v>
      </c>
      <c r="F181" s="4">
        <f>Nurse[[#This Row],[Total Nurse Staff Hours]]/Nurse[[#This Row],[MDS Census]]</f>
        <v>3.6853637045369321</v>
      </c>
      <c r="G181" s="4">
        <f>Nurse[[#This Row],[Total Direct Care Staff Hours]]/Nurse[[#This Row],[MDS Census]]</f>
        <v>3.5768147731533553</v>
      </c>
      <c r="H181" s="4">
        <f>Nurse[[#This Row],[Total RN Hours (w/ Admin, DON)]]/Nurse[[#This Row],[MDS Census]]</f>
        <v>1.0257311586051743</v>
      </c>
      <c r="I181" s="4">
        <f>Nurse[[#This Row],[RN Hours (excl. Admin, DON)]]/Nurse[[#This Row],[MDS Census]]</f>
        <v>0.92674353205849258</v>
      </c>
      <c r="J181" s="4">
        <f>SUM(Nurse[[#This Row],[RN Hours (excl. Admin, DON)]],Nurse[[#This Row],[RN Admin Hours]],Nurse[[#This Row],[RN DON Hours]],Nurse[[#This Row],[LPN Hours (excl. Admin)]],Nurse[[#This Row],[LPN Admin Hours]],Nurse[[#This Row],[CNA Hours]],Nurse[[#This Row],[NA TR Hours]],Nurse[[#This Row],[Med Aide/Tech Hours]])</f>
        <v>213.67097826086953</v>
      </c>
      <c r="K181" s="4">
        <f>SUM(Nurse[[#This Row],[RN Hours (excl. Admin, DON)]],Nurse[[#This Row],[LPN Hours (excl. Admin)]],Nurse[[#This Row],[CNA Hours]],Nurse[[#This Row],[NA TR Hours]],Nurse[[#This Row],[Med Aide/Tech Hours]])</f>
        <v>207.37749999999997</v>
      </c>
      <c r="L181" s="4">
        <f>SUM(Nurse[[#This Row],[RN Hours (excl. Admin, DON)]],Nurse[[#This Row],[RN Admin Hours]],Nurse[[#This Row],[RN DON Hours]])</f>
        <v>59.470108695652172</v>
      </c>
      <c r="M181" s="4">
        <v>53.730978260869563</v>
      </c>
      <c r="N181" s="4">
        <v>0</v>
      </c>
      <c r="O181" s="4">
        <v>5.7391304347826084</v>
      </c>
      <c r="P181" s="4">
        <f>SUM(Nurse[[#This Row],[LPN Hours (excl. Admin)]],Nurse[[#This Row],[LPN Admin Hours]])</f>
        <v>31.845108695652176</v>
      </c>
      <c r="Q181" s="4">
        <v>31.290760869565219</v>
      </c>
      <c r="R181" s="4">
        <v>0.55434782608695654</v>
      </c>
      <c r="S181" s="4">
        <f>SUM(Nurse[[#This Row],[CNA Hours]],Nurse[[#This Row],[NA TR Hours]],Nurse[[#This Row],[Med Aide/Tech Hours]])</f>
        <v>122.35576086956522</v>
      </c>
      <c r="T181" s="4">
        <v>101.41010869565217</v>
      </c>
      <c r="U181" s="4">
        <v>2.4456521739130436E-2</v>
      </c>
      <c r="V181" s="4">
        <v>20.921195652173914</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72.47260869565217</v>
      </c>
      <c r="X181" s="4">
        <v>7.1983695652173916</v>
      </c>
      <c r="Y181" s="4">
        <v>0</v>
      </c>
      <c r="Z181" s="4">
        <v>0</v>
      </c>
      <c r="AA181" s="4">
        <v>6.0815217391304346</v>
      </c>
      <c r="AB181" s="4">
        <v>0</v>
      </c>
      <c r="AC181" s="4">
        <v>58.165543478260865</v>
      </c>
      <c r="AD181" s="4">
        <v>0</v>
      </c>
      <c r="AE181" s="4">
        <v>1.0271739130434783</v>
      </c>
      <c r="AF181" s="1">
        <v>245153</v>
      </c>
      <c r="AG181" s="1">
        <v>5</v>
      </c>
      <c r="AH181"/>
    </row>
    <row r="182" spans="1:34" x14ac:dyDescent="0.25">
      <c r="A182" t="s">
        <v>356</v>
      </c>
      <c r="B182" t="s">
        <v>55</v>
      </c>
      <c r="C182" t="s">
        <v>552</v>
      </c>
      <c r="D182" t="s">
        <v>428</v>
      </c>
      <c r="E182" s="4">
        <v>28.456521739130434</v>
      </c>
      <c r="F182" s="4">
        <f>Nurse[[#This Row],[Total Nurse Staff Hours]]/Nurse[[#This Row],[MDS Census]]</f>
        <v>5.0947440794499617</v>
      </c>
      <c r="G182" s="4">
        <f>Nurse[[#This Row],[Total Direct Care Staff Hours]]/Nurse[[#This Row],[MDS Census]]</f>
        <v>4.4801680672268898</v>
      </c>
      <c r="H182" s="4">
        <f>Nurse[[#This Row],[Total RN Hours (w/ Admin, DON)]]/Nurse[[#This Row],[MDS Census]]</f>
        <v>1.4724789915966388</v>
      </c>
      <c r="I182" s="4">
        <f>Nurse[[#This Row],[RN Hours (excl. Admin, DON)]]/Nurse[[#This Row],[MDS Census]]</f>
        <v>0.85790297937356796</v>
      </c>
      <c r="J182" s="4">
        <f>SUM(Nurse[[#This Row],[RN Hours (excl. Admin, DON)]],Nurse[[#This Row],[RN Admin Hours]],Nurse[[#This Row],[RN DON Hours]],Nurse[[#This Row],[LPN Hours (excl. Admin)]],Nurse[[#This Row],[LPN Admin Hours]],Nurse[[#This Row],[CNA Hours]],Nurse[[#This Row],[NA TR Hours]],Nurse[[#This Row],[Med Aide/Tech Hours]])</f>
        <v>144.97869565217391</v>
      </c>
      <c r="K182" s="4">
        <f>SUM(Nurse[[#This Row],[RN Hours (excl. Admin, DON)]],Nurse[[#This Row],[LPN Hours (excl. Admin)]],Nurse[[#This Row],[CNA Hours]],Nurse[[#This Row],[NA TR Hours]],Nurse[[#This Row],[Med Aide/Tech Hours]])</f>
        <v>127.48999999999997</v>
      </c>
      <c r="L182" s="4">
        <f>SUM(Nurse[[#This Row],[RN Hours (excl. Admin, DON)]],Nurse[[#This Row],[RN Admin Hours]],Nurse[[#This Row],[RN DON Hours]])</f>
        <v>41.901630434782611</v>
      </c>
      <c r="M182" s="4">
        <v>24.412934782608705</v>
      </c>
      <c r="N182" s="4">
        <v>12.619130434782605</v>
      </c>
      <c r="O182" s="4">
        <v>4.8695652173913047</v>
      </c>
      <c r="P182" s="4">
        <f>SUM(Nurse[[#This Row],[LPN Hours (excl. Admin)]],Nurse[[#This Row],[LPN Admin Hours]])</f>
        <v>20.313369565217389</v>
      </c>
      <c r="Q182" s="4">
        <v>20.313369565217389</v>
      </c>
      <c r="R182" s="4">
        <v>0</v>
      </c>
      <c r="S182" s="4">
        <f>SUM(Nurse[[#This Row],[CNA Hours]],Nurse[[#This Row],[NA TR Hours]],Nurse[[#This Row],[Med Aide/Tech Hours]])</f>
        <v>82.76369565217388</v>
      </c>
      <c r="T182" s="4">
        <v>74.765217391304319</v>
      </c>
      <c r="U182" s="4">
        <v>0</v>
      </c>
      <c r="V182" s="4">
        <v>7.9984782608695664</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34.367717391304346</v>
      </c>
      <c r="X182" s="4">
        <v>9.9347826086956523</v>
      </c>
      <c r="Y182" s="4">
        <v>0</v>
      </c>
      <c r="Z182" s="4">
        <v>4.8695652173913047</v>
      </c>
      <c r="AA182" s="4">
        <v>0.58695652173913049</v>
      </c>
      <c r="AB182" s="4">
        <v>0</v>
      </c>
      <c r="AC182" s="4">
        <v>18.97641304347826</v>
      </c>
      <c r="AD182" s="4">
        <v>0</v>
      </c>
      <c r="AE182" s="4">
        <v>0</v>
      </c>
      <c r="AF182" s="1">
        <v>245238</v>
      </c>
      <c r="AG182" s="1">
        <v>5</v>
      </c>
      <c r="AH182"/>
    </row>
    <row r="183" spans="1:34" x14ac:dyDescent="0.25">
      <c r="A183" t="s">
        <v>356</v>
      </c>
      <c r="B183" t="s">
        <v>243</v>
      </c>
      <c r="C183" t="s">
        <v>658</v>
      </c>
      <c r="D183" t="s">
        <v>403</v>
      </c>
      <c r="E183" s="4">
        <v>43.706521739130437</v>
      </c>
      <c r="F183" s="4">
        <f>Nurse[[#This Row],[Total Nurse Staff Hours]]/Nurse[[#This Row],[MDS Census]]</f>
        <v>3.1246580452623722</v>
      </c>
      <c r="G183" s="4">
        <f>Nurse[[#This Row],[Total Direct Care Staff Hours]]/Nurse[[#This Row],[MDS Census]]</f>
        <v>2.7420417806515793</v>
      </c>
      <c r="H183" s="4">
        <f>Nurse[[#This Row],[Total RN Hours (w/ Admin, DON)]]/Nurse[[#This Row],[MDS Census]]</f>
        <v>0.96804277542899764</v>
      </c>
      <c r="I183" s="4">
        <f>Nurse[[#This Row],[RN Hours (excl. Admin, DON)]]/Nurse[[#This Row],[MDS Census]]</f>
        <v>0.5854265108182044</v>
      </c>
      <c r="J183" s="4">
        <f>SUM(Nurse[[#This Row],[RN Hours (excl. Admin, DON)]],Nurse[[#This Row],[RN Admin Hours]],Nurse[[#This Row],[RN DON Hours]],Nurse[[#This Row],[LPN Hours (excl. Admin)]],Nurse[[#This Row],[LPN Admin Hours]],Nurse[[#This Row],[CNA Hours]],Nurse[[#This Row],[NA TR Hours]],Nurse[[#This Row],[Med Aide/Tech Hours]])</f>
        <v>136.56793478260869</v>
      </c>
      <c r="K183" s="4">
        <f>SUM(Nurse[[#This Row],[RN Hours (excl. Admin, DON)]],Nurse[[#This Row],[LPN Hours (excl. Admin)]],Nurse[[#This Row],[CNA Hours]],Nurse[[#This Row],[NA TR Hours]],Nurse[[#This Row],[Med Aide/Tech Hours]])</f>
        <v>119.84510869565219</v>
      </c>
      <c r="L183" s="4">
        <f>SUM(Nurse[[#This Row],[RN Hours (excl. Admin, DON)]],Nurse[[#This Row],[RN Admin Hours]],Nurse[[#This Row],[RN DON Hours]])</f>
        <v>42.309782608695649</v>
      </c>
      <c r="M183" s="4">
        <v>25.586956521739129</v>
      </c>
      <c r="N183" s="4">
        <v>12.097826086956522</v>
      </c>
      <c r="O183" s="4">
        <v>4.625</v>
      </c>
      <c r="P183" s="4">
        <f>SUM(Nurse[[#This Row],[LPN Hours (excl. Admin)]],Nurse[[#This Row],[LPN Admin Hours]])</f>
        <v>14.744565217391305</v>
      </c>
      <c r="Q183" s="4">
        <v>14.744565217391305</v>
      </c>
      <c r="R183" s="4">
        <v>0</v>
      </c>
      <c r="S183" s="4">
        <f>SUM(Nurse[[#This Row],[CNA Hours]],Nurse[[#This Row],[NA TR Hours]],Nurse[[#This Row],[Med Aide/Tech Hours]])</f>
        <v>79.513586956521749</v>
      </c>
      <c r="T183" s="4">
        <v>66.532608695652172</v>
      </c>
      <c r="U183" s="4">
        <v>4.1521739130434785</v>
      </c>
      <c r="V183" s="4">
        <v>8.8288043478260878</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12.505434782608695</v>
      </c>
      <c r="X183" s="4">
        <v>1.9538043478260869</v>
      </c>
      <c r="Y183" s="4">
        <v>0</v>
      </c>
      <c r="Z183" s="4">
        <v>0</v>
      </c>
      <c r="AA183" s="4">
        <v>0.49184782608695654</v>
      </c>
      <c r="AB183" s="4">
        <v>0</v>
      </c>
      <c r="AC183" s="4">
        <v>10.059782608695652</v>
      </c>
      <c r="AD183" s="4">
        <v>0</v>
      </c>
      <c r="AE183" s="4">
        <v>0</v>
      </c>
      <c r="AF183" s="1">
        <v>245514</v>
      </c>
      <c r="AG183" s="1">
        <v>5</v>
      </c>
      <c r="AH183"/>
    </row>
    <row r="184" spans="1:34" x14ac:dyDescent="0.25">
      <c r="A184" t="s">
        <v>356</v>
      </c>
      <c r="B184" t="s">
        <v>276</v>
      </c>
      <c r="C184" t="s">
        <v>679</v>
      </c>
      <c r="D184" t="s">
        <v>397</v>
      </c>
      <c r="E184" s="4">
        <v>38.510869565217391</v>
      </c>
      <c r="F184" s="4">
        <f>Nurse[[#This Row],[Total Nurse Staff Hours]]/Nurse[[#This Row],[MDS Census]]</f>
        <v>4.1430793113180897</v>
      </c>
      <c r="G184" s="4">
        <f>Nurse[[#This Row],[Total Direct Care Staff Hours]]/Nurse[[#This Row],[MDS Census]]</f>
        <v>3.6162743437764586</v>
      </c>
      <c r="H184" s="4">
        <f>Nurse[[#This Row],[Total RN Hours (w/ Admin, DON)]]/Nurse[[#This Row],[MDS Census]]</f>
        <v>0.73626023144228059</v>
      </c>
      <c r="I184" s="4">
        <f>Nurse[[#This Row],[RN Hours (excl. Admin, DON)]]/Nurse[[#This Row],[MDS Census]]</f>
        <v>0.20945526390064922</v>
      </c>
      <c r="J184" s="4">
        <f>SUM(Nurse[[#This Row],[RN Hours (excl. Admin, DON)]],Nurse[[#This Row],[RN Admin Hours]],Nurse[[#This Row],[RN DON Hours]],Nurse[[#This Row],[LPN Hours (excl. Admin)]],Nurse[[#This Row],[LPN Admin Hours]],Nurse[[#This Row],[CNA Hours]],Nurse[[#This Row],[NA TR Hours]],Nurse[[#This Row],[Med Aide/Tech Hours]])</f>
        <v>159.55358695652166</v>
      </c>
      <c r="K184" s="4">
        <f>SUM(Nurse[[#This Row],[RN Hours (excl. Admin, DON)]],Nurse[[#This Row],[LPN Hours (excl. Admin)]],Nurse[[#This Row],[CNA Hours]],Nurse[[#This Row],[NA TR Hours]],Nurse[[#This Row],[Med Aide/Tech Hours]])</f>
        <v>139.26586956521732</v>
      </c>
      <c r="L184" s="4">
        <f>SUM(Nurse[[#This Row],[RN Hours (excl. Admin, DON)]],Nurse[[#This Row],[RN Admin Hours]],Nurse[[#This Row],[RN DON Hours]])</f>
        <v>28.354021739130435</v>
      </c>
      <c r="M184" s="4">
        <v>8.0663043478260885</v>
      </c>
      <c r="N184" s="4">
        <v>14.29663043478261</v>
      </c>
      <c r="O184" s="4">
        <v>5.9910869565217384</v>
      </c>
      <c r="P184" s="4">
        <f>SUM(Nurse[[#This Row],[LPN Hours (excl. Admin)]],Nurse[[#This Row],[LPN Admin Hours]])</f>
        <v>37.094456521739133</v>
      </c>
      <c r="Q184" s="4">
        <v>37.094456521739133</v>
      </c>
      <c r="R184" s="4">
        <v>0</v>
      </c>
      <c r="S184" s="4">
        <f>SUM(Nurse[[#This Row],[CNA Hours]],Nurse[[#This Row],[NA TR Hours]],Nurse[[#This Row],[Med Aide/Tech Hours]])</f>
        <v>94.105108695652135</v>
      </c>
      <c r="T184" s="4">
        <v>88.278804347826039</v>
      </c>
      <c r="U184" s="4">
        <v>4.1461956521739136</v>
      </c>
      <c r="V184" s="4">
        <v>1.6801086956521738</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17.420978260869568</v>
      </c>
      <c r="X184" s="4">
        <v>0</v>
      </c>
      <c r="Y184" s="4">
        <v>0</v>
      </c>
      <c r="Z184" s="4">
        <v>0</v>
      </c>
      <c r="AA184" s="4">
        <v>14.223260869565218</v>
      </c>
      <c r="AB184" s="4">
        <v>0</v>
      </c>
      <c r="AC184" s="4">
        <v>3.197717391304348</v>
      </c>
      <c r="AD184" s="4">
        <v>0</v>
      </c>
      <c r="AE184" s="4">
        <v>0</v>
      </c>
      <c r="AF184" s="1">
        <v>245570</v>
      </c>
      <c r="AG184" s="1">
        <v>5</v>
      </c>
      <c r="AH184"/>
    </row>
    <row r="185" spans="1:34" x14ac:dyDescent="0.25">
      <c r="A185" t="s">
        <v>356</v>
      </c>
      <c r="B185" t="s">
        <v>140</v>
      </c>
      <c r="C185" t="s">
        <v>496</v>
      </c>
      <c r="D185" t="s">
        <v>447</v>
      </c>
      <c r="E185" s="4">
        <v>51.630434782608695</v>
      </c>
      <c r="F185" s="4">
        <f>Nurse[[#This Row],[Total Nurse Staff Hours]]/Nurse[[#This Row],[MDS Census]]</f>
        <v>3.879503157894737</v>
      </c>
      <c r="G185" s="4">
        <f>Nurse[[#This Row],[Total Direct Care Staff Hours]]/Nurse[[#This Row],[MDS Census]]</f>
        <v>3.5137284210526309</v>
      </c>
      <c r="H185" s="4">
        <f>Nurse[[#This Row],[Total RN Hours (w/ Admin, DON)]]/Nurse[[#This Row],[MDS Census]]</f>
        <v>0.79185263157894736</v>
      </c>
      <c r="I185" s="4">
        <f>Nurse[[#This Row],[RN Hours (excl. Admin, DON)]]/Nurse[[#This Row],[MDS Census]]</f>
        <v>0.42607789473684216</v>
      </c>
      <c r="J185" s="4">
        <f>SUM(Nurse[[#This Row],[RN Hours (excl. Admin, DON)]],Nurse[[#This Row],[RN Admin Hours]],Nurse[[#This Row],[RN DON Hours]],Nurse[[#This Row],[LPN Hours (excl. Admin)]],Nurse[[#This Row],[LPN Admin Hours]],Nurse[[#This Row],[CNA Hours]],Nurse[[#This Row],[NA TR Hours]],Nurse[[#This Row],[Med Aide/Tech Hours]])</f>
        <v>200.3004347826087</v>
      </c>
      <c r="K185" s="4">
        <f>SUM(Nurse[[#This Row],[RN Hours (excl. Admin, DON)]],Nurse[[#This Row],[LPN Hours (excl. Admin)]],Nurse[[#This Row],[CNA Hours]],Nurse[[#This Row],[NA TR Hours]],Nurse[[#This Row],[Med Aide/Tech Hours]])</f>
        <v>181.4153260869565</v>
      </c>
      <c r="L185" s="4">
        <f>SUM(Nurse[[#This Row],[RN Hours (excl. Admin, DON)]],Nurse[[#This Row],[RN Admin Hours]],Nurse[[#This Row],[RN DON Hours]])</f>
        <v>40.883695652173913</v>
      </c>
      <c r="M185" s="4">
        <v>21.998586956521741</v>
      </c>
      <c r="N185" s="4">
        <v>12.977499999999997</v>
      </c>
      <c r="O185" s="4">
        <v>5.9076086956521738</v>
      </c>
      <c r="P185" s="4">
        <f>SUM(Nurse[[#This Row],[LPN Hours (excl. Admin)]],Nurse[[#This Row],[LPN Admin Hours]])</f>
        <v>11.125</v>
      </c>
      <c r="Q185" s="4">
        <v>11.125</v>
      </c>
      <c r="R185" s="4">
        <v>0</v>
      </c>
      <c r="S185" s="4">
        <f>SUM(Nurse[[#This Row],[CNA Hours]],Nurse[[#This Row],[NA TR Hours]],Nurse[[#This Row],[Med Aide/Tech Hours]])</f>
        <v>148.29173913043479</v>
      </c>
      <c r="T185" s="4">
        <v>116.15163043478262</v>
      </c>
      <c r="U185" s="4">
        <v>2.6766304347826089</v>
      </c>
      <c r="V185" s="4">
        <v>29.463478260869564</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2.2364130434782608</v>
      </c>
      <c r="X185" s="4">
        <v>0.36141304347826086</v>
      </c>
      <c r="Y185" s="4">
        <v>0</v>
      </c>
      <c r="Z185" s="4">
        <v>0</v>
      </c>
      <c r="AA185" s="4">
        <v>1.875</v>
      </c>
      <c r="AB185" s="4">
        <v>0</v>
      </c>
      <c r="AC185" s="4">
        <v>0</v>
      </c>
      <c r="AD185" s="4">
        <v>0</v>
      </c>
      <c r="AE185" s="4">
        <v>0</v>
      </c>
      <c r="AF185" s="1">
        <v>245362</v>
      </c>
      <c r="AG185" s="1">
        <v>5</v>
      </c>
      <c r="AH185"/>
    </row>
    <row r="186" spans="1:34" x14ac:dyDescent="0.25">
      <c r="A186" t="s">
        <v>356</v>
      </c>
      <c r="B186" t="s">
        <v>82</v>
      </c>
      <c r="C186" t="s">
        <v>567</v>
      </c>
      <c r="D186" t="s">
        <v>413</v>
      </c>
      <c r="E186" s="4">
        <v>73.043478260869563</v>
      </c>
      <c r="F186" s="4">
        <f>Nurse[[#This Row],[Total Nurse Staff Hours]]/Nurse[[#This Row],[MDS Census]]</f>
        <v>3.8814017857142868</v>
      </c>
      <c r="G186" s="4">
        <f>Nurse[[#This Row],[Total Direct Care Staff Hours]]/Nurse[[#This Row],[MDS Census]]</f>
        <v>3.4829315476190486</v>
      </c>
      <c r="H186" s="4">
        <f>Nurse[[#This Row],[Total RN Hours (w/ Admin, DON)]]/Nurse[[#This Row],[MDS Census]]</f>
        <v>1.096950892857143</v>
      </c>
      <c r="I186" s="4">
        <f>Nurse[[#This Row],[RN Hours (excl. Admin, DON)]]/Nurse[[#This Row],[MDS Census]]</f>
        <v>0.6984806547619048</v>
      </c>
      <c r="J186" s="4">
        <f>SUM(Nurse[[#This Row],[RN Hours (excl. Admin, DON)]],Nurse[[#This Row],[RN Admin Hours]],Nurse[[#This Row],[RN DON Hours]],Nurse[[#This Row],[LPN Hours (excl. Admin)]],Nurse[[#This Row],[LPN Admin Hours]],Nurse[[#This Row],[CNA Hours]],Nurse[[#This Row],[NA TR Hours]],Nurse[[#This Row],[Med Aide/Tech Hours]])</f>
        <v>283.51108695652181</v>
      </c>
      <c r="K186" s="4">
        <f>SUM(Nurse[[#This Row],[RN Hours (excl. Admin, DON)]],Nurse[[#This Row],[LPN Hours (excl. Admin)]],Nurse[[#This Row],[CNA Hours]],Nurse[[#This Row],[NA TR Hours]],Nurse[[#This Row],[Med Aide/Tech Hours]])</f>
        <v>254.40543478260875</v>
      </c>
      <c r="L186" s="4">
        <f>SUM(Nurse[[#This Row],[RN Hours (excl. Admin, DON)]],Nurse[[#This Row],[RN Admin Hours]],Nurse[[#This Row],[RN DON Hours]])</f>
        <v>80.125108695652173</v>
      </c>
      <c r="M186" s="4">
        <v>51.01945652173913</v>
      </c>
      <c r="N186" s="4">
        <v>23.431739130434785</v>
      </c>
      <c r="O186" s="4">
        <v>5.6739130434782608</v>
      </c>
      <c r="P186" s="4">
        <f>SUM(Nurse[[#This Row],[LPN Hours (excl. Admin)]],Nurse[[#This Row],[LPN Admin Hours]])</f>
        <v>55.328260869565227</v>
      </c>
      <c r="Q186" s="4">
        <v>55.328260869565227</v>
      </c>
      <c r="R186" s="4">
        <v>0</v>
      </c>
      <c r="S186" s="4">
        <f>SUM(Nurse[[#This Row],[CNA Hours]],Nurse[[#This Row],[NA TR Hours]],Nurse[[#This Row],[Med Aide/Tech Hours]])</f>
        <v>148.05771739130441</v>
      </c>
      <c r="T186" s="4">
        <v>142.8285869565218</v>
      </c>
      <c r="U186" s="4">
        <v>0</v>
      </c>
      <c r="V186" s="4">
        <v>5.2291304347826086</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117.93739130434784</v>
      </c>
      <c r="X186" s="4">
        <v>36.885326086956518</v>
      </c>
      <c r="Y186" s="4">
        <v>8.116847826086957</v>
      </c>
      <c r="Z186" s="4">
        <v>0.36956521739130432</v>
      </c>
      <c r="AA186" s="4">
        <v>27.416086956521742</v>
      </c>
      <c r="AB186" s="4">
        <v>0</v>
      </c>
      <c r="AC186" s="4">
        <v>45.068043478260869</v>
      </c>
      <c r="AD186" s="4">
        <v>0</v>
      </c>
      <c r="AE186" s="4">
        <v>8.1521739130434784E-2</v>
      </c>
      <c r="AF186" s="1">
        <v>245276</v>
      </c>
      <c r="AG186" s="1">
        <v>5</v>
      </c>
      <c r="AH186"/>
    </row>
    <row r="187" spans="1:34" x14ac:dyDescent="0.25">
      <c r="A187" t="s">
        <v>356</v>
      </c>
      <c r="B187" t="s">
        <v>210</v>
      </c>
      <c r="C187" t="s">
        <v>640</v>
      </c>
      <c r="D187" t="s">
        <v>415</v>
      </c>
      <c r="E187" s="4">
        <v>90.271739130434781</v>
      </c>
      <c r="F187" s="4">
        <f>Nurse[[#This Row],[Total Nurse Staff Hours]]/Nurse[[#This Row],[MDS Census]]</f>
        <v>4.2107621914509332</v>
      </c>
      <c r="G187" s="4">
        <f>Nurse[[#This Row],[Total Direct Care Staff Hours]]/Nurse[[#This Row],[MDS Census]]</f>
        <v>3.8052077062010832</v>
      </c>
      <c r="H187" s="4">
        <f>Nurse[[#This Row],[Total RN Hours (w/ Admin, DON)]]/Nurse[[#This Row],[MDS Census]]</f>
        <v>1.1629596628537027</v>
      </c>
      <c r="I187" s="4">
        <f>Nurse[[#This Row],[RN Hours (excl. Admin, DON)]]/Nurse[[#This Row],[MDS Census]]</f>
        <v>0.75740517760385317</v>
      </c>
      <c r="J187" s="4">
        <f>SUM(Nurse[[#This Row],[RN Hours (excl. Admin, DON)]],Nurse[[#This Row],[RN Admin Hours]],Nurse[[#This Row],[RN DON Hours]],Nurse[[#This Row],[LPN Hours (excl. Admin)]],Nurse[[#This Row],[LPN Admin Hours]],Nurse[[#This Row],[CNA Hours]],Nurse[[#This Row],[NA TR Hours]],Nurse[[#This Row],[Med Aide/Tech Hours]])</f>
        <v>380.11282608695655</v>
      </c>
      <c r="K187" s="4">
        <f>SUM(Nurse[[#This Row],[RN Hours (excl. Admin, DON)]],Nurse[[#This Row],[LPN Hours (excl. Admin)]],Nurse[[#This Row],[CNA Hours]],Nurse[[#This Row],[NA TR Hours]],Nurse[[#This Row],[Med Aide/Tech Hours]])</f>
        <v>343.50271739130432</v>
      </c>
      <c r="L187" s="4">
        <f>SUM(Nurse[[#This Row],[RN Hours (excl. Admin, DON)]],Nurse[[#This Row],[RN Admin Hours]],Nurse[[#This Row],[RN DON Hours]])</f>
        <v>104.98239130434783</v>
      </c>
      <c r="M187" s="4">
        <v>68.372282608695656</v>
      </c>
      <c r="N187" s="4">
        <v>31.305760869565219</v>
      </c>
      <c r="O187" s="4">
        <v>5.3043478260869561</v>
      </c>
      <c r="P187" s="4">
        <f>SUM(Nurse[[#This Row],[LPN Hours (excl. Admin)]],Nurse[[#This Row],[LPN Admin Hours]])</f>
        <v>66.975543478260875</v>
      </c>
      <c r="Q187" s="4">
        <v>66.975543478260875</v>
      </c>
      <c r="R187" s="4">
        <v>0</v>
      </c>
      <c r="S187" s="4">
        <f>SUM(Nurse[[#This Row],[CNA Hours]],Nurse[[#This Row],[NA TR Hours]],Nurse[[#This Row],[Med Aide/Tech Hours]])</f>
        <v>208.15489130434784</v>
      </c>
      <c r="T187" s="4">
        <v>207.10054347826087</v>
      </c>
      <c r="U187" s="4">
        <v>0</v>
      </c>
      <c r="V187" s="4">
        <v>1.0543478260869565</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7" s="4">
        <v>0</v>
      </c>
      <c r="Y187" s="4">
        <v>0</v>
      </c>
      <c r="Z187" s="4">
        <v>0</v>
      </c>
      <c r="AA187" s="4">
        <v>0</v>
      </c>
      <c r="AB187" s="4">
        <v>0</v>
      </c>
      <c r="AC187" s="4">
        <v>0</v>
      </c>
      <c r="AD187" s="4">
        <v>0</v>
      </c>
      <c r="AE187" s="4">
        <v>0</v>
      </c>
      <c r="AF187" s="1">
        <v>245462</v>
      </c>
      <c r="AG187" s="1">
        <v>5</v>
      </c>
      <c r="AH187"/>
    </row>
    <row r="188" spans="1:34" x14ac:dyDescent="0.25">
      <c r="A188" t="s">
        <v>356</v>
      </c>
      <c r="B188" t="s">
        <v>79</v>
      </c>
      <c r="C188" t="s">
        <v>500</v>
      </c>
      <c r="D188" t="s">
        <v>415</v>
      </c>
      <c r="E188" s="4">
        <v>129.19565217391303</v>
      </c>
      <c r="F188" s="4">
        <f>Nurse[[#This Row],[Total Nurse Staff Hours]]/Nurse[[#This Row],[MDS Census]]</f>
        <v>4.3013839811543004</v>
      </c>
      <c r="G188" s="4">
        <f>Nurse[[#This Row],[Total Direct Care Staff Hours]]/Nurse[[#This Row],[MDS Census]]</f>
        <v>3.9561038196197211</v>
      </c>
      <c r="H188" s="4">
        <f>Nurse[[#This Row],[Total RN Hours (w/ Admin, DON)]]/Nurse[[#This Row],[MDS Census]]</f>
        <v>1.5134031633854959</v>
      </c>
      <c r="I188" s="4">
        <f>Nurse[[#This Row],[RN Hours (excl. Admin, DON)]]/Nurse[[#This Row],[MDS Census]]</f>
        <v>1.1681230018509174</v>
      </c>
      <c r="J188" s="4">
        <f>SUM(Nurse[[#This Row],[RN Hours (excl. Admin, DON)]],Nurse[[#This Row],[RN Admin Hours]],Nurse[[#This Row],[RN DON Hours]],Nurse[[#This Row],[LPN Hours (excl. Admin)]],Nurse[[#This Row],[LPN Admin Hours]],Nurse[[#This Row],[CNA Hours]],Nurse[[#This Row],[NA TR Hours]],Nurse[[#This Row],[Med Aide/Tech Hours]])</f>
        <v>555.72010869565224</v>
      </c>
      <c r="K188" s="4">
        <f>SUM(Nurse[[#This Row],[RN Hours (excl. Admin, DON)]],Nurse[[#This Row],[LPN Hours (excl. Admin)]],Nurse[[#This Row],[CNA Hours]],Nurse[[#This Row],[NA TR Hours]],Nurse[[#This Row],[Med Aide/Tech Hours]])</f>
        <v>511.11141304347825</v>
      </c>
      <c r="L188" s="4">
        <f>SUM(Nurse[[#This Row],[RN Hours (excl. Admin, DON)]],Nurse[[#This Row],[RN Admin Hours]],Nurse[[#This Row],[RN DON Hours]])</f>
        <v>195.52510869565219</v>
      </c>
      <c r="M188" s="4">
        <v>150.91641304347829</v>
      </c>
      <c r="N188" s="4">
        <v>39.739130434782609</v>
      </c>
      <c r="O188" s="4">
        <v>4.8695652173913047</v>
      </c>
      <c r="P188" s="4">
        <f>SUM(Nurse[[#This Row],[LPN Hours (excl. Admin)]],Nurse[[#This Row],[LPN Admin Hours]])</f>
        <v>81.274239130434793</v>
      </c>
      <c r="Q188" s="4">
        <v>81.274239130434793</v>
      </c>
      <c r="R188" s="4">
        <v>0</v>
      </c>
      <c r="S188" s="4">
        <f>SUM(Nurse[[#This Row],[CNA Hours]],Nurse[[#This Row],[NA TR Hours]],Nurse[[#This Row],[Med Aide/Tech Hours]])</f>
        <v>278.92076086956519</v>
      </c>
      <c r="T188" s="4">
        <v>278.92076086956519</v>
      </c>
      <c r="U188" s="4">
        <v>0</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21.404891304347824</v>
      </c>
      <c r="X188" s="4">
        <v>7.8043478260869561</v>
      </c>
      <c r="Y188" s="4">
        <v>0</v>
      </c>
      <c r="Z188" s="4">
        <v>0</v>
      </c>
      <c r="AA188" s="4">
        <v>13.600543478260869</v>
      </c>
      <c r="AB188" s="4">
        <v>0</v>
      </c>
      <c r="AC188" s="4">
        <v>0</v>
      </c>
      <c r="AD188" s="4">
        <v>0</v>
      </c>
      <c r="AE188" s="4">
        <v>0</v>
      </c>
      <c r="AF188" s="1">
        <v>245272</v>
      </c>
      <c r="AG188" s="1">
        <v>5</v>
      </c>
      <c r="AH188"/>
    </row>
    <row r="189" spans="1:34" x14ac:dyDescent="0.25">
      <c r="A189" t="s">
        <v>356</v>
      </c>
      <c r="B189" t="s">
        <v>40</v>
      </c>
      <c r="C189" t="s">
        <v>477</v>
      </c>
      <c r="D189" t="s">
        <v>424</v>
      </c>
      <c r="E189" s="4">
        <v>60.815217391304351</v>
      </c>
      <c r="F189" s="4">
        <f>Nurse[[#This Row],[Total Nurse Staff Hours]]/Nurse[[#This Row],[MDS Census]]</f>
        <v>3.4198516532618415</v>
      </c>
      <c r="G189" s="4">
        <f>Nurse[[#This Row],[Total Direct Care Staff Hours]]/Nurse[[#This Row],[MDS Census]]</f>
        <v>3.1406738159070597</v>
      </c>
      <c r="H189" s="4">
        <f>Nurse[[#This Row],[Total RN Hours (w/ Admin, DON)]]/Nurse[[#This Row],[MDS Census]]</f>
        <v>0.91724754244861473</v>
      </c>
      <c r="I189" s="4">
        <f>Nurse[[#This Row],[RN Hours (excl. Admin, DON)]]/Nurse[[#This Row],[MDS Census]]</f>
        <v>0.63806970509383365</v>
      </c>
      <c r="J189" s="4">
        <f>SUM(Nurse[[#This Row],[RN Hours (excl. Admin, DON)]],Nurse[[#This Row],[RN Admin Hours]],Nurse[[#This Row],[RN DON Hours]],Nurse[[#This Row],[LPN Hours (excl. Admin)]],Nurse[[#This Row],[LPN Admin Hours]],Nurse[[#This Row],[CNA Hours]],Nurse[[#This Row],[NA TR Hours]],Nurse[[#This Row],[Med Aide/Tech Hours]])</f>
        <v>207.97902173913047</v>
      </c>
      <c r="K189" s="4">
        <f>SUM(Nurse[[#This Row],[RN Hours (excl. Admin, DON)]],Nurse[[#This Row],[LPN Hours (excl. Admin)]],Nurse[[#This Row],[CNA Hours]],Nurse[[#This Row],[NA TR Hours]],Nurse[[#This Row],[Med Aide/Tech Hours]])</f>
        <v>191.00076086956523</v>
      </c>
      <c r="L189" s="4">
        <f>SUM(Nurse[[#This Row],[RN Hours (excl. Admin, DON)]],Nurse[[#This Row],[RN Admin Hours]],Nurse[[#This Row],[RN DON Hours]])</f>
        <v>55.782608695652172</v>
      </c>
      <c r="M189" s="4">
        <v>38.804347826086953</v>
      </c>
      <c r="N189" s="4">
        <v>11.673913043478262</v>
      </c>
      <c r="O189" s="4">
        <v>5.3043478260869561</v>
      </c>
      <c r="P189" s="4">
        <f>SUM(Nurse[[#This Row],[LPN Hours (excl. Admin)]],Nurse[[#This Row],[LPN Admin Hours]])</f>
        <v>70.089456521739152</v>
      </c>
      <c r="Q189" s="4">
        <v>70.089456521739152</v>
      </c>
      <c r="R189" s="4">
        <v>0</v>
      </c>
      <c r="S189" s="4">
        <f>SUM(Nurse[[#This Row],[CNA Hours]],Nurse[[#This Row],[NA TR Hours]],Nurse[[#This Row],[Med Aide/Tech Hours]])</f>
        <v>82.106956521739136</v>
      </c>
      <c r="T189" s="4">
        <v>82.106956521739136</v>
      </c>
      <c r="U189" s="4">
        <v>0</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v>
      </c>
      <c r="X189" s="4">
        <v>0</v>
      </c>
      <c r="Y189" s="4">
        <v>0</v>
      </c>
      <c r="Z189" s="4">
        <v>2.1739130434782608</v>
      </c>
      <c r="AA189" s="4">
        <v>1.2092391304347827</v>
      </c>
      <c r="AB189" s="4">
        <v>0</v>
      </c>
      <c r="AC189" s="4">
        <v>11.616847826086957</v>
      </c>
      <c r="AD189" s="4">
        <v>0</v>
      </c>
      <c r="AE189" s="4">
        <v>0</v>
      </c>
      <c r="AF189" s="1">
        <v>245218</v>
      </c>
      <c r="AG189" s="1">
        <v>5</v>
      </c>
      <c r="AH189"/>
    </row>
    <row r="190" spans="1:34" x14ac:dyDescent="0.25">
      <c r="A190" t="s">
        <v>356</v>
      </c>
      <c r="B190" t="s">
        <v>134</v>
      </c>
      <c r="C190" t="s">
        <v>601</v>
      </c>
      <c r="D190" t="s">
        <v>392</v>
      </c>
      <c r="E190" s="4">
        <v>42.032608695652172</v>
      </c>
      <c r="F190" s="4">
        <f>Nurse[[#This Row],[Total Nurse Staff Hours]]/Nurse[[#This Row],[MDS Census]]</f>
        <v>4.5047840703387623</v>
      </c>
      <c r="G190" s="4">
        <f>Nurse[[#This Row],[Total Direct Care Staff Hours]]/Nurse[[#This Row],[MDS Census]]</f>
        <v>4.2135246961468829</v>
      </c>
      <c r="H190" s="4">
        <f>Nurse[[#This Row],[Total RN Hours (w/ Admin, DON)]]/Nurse[[#This Row],[MDS Census]]</f>
        <v>0.82254978019136227</v>
      </c>
      <c r="I190" s="4">
        <f>Nurse[[#This Row],[RN Hours (excl. Admin, DON)]]/Nurse[[#This Row],[MDS Census]]</f>
        <v>0.53129040599948241</v>
      </c>
      <c r="J190" s="4">
        <f>SUM(Nurse[[#This Row],[RN Hours (excl. Admin, DON)]],Nurse[[#This Row],[RN Admin Hours]],Nurse[[#This Row],[RN DON Hours]],Nurse[[#This Row],[LPN Hours (excl. Admin)]],Nurse[[#This Row],[LPN Admin Hours]],Nurse[[#This Row],[CNA Hours]],Nurse[[#This Row],[NA TR Hours]],Nurse[[#This Row],[Med Aide/Tech Hours]])</f>
        <v>189.34782608695645</v>
      </c>
      <c r="K190" s="4">
        <f>SUM(Nurse[[#This Row],[RN Hours (excl. Admin, DON)]],Nurse[[#This Row],[LPN Hours (excl. Admin)]],Nurse[[#This Row],[CNA Hours]],Nurse[[#This Row],[NA TR Hours]],Nurse[[#This Row],[Med Aide/Tech Hours]])</f>
        <v>177.10543478260863</v>
      </c>
      <c r="L190" s="4">
        <f>SUM(Nurse[[#This Row],[RN Hours (excl. Admin, DON)]],Nurse[[#This Row],[RN Admin Hours]],Nurse[[#This Row],[RN DON Hours]])</f>
        <v>34.573913043478235</v>
      </c>
      <c r="M190" s="4">
        <v>22.331521739130416</v>
      </c>
      <c r="N190" s="4">
        <v>8.4663043478260835</v>
      </c>
      <c r="O190" s="4">
        <v>3.7760869565217403</v>
      </c>
      <c r="P190" s="4">
        <f>SUM(Nurse[[#This Row],[LPN Hours (excl. Admin)]],Nurse[[#This Row],[LPN Admin Hours]])</f>
        <v>26.401086956521734</v>
      </c>
      <c r="Q190" s="4">
        <v>26.401086956521734</v>
      </c>
      <c r="R190" s="4">
        <v>0</v>
      </c>
      <c r="S190" s="4">
        <f>SUM(Nurse[[#This Row],[CNA Hours]],Nurse[[#This Row],[NA TR Hours]],Nurse[[#This Row],[Med Aide/Tech Hours]])</f>
        <v>128.37282608695648</v>
      </c>
      <c r="T190" s="4">
        <v>84.136956521739108</v>
      </c>
      <c r="U190" s="4">
        <v>10.596739130434775</v>
      </c>
      <c r="V190" s="4">
        <v>33.639130434782601</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0" s="4">
        <v>0</v>
      </c>
      <c r="Y190" s="4">
        <v>0</v>
      </c>
      <c r="Z190" s="4">
        <v>0</v>
      </c>
      <c r="AA190" s="4">
        <v>0</v>
      </c>
      <c r="AB190" s="4">
        <v>0</v>
      </c>
      <c r="AC190" s="4">
        <v>0</v>
      </c>
      <c r="AD190" s="4">
        <v>0</v>
      </c>
      <c r="AE190" s="4">
        <v>0</v>
      </c>
      <c r="AF190" s="1">
        <v>245356</v>
      </c>
      <c r="AG190" s="1">
        <v>5</v>
      </c>
      <c r="AH190"/>
    </row>
    <row r="191" spans="1:34" x14ac:dyDescent="0.25">
      <c r="A191" t="s">
        <v>356</v>
      </c>
      <c r="B191" t="s">
        <v>105</v>
      </c>
      <c r="C191" t="s">
        <v>480</v>
      </c>
      <c r="D191" t="s">
        <v>425</v>
      </c>
      <c r="E191" s="4">
        <v>28.097826086956523</v>
      </c>
      <c r="F191" s="4">
        <f>Nurse[[#This Row],[Total Nurse Staff Hours]]/Nurse[[#This Row],[MDS Census]]</f>
        <v>4.3677949709864601</v>
      </c>
      <c r="G191" s="4">
        <f>Nurse[[#This Row],[Total Direct Care Staff Hours]]/Nurse[[#This Row],[MDS Census]]</f>
        <v>3.9433268858800772</v>
      </c>
      <c r="H191" s="4">
        <f>Nurse[[#This Row],[Total RN Hours (w/ Admin, DON)]]/Nurse[[#This Row],[MDS Census]]</f>
        <v>1.1306576402321082</v>
      </c>
      <c r="I191" s="4">
        <f>Nurse[[#This Row],[RN Hours (excl. Admin, DON)]]/Nurse[[#This Row],[MDS Census]]</f>
        <v>0.70618955512572523</v>
      </c>
      <c r="J191" s="4">
        <f>SUM(Nurse[[#This Row],[RN Hours (excl. Admin, DON)]],Nurse[[#This Row],[RN Admin Hours]],Nurse[[#This Row],[RN DON Hours]],Nurse[[#This Row],[LPN Hours (excl. Admin)]],Nurse[[#This Row],[LPN Admin Hours]],Nurse[[#This Row],[CNA Hours]],Nurse[[#This Row],[NA TR Hours]],Nurse[[#This Row],[Med Aide/Tech Hours]])</f>
        <v>122.72554347826087</v>
      </c>
      <c r="K191" s="4">
        <f>SUM(Nurse[[#This Row],[RN Hours (excl. Admin, DON)]],Nurse[[#This Row],[LPN Hours (excl. Admin)]],Nurse[[#This Row],[CNA Hours]],Nurse[[#This Row],[NA TR Hours]],Nurse[[#This Row],[Med Aide/Tech Hours]])</f>
        <v>110.79891304347827</v>
      </c>
      <c r="L191" s="4">
        <f>SUM(Nurse[[#This Row],[RN Hours (excl. Admin, DON)]],Nurse[[#This Row],[RN Admin Hours]],Nurse[[#This Row],[RN DON Hours]])</f>
        <v>31.769021739130434</v>
      </c>
      <c r="M191" s="4">
        <v>19.842391304347824</v>
      </c>
      <c r="N191" s="4">
        <v>6.1875</v>
      </c>
      <c r="O191" s="4">
        <v>5.7391304347826084</v>
      </c>
      <c r="P191" s="4">
        <f>SUM(Nurse[[#This Row],[LPN Hours (excl. Admin)]],Nurse[[#This Row],[LPN Admin Hours]])</f>
        <v>28.804347826086957</v>
      </c>
      <c r="Q191" s="4">
        <v>28.804347826086957</v>
      </c>
      <c r="R191" s="4">
        <v>0</v>
      </c>
      <c r="S191" s="4">
        <f>SUM(Nurse[[#This Row],[CNA Hours]],Nurse[[#This Row],[NA TR Hours]],Nurse[[#This Row],[Med Aide/Tech Hours]])</f>
        <v>62.152173913043484</v>
      </c>
      <c r="T191" s="4">
        <v>61.695652173913047</v>
      </c>
      <c r="U191" s="4">
        <v>0</v>
      </c>
      <c r="V191" s="4">
        <v>0.45652173913043476</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10.421195652173914</v>
      </c>
      <c r="X191" s="4">
        <v>3.472826086956522</v>
      </c>
      <c r="Y191" s="4">
        <v>0</v>
      </c>
      <c r="Z191" s="4">
        <v>0</v>
      </c>
      <c r="AA191" s="4">
        <v>2.0081521739130435</v>
      </c>
      <c r="AB191" s="4">
        <v>0</v>
      </c>
      <c r="AC191" s="4">
        <v>4.9402173913043477</v>
      </c>
      <c r="AD191" s="4">
        <v>0</v>
      </c>
      <c r="AE191" s="4">
        <v>0</v>
      </c>
      <c r="AF191" s="1">
        <v>245313</v>
      </c>
      <c r="AG191" s="1">
        <v>5</v>
      </c>
      <c r="AH191"/>
    </row>
    <row r="192" spans="1:34" x14ac:dyDescent="0.25">
      <c r="A192" t="s">
        <v>356</v>
      </c>
      <c r="B192" t="s">
        <v>139</v>
      </c>
      <c r="C192" t="s">
        <v>502</v>
      </c>
      <c r="D192" t="s">
        <v>445</v>
      </c>
      <c r="E192" s="4">
        <v>50.282608695652172</v>
      </c>
      <c r="F192" s="4">
        <f>Nurse[[#This Row],[Total Nurse Staff Hours]]/Nurse[[#This Row],[MDS Census]]</f>
        <v>3.3450064850843062</v>
      </c>
      <c r="G192" s="4">
        <f>Nurse[[#This Row],[Total Direct Care Staff Hours]]/Nurse[[#This Row],[MDS Census]]</f>
        <v>2.9691418071768272</v>
      </c>
      <c r="H192" s="4">
        <f>Nurse[[#This Row],[Total RN Hours (w/ Admin, DON)]]/Nurse[[#This Row],[MDS Census]]</f>
        <v>0.54431474275832259</v>
      </c>
      <c r="I192" s="4">
        <f>Nurse[[#This Row],[RN Hours (excl. Admin, DON)]]/Nurse[[#This Row],[MDS Census]]</f>
        <v>0.27756160830090792</v>
      </c>
      <c r="J192" s="4">
        <f>SUM(Nurse[[#This Row],[RN Hours (excl. Admin, DON)]],Nurse[[#This Row],[RN Admin Hours]],Nurse[[#This Row],[RN DON Hours]],Nurse[[#This Row],[LPN Hours (excl. Admin)]],Nurse[[#This Row],[LPN Admin Hours]],Nurse[[#This Row],[CNA Hours]],Nurse[[#This Row],[NA TR Hours]],Nurse[[#This Row],[Med Aide/Tech Hours]])</f>
        <v>168.19565217391303</v>
      </c>
      <c r="K192" s="4">
        <f>SUM(Nurse[[#This Row],[RN Hours (excl. Admin, DON)]],Nurse[[#This Row],[LPN Hours (excl. Admin)]],Nurse[[#This Row],[CNA Hours]],Nurse[[#This Row],[NA TR Hours]],Nurse[[#This Row],[Med Aide/Tech Hours]])</f>
        <v>149.29619565217394</v>
      </c>
      <c r="L192" s="4">
        <f>SUM(Nurse[[#This Row],[RN Hours (excl. Admin, DON)]],Nurse[[#This Row],[RN Admin Hours]],Nurse[[#This Row],[RN DON Hours]])</f>
        <v>27.369565217391305</v>
      </c>
      <c r="M192" s="4">
        <v>13.956521739130435</v>
      </c>
      <c r="N192" s="4">
        <v>8.625</v>
      </c>
      <c r="O192" s="4">
        <v>4.7880434782608692</v>
      </c>
      <c r="P192" s="4">
        <f>SUM(Nurse[[#This Row],[LPN Hours (excl. Admin)]],Nurse[[#This Row],[LPN Admin Hours]])</f>
        <v>34.929347826086953</v>
      </c>
      <c r="Q192" s="4">
        <v>29.442934782608695</v>
      </c>
      <c r="R192" s="4">
        <v>5.4864130434782608</v>
      </c>
      <c r="S192" s="4">
        <f>SUM(Nurse[[#This Row],[CNA Hours]],Nurse[[#This Row],[NA TR Hours]],Nurse[[#This Row],[Med Aide/Tech Hours]])</f>
        <v>105.89673913043478</v>
      </c>
      <c r="T192" s="4">
        <v>80.092391304347828</v>
      </c>
      <c r="U192" s="4">
        <v>1.6766304347826086</v>
      </c>
      <c r="V192" s="4">
        <v>24.127717391304348</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2" s="4">
        <v>0</v>
      </c>
      <c r="Y192" s="4">
        <v>0</v>
      </c>
      <c r="Z192" s="4">
        <v>0</v>
      </c>
      <c r="AA192" s="4">
        <v>0</v>
      </c>
      <c r="AB192" s="4">
        <v>0</v>
      </c>
      <c r="AC192" s="4">
        <v>0</v>
      </c>
      <c r="AD192" s="4">
        <v>0</v>
      </c>
      <c r="AE192" s="4">
        <v>0</v>
      </c>
      <c r="AF192" s="1">
        <v>245361</v>
      </c>
      <c r="AG192" s="1">
        <v>5</v>
      </c>
      <c r="AH192"/>
    </row>
    <row r="193" spans="1:34" x14ac:dyDescent="0.25">
      <c r="A193" t="s">
        <v>356</v>
      </c>
      <c r="B193" t="s">
        <v>177</v>
      </c>
      <c r="C193" t="s">
        <v>625</v>
      </c>
      <c r="D193" t="s">
        <v>419</v>
      </c>
      <c r="E193" s="4">
        <v>59.358695652173914</v>
      </c>
      <c r="F193" s="4">
        <f>Nurse[[#This Row],[Total Nurse Staff Hours]]/Nurse[[#This Row],[MDS Census]]</f>
        <v>4.2769639260208754</v>
      </c>
      <c r="G193" s="4">
        <f>Nurse[[#This Row],[Total Direct Care Staff Hours]]/Nurse[[#This Row],[MDS Census]]</f>
        <v>3.8431148141366052</v>
      </c>
      <c r="H193" s="4">
        <f>Nurse[[#This Row],[Total RN Hours (w/ Admin, DON)]]/Nurse[[#This Row],[MDS Census]]</f>
        <v>0.73809741805530127</v>
      </c>
      <c r="I193" s="4">
        <f>Nurse[[#This Row],[RN Hours (excl. Admin, DON)]]/Nurse[[#This Row],[MDS Census]]</f>
        <v>0.3832631386193005</v>
      </c>
      <c r="J193" s="4">
        <f>SUM(Nurse[[#This Row],[RN Hours (excl. Admin, DON)]],Nurse[[#This Row],[RN Admin Hours]],Nurse[[#This Row],[RN DON Hours]],Nurse[[#This Row],[LPN Hours (excl. Admin)]],Nurse[[#This Row],[LPN Admin Hours]],Nurse[[#This Row],[CNA Hours]],Nurse[[#This Row],[NA TR Hours]],Nurse[[#This Row],[Med Aide/Tech Hours]])</f>
        <v>253.87500000000003</v>
      </c>
      <c r="K193" s="4">
        <f>SUM(Nurse[[#This Row],[RN Hours (excl. Admin, DON)]],Nurse[[#This Row],[LPN Hours (excl. Admin)]],Nurse[[#This Row],[CNA Hours]],Nurse[[#This Row],[NA TR Hours]],Nurse[[#This Row],[Med Aide/Tech Hours]])</f>
        <v>228.12228260869566</v>
      </c>
      <c r="L193" s="4">
        <f>SUM(Nurse[[#This Row],[RN Hours (excl. Admin, DON)]],Nurse[[#This Row],[RN Admin Hours]],Nurse[[#This Row],[RN DON Hours]])</f>
        <v>43.8125</v>
      </c>
      <c r="M193" s="4">
        <v>22.75</v>
      </c>
      <c r="N193" s="4">
        <v>16.801630434782609</v>
      </c>
      <c r="O193" s="4">
        <v>4.2608695652173916</v>
      </c>
      <c r="P193" s="4">
        <f>SUM(Nurse[[#This Row],[LPN Hours (excl. Admin)]],Nurse[[#This Row],[LPN Admin Hours]])</f>
        <v>56.282608695652172</v>
      </c>
      <c r="Q193" s="4">
        <v>51.592391304347828</v>
      </c>
      <c r="R193" s="4">
        <v>4.6902173913043477</v>
      </c>
      <c r="S193" s="4">
        <f>SUM(Nurse[[#This Row],[CNA Hours]],Nurse[[#This Row],[NA TR Hours]],Nurse[[#This Row],[Med Aide/Tech Hours]])</f>
        <v>153.77989130434784</v>
      </c>
      <c r="T193" s="4">
        <v>150.91304347826087</v>
      </c>
      <c r="U193" s="4">
        <v>0.41032608695652173</v>
      </c>
      <c r="V193" s="4">
        <v>2.4565217391304346</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3" s="4">
        <v>0</v>
      </c>
      <c r="Y193" s="4">
        <v>0</v>
      </c>
      <c r="Z193" s="4">
        <v>0</v>
      </c>
      <c r="AA193" s="4">
        <v>0</v>
      </c>
      <c r="AB193" s="4">
        <v>0</v>
      </c>
      <c r="AC193" s="4">
        <v>0</v>
      </c>
      <c r="AD193" s="4">
        <v>0</v>
      </c>
      <c r="AE193" s="4">
        <v>0</v>
      </c>
      <c r="AF193" s="1">
        <v>245422</v>
      </c>
      <c r="AG193" s="1">
        <v>5</v>
      </c>
      <c r="AH193"/>
    </row>
    <row r="194" spans="1:34" x14ac:dyDescent="0.25">
      <c r="A194" t="s">
        <v>356</v>
      </c>
      <c r="B194" t="s">
        <v>23</v>
      </c>
      <c r="C194" t="s">
        <v>533</v>
      </c>
      <c r="D194" t="s">
        <v>419</v>
      </c>
      <c r="E194" s="4">
        <v>33.532608695652172</v>
      </c>
      <c r="F194" s="4">
        <f>Nurse[[#This Row],[Total Nurse Staff Hours]]/Nurse[[#This Row],[MDS Census]]</f>
        <v>4.2288914100486226</v>
      </c>
      <c r="G194" s="4">
        <f>Nurse[[#This Row],[Total Direct Care Staff Hours]]/Nurse[[#This Row],[MDS Census]]</f>
        <v>3.9988168557536472</v>
      </c>
      <c r="H194" s="4">
        <f>Nurse[[#This Row],[Total RN Hours (w/ Admin, DON)]]/Nurse[[#This Row],[MDS Census]]</f>
        <v>1.1974003241491087</v>
      </c>
      <c r="I194" s="4">
        <f>Nurse[[#This Row],[RN Hours (excl. Admin, DON)]]/Nurse[[#This Row],[MDS Census]]</f>
        <v>0.9673257698541331</v>
      </c>
      <c r="J194" s="4">
        <f>SUM(Nurse[[#This Row],[RN Hours (excl. Admin, DON)]],Nurse[[#This Row],[RN Admin Hours]],Nurse[[#This Row],[RN DON Hours]],Nurse[[#This Row],[LPN Hours (excl. Admin)]],Nurse[[#This Row],[LPN Admin Hours]],Nurse[[#This Row],[CNA Hours]],Nurse[[#This Row],[NA TR Hours]],Nurse[[#This Row],[Med Aide/Tech Hours]])</f>
        <v>141.8057608695652</v>
      </c>
      <c r="K194" s="4">
        <f>SUM(Nurse[[#This Row],[RN Hours (excl. Admin, DON)]],Nurse[[#This Row],[LPN Hours (excl. Admin)]],Nurse[[#This Row],[CNA Hours]],Nurse[[#This Row],[NA TR Hours]],Nurse[[#This Row],[Med Aide/Tech Hours]])</f>
        <v>134.09076086956523</v>
      </c>
      <c r="L194" s="4">
        <f>SUM(Nurse[[#This Row],[RN Hours (excl. Admin, DON)]],Nurse[[#This Row],[RN Admin Hours]],Nurse[[#This Row],[RN DON Hours]])</f>
        <v>40.15195652173913</v>
      </c>
      <c r="M194" s="4">
        <v>32.436956521739134</v>
      </c>
      <c r="N194" s="4">
        <v>0</v>
      </c>
      <c r="O194" s="4">
        <v>7.7149999999999972</v>
      </c>
      <c r="P194" s="4">
        <f>SUM(Nurse[[#This Row],[LPN Hours (excl. Admin)]],Nurse[[#This Row],[LPN Admin Hours]])</f>
        <v>28.311413043478261</v>
      </c>
      <c r="Q194" s="4">
        <v>28.311413043478261</v>
      </c>
      <c r="R194" s="4">
        <v>0</v>
      </c>
      <c r="S194" s="4">
        <f>SUM(Nurse[[#This Row],[CNA Hours]],Nurse[[#This Row],[NA TR Hours]],Nurse[[#This Row],[Med Aide/Tech Hours]])</f>
        <v>73.342391304347828</v>
      </c>
      <c r="T194" s="4">
        <v>68.638586956521735</v>
      </c>
      <c r="U194" s="4">
        <v>0</v>
      </c>
      <c r="V194" s="4">
        <v>4.7038043478260869</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4" s="4">
        <v>0</v>
      </c>
      <c r="Y194" s="4">
        <v>0</v>
      </c>
      <c r="Z194" s="4">
        <v>0</v>
      </c>
      <c r="AA194" s="4">
        <v>0</v>
      </c>
      <c r="AB194" s="4">
        <v>0</v>
      </c>
      <c r="AC194" s="4">
        <v>0</v>
      </c>
      <c r="AD194" s="4">
        <v>0</v>
      </c>
      <c r="AE194" s="4">
        <v>0</v>
      </c>
      <c r="AF194" s="1">
        <v>245127</v>
      </c>
      <c r="AG194" s="1">
        <v>5</v>
      </c>
      <c r="AH194"/>
    </row>
    <row r="195" spans="1:34" x14ac:dyDescent="0.25">
      <c r="A195" t="s">
        <v>356</v>
      </c>
      <c r="B195" t="s">
        <v>125</v>
      </c>
      <c r="C195" t="s">
        <v>500</v>
      </c>
      <c r="D195" t="s">
        <v>415</v>
      </c>
      <c r="E195" s="4">
        <v>155.05434782608697</v>
      </c>
      <c r="F195" s="4">
        <f>Nurse[[#This Row],[Total Nurse Staff Hours]]/Nurse[[#This Row],[MDS Census]]</f>
        <v>5.3321941815632661</v>
      </c>
      <c r="G195" s="4">
        <f>Nurse[[#This Row],[Total Direct Care Staff Hours]]/Nurse[[#This Row],[MDS Census]]</f>
        <v>5.0021205748335085</v>
      </c>
      <c r="H195" s="4">
        <f>Nurse[[#This Row],[Total RN Hours (w/ Admin, DON)]]/Nurse[[#This Row],[MDS Census]]</f>
        <v>1.6245005257623555</v>
      </c>
      <c r="I195" s="4">
        <f>Nurse[[#This Row],[RN Hours (excl. Admin, DON)]]/Nurse[[#This Row],[MDS Census]]</f>
        <v>1.3249036102348404</v>
      </c>
      <c r="J195" s="4">
        <f>SUM(Nurse[[#This Row],[RN Hours (excl. Admin, DON)]],Nurse[[#This Row],[RN Admin Hours]],Nurse[[#This Row],[RN DON Hours]],Nurse[[#This Row],[LPN Hours (excl. Admin)]],Nurse[[#This Row],[LPN Admin Hours]],Nurse[[#This Row],[CNA Hours]],Nurse[[#This Row],[NA TR Hours]],Nurse[[#This Row],[Med Aide/Tech Hours]])</f>
        <v>826.77989130434776</v>
      </c>
      <c r="K195" s="4">
        <f>SUM(Nurse[[#This Row],[RN Hours (excl. Admin, DON)]],Nurse[[#This Row],[LPN Hours (excl. Admin)]],Nurse[[#This Row],[CNA Hours]],Nurse[[#This Row],[NA TR Hours]],Nurse[[#This Row],[Med Aide/Tech Hours]])</f>
        <v>775.60054347826087</v>
      </c>
      <c r="L195" s="4">
        <f>SUM(Nurse[[#This Row],[RN Hours (excl. Admin, DON)]],Nurse[[#This Row],[RN Admin Hours]],Nurse[[#This Row],[RN DON Hours]])</f>
        <v>251.8858695652174</v>
      </c>
      <c r="M195" s="4">
        <v>205.43206521739131</v>
      </c>
      <c r="N195" s="4">
        <v>41.845108695652172</v>
      </c>
      <c r="O195" s="4">
        <v>4.6086956521739131</v>
      </c>
      <c r="P195" s="4">
        <f>SUM(Nurse[[#This Row],[LPN Hours (excl. Admin)]],Nurse[[#This Row],[LPN Admin Hours]])</f>
        <v>110.42119565217392</v>
      </c>
      <c r="Q195" s="4">
        <v>105.69565217391305</v>
      </c>
      <c r="R195" s="4">
        <v>4.7255434782608692</v>
      </c>
      <c r="S195" s="4">
        <f>SUM(Nurse[[#This Row],[CNA Hours]],Nurse[[#This Row],[NA TR Hours]],Nurse[[#This Row],[Med Aide/Tech Hours]])</f>
        <v>464.4728260869565</v>
      </c>
      <c r="T195" s="4">
        <v>446.42391304347825</v>
      </c>
      <c r="U195" s="4">
        <v>0</v>
      </c>
      <c r="V195" s="4">
        <v>18.048913043478262</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5" s="4">
        <v>0</v>
      </c>
      <c r="Y195" s="4">
        <v>0</v>
      </c>
      <c r="Z195" s="4">
        <v>0</v>
      </c>
      <c r="AA195" s="4">
        <v>0</v>
      </c>
      <c r="AB195" s="4">
        <v>0</v>
      </c>
      <c r="AC195" s="4">
        <v>0</v>
      </c>
      <c r="AD195" s="4">
        <v>0</v>
      </c>
      <c r="AE195" s="4">
        <v>0</v>
      </c>
      <c r="AF195" s="1">
        <v>245343</v>
      </c>
      <c r="AG195" s="1">
        <v>5</v>
      </c>
      <c r="AH195"/>
    </row>
    <row r="196" spans="1:34" x14ac:dyDescent="0.25">
      <c r="A196" t="s">
        <v>356</v>
      </c>
      <c r="B196" t="s">
        <v>257</v>
      </c>
      <c r="C196" t="s">
        <v>665</v>
      </c>
      <c r="D196" t="s">
        <v>390</v>
      </c>
      <c r="E196" s="4">
        <v>29.5</v>
      </c>
      <c r="F196" s="4">
        <f>Nurse[[#This Row],[Total Nurse Staff Hours]]/Nurse[[#This Row],[MDS Census]]</f>
        <v>4.1512232866617538</v>
      </c>
      <c r="G196" s="4">
        <f>Nurse[[#This Row],[Total Direct Care Staff Hours]]/Nurse[[#This Row],[MDS Census]]</f>
        <v>3.7780066322770822</v>
      </c>
      <c r="H196" s="4">
        <f>Nurse[[#This Row],[Total RN Hours (w/ Admin, DON)]]/Nurse[[#This Row],[MDS Census]]</f>
        <v>1.0000626381724391</v>
      </c>
      <c r="I196" s="4">
        <f>Nurse[[#This Row],[RN Hours (excl. Admin, DON)]]/Nurse[[#This Row],[MDS Census]]</f>
        <v>0.72651436993367724</v>
      </c>
      <c r="J196" s="4">
        <f>SUM(Nurse[[#This Row],[RN Hours (excl. Admin, DON)]],Nurse[[#This Row],[RN Admin Hours]],Nurse[[#This Row],[RN DON Hours]],Nurse[[#This Row],[LPN Hours (excl. Admin)]],Nurse[[#This Row],[LPN Admin Hours]],Nurse[[#This Row],[CNA Hours]],Nurse[[#This Row],[NA TR Hours]],Nurse[[#This Row],[Med Aide/Tech Hours]])</f>
        <v>122.46108695652174</v>
      </c>
      <c r="K196" s="4">
        <f>SUM(Nurse[[#This Row],[RN Hours (excl. Admin, DON)]],Nurse[[#This Row],[LPN Hours (excl. Admin)]],Nurse[[#This Row],[CNA Hours]],Nurse[[#This Row],[NA TR Hours]],Nurse[[#This Row],[Med Aide/Tech Hours]])</f>
        <v>111.45119565217392</v>
      </c>
      <c r="L196" s="4">
        <f>SUM(Nurse[[#This Row],[RN Hours (excl. Admin, DON)]],Nurse[[#This Row],[RN Admin Hours]],Nurse[[#This Row],[RN DON Hours]])</f>
        <v>29.501847826086955</v>
      </c>
      <c r="M196" s="4">
        <v>21.432173913043478</v>
      </c>
      <c r="N196" s="4">
        <v>3.2310869565217391</v>
      </c>
      <c r="O196" s="4">
        <v>4.8385869565217385</v>
      </c>
      <c r="P196" s="4">
        <f>SUM(Nurse[[#This Row],[LPN Hours (excl. Admin)]],Nurse[[#This Row],[LPN Admin Hours]])</f>
        <v>22.839673913043477</v>
      </c>
      <c r="Q196" s="4">
        <v>19.899456521739129</v>
      </c>
      <c r="R196" s="4">
        <v>2.9402173913043477</v>
      </c>
      <c r="S196" s="4">
        <f>SUM(Nurse[[#This Row],[CNA Hours]],Nurse[[#This Row],[NA TR Hours]],Nurse[[#This Row],[Med Aide/Tech Hours]])</f>
        <v>70.119565217391312</v>
      </c>
      <c r="T196" s="4">
        <v>62.415760869565219</v>
      </c>
      <c r="U196" s="4">
        <v>6.2065217391304346</v>
      </c>
      <c r="V196" s="4">
        <v>1.4972826086956521</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47.076086956521742</v>
      </c>
      <c r="X196" s="4">
        <v>6.2717391304347823</v>
      </c>
      <c r="Y196" s="4">
        <v>0</v>
      </c>
      <c r="Z196" s="4">
        <v>0</v>
      </c>
      <c r="AA196" s="4">
        <v>0</v>
      </c>
      <c r="AB196" s="4">
        <v>0</v>
      </c>
      <c r="AC196" s="4">
        <v>34.597826086956523</v>
      </c>
      <c r="AD196" s="4">
        <v>6.2065217391304346</v>
      </c>
      <c r="AE196" s="4">
        <v>0</v>
      </c>
      <c r="AF196" s="1">
        <v>245537</v>
      </c>
      <c r="AG196" s="1">
        <v>5</v>
      </c>
      <c r="AH196"/>
    </row>
    <row r="197" spans="1:34" x14ac:dyDescent="0.25">
      <c r="A197" t="s">
        <v>356</v>
      </c>
      <c r="B197" t="s">
        <v>319</v>
      </c>
      <c r="C197" t="s">
        <v>474</v>
      </c>
      <c r="D197" t="s">
        <v>464</v>
      </c>
      <c r="E197" s="4">
        <v>61.771739130434781</v>
      </c>
      <c r="F197" s="4">
        <f>Nurse[[#This Row],[Total Nurse Staff Hours]]/Nurse[[#This Row],[MDS Census]]</f>
        <v>5.2932869963047686</v>
      </c>
      <c r="G197" s="4">
        <f>Nurse[[#This Row],[Total Direct Care Staff Hours]]/Nurse[[#This Row],[MDS Census]]</f>
        <v>5.1389670948442721</v>
      </c>
      <c r="H197" s="4">
        <f>Nurse[[#This Row],[Total RN Hours (w/ Admin, DON)]]/Nurse[[#This Row],[MDS Census]]</f>
        <v>1.3651680450466301</v>
      </c>
      <c r="I197" s="4">
        <f>Nurse[[#This Row],[RN Hours (excl. Admin, DON)]]/Nurse[[#This Row],[MDS Census]]</f>
        <v>1.210848143586134</v>
      </c>
      <c r="J197" s="4">
        <f>SUM(Nurse[[#This Row],[RN Hours (excl. Admin, DON)]],Nurse[[#This Row],[RN Admin Hours]],Nurse[[#This Row],[RN DON Hours]],Nurse[[#This Row],[LPN Hours (excl. Admin)]],Nurse[[#This Row],[LPN Admin Hours]],Nurse[[#This Row],[CNA Hours]],Nurse[[#This Row],[NA TR Hours]],Nurse[[#This Row],[Med Aide/Tech Hours]])</f>
        <v>326.97554347826087</v>
      </c>
      <c r="K197" s="4">
        <f>SUM(Nurse[[#This Row],[RN Hours (excl. Admin, DON)]],Nurse[[#This Row],[LPN Hours (excl. Admin)]],Nurse[[#This Row],[CNA Hours]],Nurse[[#This Row],[NA TR Hours]],Nurse[[#This Row],[Med Aide/Tech Hours]])</f>
        <v>317.44293478260869</v>
      </c>
      <c r="L197" s="4">
        <f>SUM(Nurse[[#This Row],[RN Hours (excl. Admin, DON)]],Nurse[[#This Row],[RN Admin Hours]],Nurse[[#This Row],[RN DON Hours]])</f>
        <v>84.328804347826079</v>
      </c>
      <c r="M197" s="4">
        <v>74.796195652173907</v>
      </c>
      <c r="N197" s="4">
        <v>4.7826086956521738</v>
      </c>
      <c r="O197" s="4">
        <v>4.75</v>
      </c>
      <c r="P197" s="4">
        <f>SUM(Nurse[[#This Row],[LPN Hours (excl. Admin)]],Nurse[[#This Row],[LPN Admin Hours]])</f>
        <v>47.445652173913047</v>
      </c>
      <c r="Q197" s="4">
        <v>47.445652173913047</v>
      </c>
      <c r="R197" s="4">
        <v>0</v>
      </c>
      <c r="S197" s="4">
        <f>SUM(Nurse[[#This Row],[CNA Hours]],Nurse[[#This Row],[NA TR Hours]],Nurse[[#This Row],[Med Aide/Tech Hours]])</f>
        <v>195.20108695652175</v>
      </c>
      <c r="T197" s="4">
        <v>195.20108695652175</v>
      </c>
      <c r="U197" s="4">
        <v>0</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7" s="4">
        <v>0</v>
      </c>
      <c r="Y197" s="4">
        <v>0</v>
      </c>
      <c r="Z197" s="4">
        <v>0</v>
      </c>
      <c r="AA197" s="4">
        <v>0</v>
      </c>
      <c r="AB197" s="4">
        <v>0</v>
      </c>
      <c r="AC197" s="4">
        <v>0</v>
      </c>
      <c r="AD197" s="4">
        <v>0</v>
      </c>
      <c r="AE197" s="4">
        <v>0</v>
      </c>
      <c r="AF197" s="1">
        <v>245631</v>
      </c>
      <c r="AG197" s="1">
        <v>5</v>
      </c>
      <c r="AH197"/>
    </row>
    <row r="198" spans="1:34" x14ac:dyDescent="0.25">
      <c r="A198" t="s">
        <v>356</v>
      </c>
      <c r="B198" t="s">
        <v>323</v>
      </c>
      <c r="C198" t="s">
        <v>637</v>
      </c>
      <c r="D198" t="s">
        <v>450</v>
      </c>
      <c r="E198" s="4">
        <v>88.130434782608702</v>
      </c>
      <c r="F198" s="4">
        <f>Nurse[[#This Row],[Total Nurse Staff Hours]]/Nurse[[#This Row],[MDS Census]]</f>
        <v>5.0497039960532799</v>
      </c>
      <c r="G198" s="4">
        <f>Nurse[[#This Row],[Total Direct Care Staff Hours]]/Nurse[[#This Row],[MDS Census]]</f>
        <v>4.8506105081401083</v>
      </c>
      <c r="H198" s="4">
        <f>Nurse[[#This Row],[Total RN Hours (w/ Admin, DON)]]/Nurse[[#This Row],[MDS Census]]</f>
        <v>1.538264676862358</v>
      </c>
      <c r="I198" s="4">
        <f>Nurse[[#This Row],[RN Hours (excl. Admin, DON)]]/Nurse[[#This Row],[MDS Census]]</f>
        <v>1.339171188949186</v>
      </c>
      <c r="J198" s="4">
        <f>SUM(Nurse[[#This Row],[RN Hours (excl. Admin, DON)]],Nurse[[#This Row],[RN Admin Hours]],Nurse[[#This Row],[RN DON Hours]],Nurse[[#This Row],[LPN Hours (excl. Admin)]],Nurse[[#This Row],[LPN Admin Hours]],Nurse[[#This Row],[CNA Hours]],Nurse[[#This Row],[NA TR Hours]],Nurse[[#This Row],[Med Aide/Tech Hours]])</f>
        <v>445.03260869565213</v>
      </c>
      <c r="K198" s="4">
        <f>SUM(Nurse[[#This Row],[RN Hours (excl. Admin, DON)]],Nurse[[#This Row],[LPN Hours (excl. Admin)]],Nurse[[#This Row],[CNA Hours]],Nurse[[#This Row],[NA TR Hours]],Nurse[[#This Row],[Med Aide/Tech Hours]])</f>
        <v>427.48641304347825</v>
      </c>
      <c r="L198" s="4">
        <f>SUM(Nurse[[#This Row],[RN Hours (excl. Admin, DON)]],Nurse[[#This Row],[RN Admin Hours]],Nurse[[#This Row],[RN DON Hours]])</f>
        <v>135.56793478260869</v>
      </c>
      <c r="M198" s="4">
        <v>118.02173913043478</v>
      </c>
      <c r="N198" s="4">
        <v>13.807065217391305</v>
      </c>
      <c r="O198" s="4">
        <v>3.7391304347826089</v>
      </c>
      <c r="P198" s="4">
        <f>SUM(Nurse[[#This Row],[LPN Hours (excl. Admin)]],Nurse[[#This Row],[LPN Admin Hours]])</f>
        <v>58.853260869565219</v>
      </c>
      <c r="Q198" s="4">
        <v>58.853260869565219</v>
      </c>
      <c r="R198" s="4">
        <v>0</v>
      </c>
      <c r="S198" s="4">
        <f>SUM(Nurse[[#This Row],[CNA Hours]],Nurse[[#This Row],[NA TR Hours]],Nurse[[#This Row],[Med Aide/Tech Hours]])</f>
        <v>250.61141304347825</v>
      </c>
      <c r="T198" s="4">
        <v>250.61141304347825</v>
      </c>
      <c r="U198" s="4">
        <v>0</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8" s="4">
        <v>0</v>
      </c>
      <c r="Y198" s="4">
        <v>0</v>
      </c>
      <c r="Z198" s="4">
        <v>0</v>
      </c>
      <c r="AA198" s="4">
        <v>0</v>
      </c>
      <c r="AB198" s="4">
        <v>0</v>
      </c>
      <c r="AC198" s="4">
        <v>0</v>
      </c>
      <c r="AD198" s="4">
        <v>0</v>
      </c>
      <c r="AE198" s="4">
        <v>0</v>
      </c>
      <c r="AF198" s="1">
        <v>245636</v>
      </c>
      <c r="AG198" s="1">
        <v>5</v>
      </c>
      <c r="AH198"/>
    </row>
    <row r="199" spans="1:34" x14ac:dyDescent="0.25">
      <c r="A199" t="s">
        <v>356</v>
      </c>
      <c r="B199" t="s">
        <v>310</v>
      </c>
      <c r="C199" t="s">
        <v>512</v>
      </c>
      <c r="D199" t="s">
        <v>415</v>
      </c>
      <c r="E199" s="4">
        <v>266.96739130434781</v>
      </c>
      <c r="F199" s="4">
        <f>Nurse[[#This Row],[Total Nurse Staff Hours]]/Nurse[[#This Row],[MDS Census]]</f>
        <v>6.0059342046333626</v>
      </c>
      <c r="G199" s="4">
        <f>Nurse[[#This Row],[Total Direct Care Staff Hours]]/Nurse[[#This Row],[MDS Census]]</f>
        <v>5.7504682219779326</v>
      </c>
      <c r="H199" s="4">
        <f>Nurse[[#This Row],[Total RN Hours (w/ Admin, DON)]]/Nurse[[#This Row],[MDS Census]]</f>
        <v>1.0578966654452182</v>
      </c>
      <c r="I199" s="4">
        <f>Nurse[[#This Row],[RN Hours (excl. Admin, DON)]]/Nurse[[#This Row],[MDS Census]]</f>
        <v>0.8024306827897888</v>
      </c>
      <c r="J199" s="4">
        <f>SUM(Nurse[[#This Row],[RN Hours (excl. Admin, DON)]],Nurse[[#This Row],[RN Admin Hours]],Nurse[[#This Row],[RN DON Hours]],Nurse[[#This Row],[LPN Hours (excl. Admin)]],Nurse[[#This Row],[LPN Admin Hours]],Nurse[[#This Row],[CNA Hours]],Nurse[[#This Row],[NA TR Hours]],Nurse[[#This Row],[Med Aide/Tech Hours]])</f>
        <v>1603.3885869565217</v>
      </c>
      <c r="K199" s="4">
        <f>SUM(Nurse[[#This Row],[RN Hours (excl. Admin, DON)]],Nurse[[#This Row],[LPN Hours (excl. Admin)]],Nurse[[#This Row],[CNA Hours]],Nurse[[#This Row],[NA TR Hours]],Nurse[[#This Row],[Med Aide/Tech Hours]])</f>
        <v>1535.1875</v>
      </c>
      <c r="L199" s="4">
        <f>SUM(Nurse[[#This Row],[RN Hours (excl. Admin, DON)]],Nurse[[#This Row],[RN Admin Hours]],Nurse[[#This Row],[RN DON Hours]])</f>
        <v>282.42391304347831</v>
      </c>
      <c r="M199" s="4">
        <v>214.22282608695653</v>
      </c>
      <c r="N199" s="4">
        <v>63.548913043478258</v>
      </c>
      <c r="O199" s="4">
        <v>4.6521739130434785</v>
      </c>
      <c r="P199" s="4">
        <f>SUM(Nurse[[#This Row],[LPN Hours (excl. Admin)]],Nurse[[#This Row],[LPN Admin Hours]])</f>
        <v>267.53804347826087</v>
      </c>
      <c r="Q199" s="4">
        <v>267.53804347826087</v>
      </c>
      <c r="R199" s="4">
        <v>0</v>
      </c>
      <c r="S199" s="4">
        <f>SUM(Nurse[[#This Row],[CNA Hours]],Nurse[[#This Row],[NA TR Hours]],Nurse[[#This Row],[Med Aide/Tech Hours]])</f>
        <v>1053.4266304347825</v>
      </c>
      <c r="T199" s="4">
        <v>1053.4266304347825</v>
      </c>
      <c r="U199" s="4">
        <v>0</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9" s="4">
        <v>0</v>
      </c>
      <c r="Y199" s="4">
        <v>0</v>
      </c>
      <c r="Z199" s="4">
        <v>0</v>
      </c>
      <c r="AA199" s="4">
        <v>0</v>
      </c>
      <c r="AB199" s="4">
        <v>0</v>
      </c>
      <c r="AC199" s="4">
        <v>0</v>
      </c>
      <c r="AD199" s="4">
        <v>0</v>
      </c>
      <c r="AE199" s="4">
        <v>0</v>
      </c>
      <c r="AF199" s="1">
        <v>245620</v>
      </c>
      <c r="AG199" s="1">
        <v>5</v>
      </c>
      <c r="AH199"/>
    </row>
    <row r="200" spans="1:34" x14ac:dyDescent="0.25">
      <c r="A200" t="s">
        <v>356</v>
      </c>
      <c r="B200" t="s">
        <v>317</v>
      </c>
      <c r="C200" t="s">
        <v>697</v>
      </c>
      <c r="D200" t="s">
        <v>394</v>
      </c>
      <c r="E200" s="4">
        <v>57.304347826086953</v>
      </c>
      <c r="F200" s="4">
        <f>Nurse[[#This Row],[Total Nurse Staff Hours]]/Nurse[[#This Row],[MDS Census]]</f>
        <v>4.3318474962063735</v>
      </c>
      <c r="G200" s="4">
        <f>Nurse[[#This Row],[Total Direct Care Staff Hours]]/Nurse[[#This Row],[MDS Census]]</f>
        <v>4.0198691198786047</v>
      </c>
      <c r="H200" s="4">
        <f>Nurse[[#This Row],[Total RN Hours (w/ Admin, DON)]]/Nurse[[#This Row],[MDS Census]]</f>
        <v>1.5599393019726862</v>
      </c>
      <c r="I200" s="4">
        <f>Nurse[[#This Row],[RN Hours (excl. Admin, DON)]]/Nurse[[#This Row],[MDS Census]]</f>
        <v>1.2479609256449165</v>
      </c>
      <c r="J200" s="4">
        <f>SUM(Nurse[[#This Row],[RN Hours (excl. Admin, DON)]],Nurse[[#This Row],[RN Admin Hours]],Nurse[[#This Row],[RN DON Hours]],Nurse[[#This Row],[LPN Hours (excl. Admin)]],Nurse[[#This Row],[LPN Admin Hours]],Nurse[[#This Row],[CNA Hours]],Nurse[[#This Row],[NA TR Hours]],Nurse[[#This Row],[Med Aide/Tech Hours]])</f>
        <v>248.23369565217391</v>
      </c>
      <c r="K200" s="4">
        <f>SUM(Nurse[[#This Row],[RN Hours (excl. Admin, DON)]],Nurse[[#This Row],[LPN Hours (excl. Admin)]],Nurse[[#This Row],[CNA Hours]],Nurse[[#This Row],[NA TR Hours]],Nurse[[#This Row],[Med Aide/Tech Hours]])</f>
        <v>230.35597826086959</v>
      </c>
      <c r="L200" s="4">
        <f>SUM(Nurse[[#This Row],[RN Hours (excl. Admin, DON)]],Nurse[[#This Row],[RN Admin Hours]],Nurse[[#This Row],[RN DON Hours]])</f>
        <v>89.391304347826093</v>
      </c>
      <c r="M200" s="4">
        <v>71.513586956521735</v>
      </c>
      <c r="N200" s="4">
        <v>12.964673913043478</v>
      </c>
      <c r="O200" s="4">
        <v>4.9130434782608692</v>
      </c>
      <c r="P200" s="4">
        <f>SUM(Nurse[[#This Row],[LPN Hours (excl. Admin)]],Nurse[[#This Row],[LPN Admin Hours]])</f>
        <v>20.589673913043477</v>
      </c>
      <c r="Q200" s="4">
        <v>20.589673913043477</v>
      </c>
      <c r="R200" s="4">
        <v>0</v>
      </c>
      <c r="S200" s="4">
        <f>SUM(Nurse[[#This Row],[CNA Hours]],Nurse[[#This Row],[NA TR Hours]],Nurse[[#This Row],[Med Aide/Tech Hours]])</f>
        <v>138.25271739130437</v>
      </c>
      <c r="T200" s="4">
        <v>124.01086956521739</v>
      </c>
      <c r="U200" s="4">
        <v>8.7092391304347831</v>
      </c>
      <c r="V200" s="4">
        <v>5.5326086956521738</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0" s="4">
        <v>0</v>
      </c>
      <c r="Y200" s="4">
        <v>0</v>
      </c>
      <c r="Z200" s="4">
        <v>0</v>
      </c>
      <c r="AA200" s="4">
        <v>0</v>
      </c>
      <c r="AB200" s="4">
        <v>0</v>
      </c>
      <c r="AC200" s="4">
        <v>0</v>
      </c>
      <c r="AD200" s="4">
        <v>0</v>
      </c>
      <c r="AE200" s="4">
        <v>0</v>
      </c>
      <c r="AF200" s="1">
        <v>245628</v>
      </c>
      <c r="AG200" s="1">
        <v>5</v>
      </c>
      <c r="AH200"/>
    </row>
    <row r="201" spans="1:34" x14ac:dyDescent="0.25">
      <c r="A201" t="s">
        <v>356</v>
      </c>
      <c r="B201" t="s">
        <v>13</v>
      </c>
      <c r="C201" t="s">
        <v>529</v>
      </c>
      <c r="D201" t="s">
        <v>386</v>
      </c>
      <c r="E201" s="4">
        <v>27.336956521739129</v>
      </c>
      <c r="F201" s="4">
        <f>Nurse[[#This Row],[Total Nurse Staff Hours]]/Nurse[[#This Row],[MDS Census]]</f>
        <v>5.2409821073558653</v>
      </c>
      <c r="G201" s="4">
        <f>Nurse[[#This Row],[Total Direct Care Staff Hours]]/Nurse[[#This Row],[MDS Census]]</f>
        <v>4.8211013916500995</v>
      </c>
      <c r="H201" s="4">
        <f>Nurse[[#This Row],[Total RN Hours (w/ Admin, DON)]]/Nurse[[#This Row],[MDS Census]]</f>
        <v>0.91540755467196822</v>
      </c>
      <c r="I201" s="4">
        <f>Nurse[[#This Row],[RN Hours (excl. Admin, DON)]]/Nurse[[#This Row],[MDS Census]]</f>
        <v>0.49552683896620275</v>
      </c>
      <c r="J201" s="4">
        <f>SUM(Nurse[[#This Row],[RN Hours (excl. Admin, DON)]],Nurse[[#This Row],[RN Admin Hours]],Nurse[[#This Row],[RN DON Hours]],Nurse[[#This Row],[LPN Hours (excl. Admin)]],Nurse[[#This Row],[LPN Admin Hours]],Nurse[[#This Row],[CNA Hours]],Nurse[[#This Row],[NA TR Hours]],Nurse[[#This Row],[Med Aide/Tech Hours]])</f>
        <v>143.27250000000001</v>
      </c>
      <c r="K201" s="4">
        <f>SUM(Nurse[[#This Row],[RN Hours (excl. Admin, DON)]],Nurse[[#This Row],[LPN Hours (excl. Admin)]],Nurse[[#This Row],[CNA Hours]],Nurse[[#This Row],[NA TR Hours]],Nurse[[#This Row],[Med Aide/Tech Hours]])</f>
        <v>131.79423913043479</v>
      </c>
      <c r="L201" s="4">
        <f>SUM(Nurse[[#This Row],[RN Hours (excl. Admin, DON)]],Nurse[[#This Row],[RN Admin Hours]],Nurse[[#This Row],[RN DON Hours]])</f>
        <v>25.024456521739129</v>
      </c>
      <c r="M201" s="4">
        <v>13.546195652173912</v>
      </c>
      <c r="N201" s="4">
        <v>0.78260869565217395</v>
      </c>
      <c r="O201" s="4">
        <v>10.695652173913043</v>
      </c>
      <c r="P201" s="4">
        <f>SUM(Nurse[[#This Row],[LPN Hours (excl. Admin)]],Nurse[[#This Row],[LPN Admin Hours]])</f>
        <v>27.448369565217391</v>
      </c>
      <c r="Q201" s="4">
        <v>27.448369565217391</v>
      </c>
      <c r="R201" s="4">
        <v>0</v>
      </c>
      <c r="S201" s="4">
        <f>SUM(Nurse[[#This Row],[CNA Hours]],Nurse[[#This Row],[NA TR Hours]],Nurse[[#This Row],[Med Aide/Tech Hours]])</f>
        <v>90.799673913043478</v>
      </c>
      <c r="T201" s="4">
        <v>71.848586956521743</v>
      </c>
      <c r="U201" s="4">
        <v>0</v>
      </c>
      <c r="V201" s="4">
        <v>18.951086956521738</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10.548913043478262</v>
      </c>
      <c r="X201" s="4">
        <v>0</v>
      </c>
      <c r="Y201" s="4">
        <v>0</v>
      </c>
      <c r="Z201" s="4">
        <v>0</v>
      </c>
      <c r="AA201" s="4">
        <v>10.548913043478262</v>
      </c>
      <c r="AB201" s="4">
        <v>0</v>
      </c>
      <c r="AC201" s="4">
        <v>0</v>
      </c>
      <c r="AD201" s="4">
        <v>0</v>
      </c>
      <c r="AE201" s="4">
        <v>0</v>
      </c>
      <c r="AF201" s="1">
        <v>245052</v>
      </c>
      <c r="AG201" s="1">
        <v>5</v>
      </c>
      <c r="AH201"/>
    </row>
    <row r="202" spans="1:34" x14ac:dyDescent="0.25">
      <c r="A202" t="s">
        <v>356</v>
      </c>
      <c r="B202" t="s">
        <v>230</v>
      </c>
      <c r="C202" t="s">
        <v>653</v>
      </c>
      <c r="D202" t="s">
        <v>412</v>
      </c>
      <c r="E202" s="4">
        <v>46.163043478260867</v>
      </c>
      <c r="F202" s="4">
        <f>Nurse[[#This Row],[Total Nurse Staff Hours]]/Nurse[[#This Row],[MDS Census]]</f>
        <v>4.5618412997409941</v>
      </c>
      <c r="G202" s="4">
        <f>Nurse[[#This Row],[Total Direct Care Staff Hours]]/Nurse[[#This Row],[MDS Census]]</f>
        <v>4.1191170237814934</v>
      </c>
      <c r="H202" s="4">
        <f>Nurse[[#This Row],[Total RN Hours (w/ Admin, DON)]]/Nurse[[#This Row],[MDS Census]]</f>
        <v>0.90010595714622088</v>
      </c>
      <c r="I202" s="4">
        <f>Nurse[[#This Row],[RN Hours (excl. Admin, DON)]]/Nurse[[#This Row],[MDS Census]]</f>
        <v>0.67624205321403341</v>
      </c>
      <c r="J202" s="4">
        <f>SUM(Nurse[[#This Row],[RN Hours (excl. Admin, DON)]],Nurse[[#This Row],[RN Admin Hours]],Nurse[[#This Row],[RN DON Hours]],Nurse[[#This Row],[LPN Hours (excl. Admin)]],Nurse[[#This Row],[LPN Admin Hours]],Nurse[[#This Row],[CNA Hours]],Nurse[[#This Row],[NA TR Hours]],Nurse[[#This Row],[Med Aide/Tech Hours]])</f>
        <v>210.58847826086958</v>
      </c>
      <c r="K202" s="4">
        <f>SUM(Nurse[[#This Row],[RN Hours (excl. Admin, DON)]],Nurse[[#This Row],[LPN Hours (excl. Admin)]],Nurse[[#This Row],[CNA Hours]],Nurse[[#This Row],[NA TR Hours]],Nurse[[#This Row],[Med Aide/Tech Hours]])</f>
        <v>190.15097826086958</v>
      </c>
      <c r="L202" s="4">
        <f>SUM(Nurse[[#This Row],[RN Hours (excl. Admin, DON)]],Nurse[[#This Row],[RN Admin Hours]],Nurse[[#This Row],[RN DON Hours]])</f>
        <v>41.551630434782609</v>
      </c>
      <c r="M202" s="4">
        <v>31.217391304347824</v>
      </c>
      <c r="N202" s="4">
        <v>5.1168478260869561</v>
      </c>
      <c r="O202" s="4">
        <v>5.2173913043478262</v>
      </c>
      <c r="P202" s="4">
        <f>SUM(Nurse[[#This Row],[LPN Hours (excl. Admin)]],Nurse[[#This Row],[LPN Admin Hours]])</f>
        <v>34.516304347826086</v>
      </c>
      <c r="Q202" s="4">
        <v>24.413043478260871</v>
      </c>
      <c r="R202" s="4">
        <v>10.103260869565217</v>
      </c>
      <c r="S202" s="4">
        <f>SUM(Nurse[[#This Row],[CNA Hours]],Nurse[[#This Row],[NA TR Hours]],Nurse[[#This Row],[Med Aide/Tech Hours]])</f>
        <v>134.52054347826089</v>
      </c>
      <c r="T202" s="4">
        <v>104.62652173913045</v>
      </c>
      <c r="U202" s="4">
        <v>0.27989130434782611</v>
      </c>
      <c r="V202" s="4">
        <v>29.614130434782609</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2.903695652173913</v>
      </c>
      <c r="X202" s="4">
        <v>0</v>
      </c>
      <c r="Y202" s="4">
        <v>0</v>
      </c>
      <c r="Z202" s="4">
        <v>0</v>
      </c>
      <c r="AA202" s="4">
        <v>0</v>
      </c>
      <c r="AB202" s="4">
        <v>0</v>
      </c>
      <c r="AC202" s="4">
        <v>2.903695652173913</v>
      </c>
      <c r="AD202" s="4">
        <v>0</v>
      </c>
      <c r="AE202" s="4">
        <v>0</v>
      </c>
      <c r="AF202" s="1">
        <v>245491</v>
      </c>
      <c r="AG202" s="1">
        <v>5</v>
      </c>
      <c r="AH202"/>
    </row>
    <row r="203" spans="1:34" x14ac:dyDescent="0.25">
      <c r="A203" t="s">
        <v>356</v>
      </c>
      <c r="B203" t="s">
        <v>122</v>
      </c>
      <c r="C203" t="s">
        <v>495</v>
      </c>
      <c r="D203" t="s">
        <v>432</v>
      </c>
      <c r="E203" s="4">
        <v>53.836956521739133</v>
      </c>
      <c r="F203" s="4">
        <f>Nurse[[#This Row],[Total Nurse Staff Hours]]/Nurse[[#This Row],[MDS Census]]</f>
        <v>5.2613466585907531</v>
      </c>
      <c r="G203" s="4">
        <f>Nurse[[#This Row],[Total Direct Care Staff Hours]]/Nurse[[#This Row],[MDS Census]]</f>
        <v>4.7369170199878861</v>
      </c>
      <c r="H203" s="4">
        <f>Nurse[[#This Row],[Total RN Hours (w/ Admin, DON)]]/Nurse[[#This Row],[MDS Census]]</f>
        <v>0.90742984050070652</v>
      </c>
      <c r="I203" s="4">
        <f>Nurse[[#This Row],[RN Hours (excl. Admin, DON)]]/Nurse[[#This Row],[MDS Census]]</f>
        <v>0.38300020189783968</v>
      </c>
      <c r="J203" s="4">
        <f>SUM(Nurse[[#This Row],[RN Hours (excl. Admin, DON)]],Nurse[[#This Row],[RN Admin Hours]],Nurse[[#This Row],[RN DON Hours]],Nurse[[#This Row],[LPN Hours (excl. Admin)]],Nurse[[#This Row],[LPN Admin Hours]],Nurse[[#This Row],[CNA Hours]],Nurse[[#This Row],[NA TR Hours]],Nurse[[#This Row],[Med Aide/Tech Hours]])</f>
        <v>283.25489130434784</v>
      </c>
      <c r="K203" s="4">
        <f>SUM(Nurse[[#This Row],[RN Hours (excl. Admin, DON)]],Nurse[[#This Row],[LPN Hours (excl. Admin)]],Nurse[[#This Row],[CNA Hours]],Nurse[[#This Row],[NA TR Hours]],Nurse[[#This Row],[Med Aide/Tech Hours]])</f>
        <v>255.0211956521739</v>
      </c>
      <c r="L203" s="4">
        <f>SUM(Nurse[[#This Row],[RN Hours (excl. Admin, DON)]],Nurse[[#This Row],[RN Admin Hours]],Nurse[[#This Row],[RN DON Hours]])</f>
        <v>48.853260869565212</v>
      </c>
      <c r="M203" s="4">
        <v>20.619565217391305</v>
      </c>
      <c r="N203" s="4">
        <v>23.258152173913043</v>
      </c>
      <c r="O203" s="4">
        <v>4.9755434782608692</v>
      </c>
      <c r="P203" s="4">
        <f>SUM(Nurse[[#This Row],[LPN Hours (excl. Admin)]],Nurse[[#This Row],[LPN Admin Hours]])</f>
        <v>62.489130434782609</v>
      </c>
      <c r="Q203" s="4">
        <v>62.489130434782609</v>
      </c>
      <c r="R203" s="4">
        <v>0</v>
      </c>
      <c r="S203" s="4">
        <f>SUM(Nurse[[#This Row],[CNA Hours]],Nurse[[#This Row],[NA TR Hours]],Nurse[[#This Row],[Med Aide/Tech Hours]])</f>
        <v>171.91250000000002</v>
      </c>
      <c r="T203" s="4">
        <v>148.85271739130437</v>
      </c>
      <c r="U203" s="4">
        <v>3.4456521739130435</v>
      </c>
      <c r="V203" s="4">
        <v>19.614130434782609</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14.138043478260871</v>
      </c>
      <c r="X203" s="4">
        <v>0.90760869565217395</v>
      </c>
      <c r="Y203" s="4">
        <v>0</v>
      </c>
      <c r="Z203" s="4">
        <v>0</v>
      </c>
      <c r="AA203" s="4">
        <v>7.6141304347826084</v>
      </c>
      <c r="AB203" s="4">
        <v>0</v>
      </c>
      <c r="AC203" s="4">
        <v>5.6163043478260875</v>
      </c>
      <c r="AD203" s="4">
        <v>0</v>
      </c>
      <c r="AE203" s="4">
        <v>0</v>
      </c>
      <c r="AF203" s="1">
        <v>245339</v>
      </c>
      <c r="AG203" s="1">
        <v>5</v>
      </c>
      <c r="AH203"/>
    </row>
    <row r="204" spans="1:34" x14ac:dyDescent="0.25">
      <c r="A204" t="s">
        <v>356</v>
      </c>
      <c r="B204" t="s">
        <v>17</v>
      </c>
      <c r="C204" t="s">
        <v>512</v>
      </c>
      <c r="D204" t="s">
        <v>415</v>
      </c>
      <c r="E204" s="4">
        <v>149.55434782608697</v>
      </c>
      <c r="F204" s="4">
        <f>Nurse[[#This Row],[Total Nurse Staff Hours]]/Nurse[[#This Row],[MDS Census]]</f>
        <v>4.7676938731012433</v>
      </c>
      <c r="G204" s="4">
        <f>Nurse[[#This Row],[Total Direct Care Staff Hours]]/Nurse[[#This Row],[MDS Census]]</f>
        <v>4.5772730576350025</v>
      </c>
      <c r="H204" s="4">
        <f>Nurse[[#This Row],[Total RN Hours (w/ Admin, DON)]]/Nurse[[#This Row],[MDS Census]]</f>
        <v>1.1577440220946289</v>
      </c>
      <c r="I204" s="4">
        <f>Nurse[[#This Row],[RN Hours (excl. Admin, DON)]]/Nurse[[#This Row],[MDS Census]]</f>
        <v>0.96732320662838867</v>
      </c>
      <c r="J204" s="4">
        <f>SUM(Nurse[[#This Row],[RN Hours (excl. Admin, DON)]],Nurse[[#This Row],[RN Admin Hours]],Nurse[[#This Row],[RN DON Hours]],Nurse[[#This Row],[LPN Hours (excl. Admin)]],Nurse[[#This Row],[LPN Admin Hours]],Nurse[[#This Row],[CNA Hours]],Nurse[[#This Row],[NA TR Hours]],Nurse[[#This Row],[Med Aide/Tech Hours]])</f>
        <v>713.02934782608702</v>
      </c>
      <c r="K204" s="4">
        <f>SUM(Nurse[[#This Row],[RN Hours (excl. Admin, DON)]],Nurse[[#This Row],[LPN Hours (excl. Admin)]],Nurse[[#This Row],[CNA Hours]],Nurse[[#This Row],[NA TR Hours]],Nurse[[#This Row],[Med Aide/Tech Hours]])</f>
        <v>684.55108695652177</v>
      </c>
      <c r="L204" s="4">
        <f>SUM(Nurse[[#This Row],[RN Hours (excl. Admin, DON)]],Nurse[[#This Row],[RN Admin Hours]],Nurse[[#This Row],[RN DON Hours]])</f>
        <v>173.14565217391305</v>
      </c>
      <c r="M204" s="4">
        <v>144.66739130434783</v>
      </c>
      <c r="N204" s="4">
        <v>26.141304347826086</v>
      </c>
      <c r="O204" s="4">
        <v>2.3369565217391304</v>
      </c>
      <c r="P204" s="4">
        <f>SUM(Nurse[[#This Row],[LPN Hours (excl. Admin)]],Nurse[[#This Row],[LPN Admin Hours]])</f>
        <v>75.513043478260869</v>
      </c>
      <c r="Q204" s="4">
        <v>75.513043478260869</v>
      </c>
      <c r="R204" s="4">
        <v>0</v>
      </c>
      <c r="S204" s="4">
        <f>SUM(Nurse[[#This Row],[CNA Hours]],Nurse[[#This Row],[NA TR Hours]],Nurse[[#This Row],[Med Aide/Tech Hours]])</f>
        <v>464.37065217391307</v>
      </c>
      <c r="T204" s="4">
        <v>398.14456521739135</v>
      </c>
      <c r="U204" s="4">
        <v>0</v>
      </c>
      <c r="V204" s="4">
        <v>66.22608695652174</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0.20652173913043478</v>
      </c>
      <c r="X204" s="4">
        <v>0</v>
      </c>
      <c r="Y204" s="4">
        <v>0</v>
      </c>
      <c r="Z204" s="4">
        <v>0.20652173913043478</v>
      </c>
      <c r="AA204" s="4">
        <v>0</v>
      </c>
      <c r="AB204" s="4">
        <v>0</v>
      </c>
      <c r="AC204" s="4">
        <v>0</v>
      </c>
      <c r="AD204" s="4">
        <v>0</v>
      </c>
      <c r="AE204" s="4">
        <v>0</v>
      </c>
      <c r="AF204" s="1">
        <v>245071</v>
      </c>
      <c r="AG204" s="1">
        <v>5</v>
      </c>
      <c r="AH204"/>
    </row>
    <row r="205" spans="1:34" x14ac:dyDescent="0.25">
      <c r="A205" t="s">
        <v>356</v>
      </c>
      <c r="B205" t="s">
        <v>325</v>
      </c>
      <c r="C205" t="s">
        <v>512</v>
      </c>
      <c r="D205" t="s">
        <v>415</v>
      </c>
      <c r="E205" s="4">
        <v>86.619565217391298</v>
      </c>
      <c r="F205" s="4">
        <f>Nurse[[#This Row],[Total Nurse Staff Hours]]/Nurse[[#This Row],[MDS Census]]</f>
        <v>2.6202409336177697</v>
      </c>
      <c r="G205" s="4">
        <f>Nurse[[#This Row],[Total Direct Care Staff Hours]]/Nurse[[#This Row],[MDS Census]]</f>
        <v>2.3847032249968634</v>
      </c>
      <c r="H205" s="4">
        <f>Nurse[[#This Row],[Total RN Hours (w/ Admin, DON)]]/Nurse[[#This Row],[MDS Census]]</f>
        <v>0.63048061237294517</v>
      </c>
      <c r="I205" s="4">
        <f>Nurse[[#This Row],[RN Hours (excl. Admin, DON)]]/Nurse[[#This Row],[MDS Census]]</f>
        <v>0.39494290375203911</v>
      </c>
      <c r="J205" s="4">
        <f>SUM(Nurse[[#This Row],[RN Hours (excl. Admin, DON)]],Nurse[[#This Row],[RN Admin Hours]],Nurse[[#This Row],[RN DON Hours]],Nurse[[#This Row],[LPN Hours (excl. Admin)]],Nurse[[#This Row],[LPN Admin Hours]],Nurse[[#This Row],[CNA Hours]],Nurse[[#This Row],[NA TR Hours]],Nurse[[#This Row],[Med Aide/Tech Hours]])</f>
        <v>226.96413043478265</v>
      </c>
      <c r="K205" s="4">
        <f>SUM(Nurse[[#This Row],[RN Hours (excl. Admin, DON)]],Nurse[[#This Row],[LPN Hours (excl. Admin)]],Nurse[[#This Row],[CNA Hours]],Nurse[[#This Row],[NA TR Hours]],Nurse[[#This Row],[Med Aide/Tech Hours]])</f>
        <v>206.56195652173918</v>
      </c>
      <c r="L205" s="4">
        <f>SUM(Nurse[[#This Row],[RN Hours (excl. Admin, DON)]],Nurse[[#This Row],[RN Admin Hours]],Nurse[[#This Row],[RN DON Hours]])</f>
        <v>54.611956521739124</v>
      </c>
      <c r="M205" s="4">
        <v>34.209782608695647</v>
      </c>
      <c r="N205" s="4">
        <v>18.065217391304348</v>
      </c>
      <c r="O205" s="4">
        <v>2.3369565217391304</v>
      </c>
      <c r="P205" s="4">
        <f>SUM(Nurse[[#This Row],[LPN Hours (excl. Admin)]],Nurse[[#This Row],[LPN Admin Hours]])</f>
        <v>19.216304347826085</v>
      </c>
      <c r="Q205" s="4">
        <v>19.216304347826085</v>
      </c>
      <c r="R205" s="4">
        <v>0</v>
      </c>
      <c r="S205" s="4">
        <f>SUM(Nurse[[#This Row],[CNA Hours]],Nurse[[#This Row],[NA TR Hours]],Nurse[[#This Row],[Med Aide/Tech Hours]])</f>
        <v>153.13586956521743</v>
      </c>
      <c r="T205" s="4">
        <v>107.96304347826091</v>
      </c>
      <c r="U205" s="4">
        <v>0</v>
      </c>
      <c r="V205" s="4">
        <v>45.172826086956519</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0.20652173913043478</v>
      </c>
      <c r="X205" s="4">
        <v>0</v>
      </c>
      <c r="Y205" s="4">
        <v>0</v>
      </c>
      <c r="Z205" s="4">
        <v>0.20652173913043478</v>
      </c>
      <c r="AA205" s="4">
        <v>0</v>
      </c>
      <c r="AB205" s="4">
        <v>0</v>
      </c>
      <c r="AC205" s="4">
        <v>0</v>
      </c>
      <c r="AD205" s="4">
        <v>0</v>
      </c>
      <c r="AE205" s="4">
        <v>0</v>
      </c>
      <c r="AF205" s="7">
        <v>2.3999999999999998E+103</v>
      </c>
      <c r="AG205" s="1">
        <v>5</v>
      </c>
      <c r="AH205"/>
    </row>
    <row r="206" spans="1:34" x14ac:dyDescent="0.25">
      <c r="A206" t="s">
        <v>356</v>
      </c>
      <c r="B206" t="s">
        <v>11</v>
      </c>
      <c r="C206" t="s">
        <v>527</v>
      </c>
      <c r="D206" t="s">
        <v>414</v>
      </c>
      <c r="E206" s="4">
        <v>65.847826086956516</v>
      </c>
      <c r="F206" s="4">
        <f>Nurse[[#This Row],[Total Nurse Staff Hours]]/Nurse[[#This Row],[MDS Census]]</f>
        <v>4.5240013205678444</v>
      </c>
      <c r="G206" s="4">
        <f>Nurse[[#This Row],[Total Direct Care Staff Hours]]/Nurse[[#This Row],[MDS Census]]</f>
        <v>4.2679894354572463</v>
      </c>
      <c r="H206" s="4">
        <f>Nurse[[#This Row],[Total RN Hours (w/ Admin, DON)]]/Nurse[[#This Row],[MDS Census]]</f>
        <v>1.1401056454275338</v>
      </c>
      <c r="I206" s="4">
        <f>Nurse[[#This Row],[RN Hours (excl. Admin, DON)]]/Nurse[[#This Row],[MDS Census]]</f>
        <v>0.88409376031693609</v>
      </c>
      <c r="J206" s="4">
        <f>SUM(Nurse[[#This Row],[RN Hours (excl. Admin, DON)]],Nurse[[#This Row],[RN Admin Hours]],Nurse[[#This Row],[RN DON Hours]],Nurse[[#This Row],[LPN Hours (excl. Admin)]],Nurse[[#This Row],[LPN Admin Hours]],Nurse[[#This Row],[CNA Hours]],Nurse[[#This Row],[NA TR Hours]],Nurse[[#This Row],[Med Aide/Tech Hours]])</f>
        <v>297.89565217391305</v>
      </c>
      <c r="K206" s="4">
        <f>SUM(Nurse[[#This Row],[RN Hours (excl. Admin, DON)]],Nurse[[#This Row],[LPN Hours (excl. Admin)]],Nurse[[#This Row],[CNA Hours]],Nurse[[#This Row],[NA TR Hours]],Nurse[[#This Row],[Med Aide/Tech Hours]])</f>
        <v>281.0378260869565</v>
      </c>
      <c r="L206" s="4">
        <f>SUM(Nurse[[#This Row],[RN Hours (excl. Admin, DON)]],Nurse[[#This Row],[RN Admin Hours]],Nurse[[#This Row],[RN DON Hours]])</f>
        <v>75.07347826086955</v>
      </c>
      <c r="M206" s="4">
        <v>58.215652173913028</v>
      </c>
      <c r="N206" s="4">
        <v>11.379565217391304</v>
      </c>
      <c r="O206" s="4">
        <v>5.4782608695652177</v>
      </c>
      <c r="P206" s="4">
        <f>SUM(Nurse[[#This Row],[LPN Hours (excl. Admin)]],Nurse[[#This Row],[LPN Admin Hours]])</f>
        <v>52.921739130434773</v>
      </c>
      <c r="Q206" s="4">
        <v>52.921739130434773</v>
      </c>
      <c r="R206" s="4">
        <v>0</v>
      </c>
      <c r="S206" s="4">
        <f>SUM(Nurse[[#This Row],[CNA Hours]],Nurse[[#This Row],[NA TR Hours]],Nurse[[#This Row],[Med Aide/Tech Hours]])</f>
        <v>169.90043478260873</v>
      </c>
      <c r="T206" s="4">
        <v>157.8046739130435</v>
      </c>
      <c r="U206" s="4">
        <v>0</v>
      </c>
      <c r="V206" s="4">
        <v>12.095760869565211</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0.20652173913043478</v>
      </c>
      <c r="X206" s="4">
        <v>0.20652173913043478</v>
      </c>
      <c r="Y206" s="4">
        <v>0</v>
      </c>
      <c r="Z206" s="4">
        <v>0</v>
      </c>
      <c r="AA206" s="4">
        <v>0</v>
      </c>
      <c r="AB206" s="4">
        <v>0</v>
      </c>
      <c r="AC206" s="4">
        <v>0</v>
      </c>
      <c r="AD206" s="4">
        <v>0</v>
      </c>
      <c r="AE206" s="4">
        <v>0</v>
      </c>
      <c r="AF206" s="1">
        <v>245039</v>
      </c>
      <c r="AG206" s="1">
        <v>5</v>
      </c>
      <c r="AH206"/>
    </row>
    <row r="207" spans="1:34" x14ac:dyDescent="0.25">
      <c r="A207" t="s">
        <v>356</v>
      </c>
      <c r="B207" t="s">
        <v>176</v>
      </c>
      <c r="C207" t="s">
        <v>583</v>
      </c>
      <c r="D207" t="s">
        <v>413</v>
      </c>
      <c r="E207" s="4">
        <v>40.956521739130437</v>
      </c>
      <c r="F207" s="4">
        <f>Nurse[[#This Row],[Total Nurse Staff Hours]]/Nurse[[#This Row],[MDS Census]]</f>
        <v>3.9744081740976642</v>
      </c>
      <c r="G207" s="4">
        <f>Nurse[[#This Row],[Total Direct Care Staff Hours]]/Nurse[[#This Row],[MDS Census]]</f>
        <v>3.4811093418259018</v>
      </c>
      <c r="H207" s="4">
        <f>Nurse[[#This Row],[Total RN Hours (w/ Admin, DON)]]/Nurse[[#This Row],[MDS Census]]</f>
        <v>1.3643205944798302</v>
      </c>
      <c r="I207" s="4">
        <f>Nurse[[#This Row],[RN Hours (excl. Admin, DON)]]/Nurse[[#This Row],[MDS Census]]</f>
        <v>0.87102176220806815</v>
      </c>
      <c r="J207" s="4">
        <f>SUM(Nurse[[#This Row],[RN Hours (excl. Admin, DON)]],Nurse[[#This Row],[RN Admin Hours]],Nurse[[#This Row],[RN DON Hours]],Nurse[[#This Row],[LPN Hours (excl. Admin)]],Nurse[[#This Row],[LPN Admin Hours]],Nurse[[#This Row],[CNA Hours]],Nurse[[#This Row],[NA TR Hours]],Nurse[[#This Row],[Med Aide/Tech Hours]])</f>
        <v>162.7779347826087</v>
      </c>
      <c r="K207" s="4">
        <f>SUM(Nurse[[#This Row],[RN Hours (excl. Admin, DON)]],Nurse[[#This Row],[LPN Hours (excl. Admin)]],Nurse[[#This Row],[CNA Hours]],Nurse[[#This Row],[NA TR Hours]],Nurse[[#This Row],[Med Aide/Tech Hours]])</f>
        <v>142.5741304347826</v>
      </c>
      <c r="L207" s="4">
        <f>SUM(Nurse[[#This Row],[RN Hours (excl. Admin, DON)]],Nurse[[#This Row],[RN Admin Hours]],Nurse[[#This Row],[RN DON Hours]])</f>
        <v>55.877826086956532</v>
      </c>
      <c r="M207" s="4">
        <v>35.674021739130445</v>
      </c>
      <c r="N207" s="4">
        <v>15.682065217391305</v>
      </c>
      <c r="O207" s="4">
        <v>4.5217391304347823</v>
      </c>
      <c r="P207" s="4">
        <f>SUM(Nurse[[#This Row],[LPN Hours (excl. Admin)]],Nurse[[#This Row],[LPN Admin Hours]])</f>
        <v>19.402934782608689</v>
      </c>
      <c r="Q207" s="4">
        <v>19.402934782608689</v>
      </c>
      <c r="R207" s="4">
        <v>0</v>
      </c>
      <c r="S207" s="4">
        <f>SUM(Nurse[[#This Row],[CNA Hours]],Nurse[[#This Row],[NA TR Hours]],Nurse[[#This Row],[Med Aide/Tech Hours]])</f>
        <v>87.497173913043454</v>
      </c>
      <c r="T207" s="4">
        <v>84.003260869565196</v>
      </c>
      <c r="U207" s="4">
        <v>0</v>
      </c>
      <c r="V207" s="4">
        <v>3.4939130434782601</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52.773586956521754</v>
      </c>
      <c r="X207" s="4">
        <v>12.865543478260872</v>
      </c>
      <c r="Y207" s="4">
        <v>1.4211956521739131</v>
      </c>
      <c r="Z207" s="4">
        <v>0</v>
      </c>
      <c r="AA207" s="4">
        <v>4.8508695652173905</v>
      </c>
      <c r="AB207" s="4">
        <v>0</v>
      </c>
      <c r="AC207" s="4">
        <v>33.635978260869578</v>
      </c>
      <c r="AD207" s="4">
        <v>0</v>
      </c>
      <c r="AE207" s="4">
        <v>0</v>
      </c>
      <c r="AF207" s="1">
        <v>245421</v>
      </c>
      <c r="AG207" s="1">
        <v>5</v>
      </c>
      <c r="AH207"/>
    </row>
    <row r="208" spans="1:34" x14ac:dyDescent="0.25">
      <c r="A208" t="s">
        <v>356</v>
      </c>
      <c r="B208" t="s">
        <v>152</v>
      </c>
      <c r="C208" t="s">
        <v>513</v>
      </c>
      <c r="D208" t="s">
        <v>413</v>
      </c>
      <c r="E208" s="4">
        <v>63.456521739130437</v>
      </c>
      <c r="F208" s="4">
        <f>Nurse[[#This Row],[Total Nurse Staff Hours]]/Nurse[[#This Row],[MDS Census]]</f>
        <v>4.1402877697841731</v>
      </c>
      <c r="G208" s="4">
        <f>Nurse[[#This Row],[Total Direct Care Staff Hours]]/Nurse[[#This Row],[MDS Census]]</f>
        <v>3.7147995889003083</v>
      </c>
      <c r="H208" s="4">
        <f>Nurse[[#This Row],[Total RN Hours (w/ Admin, DON)]]/Nurse[[#This Row],[MDS Census]]</f>
        <v>1.0907416923603974</v>
      </c>
      <c r="I208" s="4">
        <f>Nurse[[#This Row],[RN Hours (excl. Admin, DON)]]/Nurse[[#This Row],[MDS Census]]</f>
        <v>0.665253511476533</v>
      </c>
      <c r="J208" s="4">
        <f>SUM(Nurse[[#This Row],[RN Hours (excl. Admin, DON)]],Nurse[[#This Row],[RN Admin Hours]],Nurse[[#This Row],[RN DON Hours]],Nurse[[#This Row],[LPN Hours (excl. Admin)]],Nurse[[#This Row],[LPN Admin Hours]],Nurse[[#This Row],[CNA Hours]],Nurse[[#This Row],[NA TR Hours]],Nurse[[#This Row],[Med Aide/Tech Hours]])</f>
        <v>262.72826086956525</v>
      </c>
      <c r="K208" s="4">
        <f>SUM(Nurse[[#This Row],[RN Hours (excl. Admin, DON)]],Nurse[[#This Row],[LPN Hours (excl. Admin)]],Nurse[[#This Row],[CNA Hours]],Nurse[[#This Row],[NA TR Hours]],Nurse[[#This Row],[Med Aide/Tech Hours]])</f>
        <v>235.72826086956522</v>
      </c>
      <c r="L208" s="4">
        <f>SUM(Nurse[[#This Row],[RN Hours (excl. Admin, DON)]],Nurse[[#This Row],[RN Admin Hours]],Nurse[[#This Row],[RN DON Hours]])</f>
        <v>69.214673913043484</v>
      </c>
      <c r="M208" s="4">
        <v>42.214673913043477</v>
      </c>
      <c r="N208" s="4">
        <v>23.086956521739129</v>
      </c>
      <c r="O208" s="4">
        <v>3.9130434782608696</v>
      </c>
      <c r="P208" s="4">
        <f>SUM(Nurse[[#This Row],[LPN Hours (excl. Admin)]],Nurse[[#This Row],[LPN Admin Hours]])</f>
        <v>44.888586956521742</v>
      </c>
      <c r="Q208" s="4">
        <v>44.888586956521742</v>
      </c>
      <c r="R208" s="4">
        <v>0</v>
      </c>
      <c r="S208" s="4">
        <f>SUM(Nurse[[#This Row],[CNA Hours]],Nurse[[#This Row],[NA TR Hours]],Nurse[[#This Row],[Med Aide/Tech Hours]])</f>
        <v>148.625</v>
      </c>
      <c r="T208" s="4">
        <v>129.42934782608697</v>
      </c>
      <c r="U208" s="4">
        <v>0</v>
      </c>
      <c r="V208" s="4">
        <v>19.195652173913043</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8" s="4">
        <v>0</v>
      </c>
      <c r="Y208" s="4">
        <v>0</v>
      </c>
      <c r="Z208" s="4">
        <v>0</v>
      </c>
      <c r="AA208" s="4">
        <v>0</v>
      </c>
      <c r="AB208" s="4">
        <v>0</v>
      </c>
      <c r="AC208" s="4">
        <v>0</v>
      </c>
      <c r="AD208" s="4">
        <v>0</v>
      </c>
      <c r="AE208" s="4">
        <v>0</v>
      </c>
      <c r="AF208" s="1">
        <v>245381</v>
      </c>
      <c r="AG208" s="1">
        <v>5</v>
      </c>
      <c r="AH208"/>
    </row>
    <row r="209" spans="1:34" x14ac:dyDescent="0.25">
      <c r="A209" t="s">
        <v>356</v>
      </c>
      <c r="B209" t="s">
        <v>108</v>
      </c>
      <c r="C209" t="s">
        <v>586</v>
      </c>
      <c r="D209" t="s">
        <v>438</v>
      </c>
      <c r="E209" s="4">
        <v>37.847826086956523</v>
      </c>
      <c r="F209" s="4">
        <f>Nurse[[#This Row],[Total Nurse Staff Hours]]/Nurse[[#This Row],[MDS Census]]</f>
        <v>4.6297214244686966</v>
      </c>
      <c r="G209" s="4">
        <f>Nurse[[#This Row],[Total Direct Care Staff Hours]]/Nurse[[#This Row],[MDS Census]]</f>
        <v>4.1788397472716836</v>
      </c>
      <c r="H209" s="4">
        <f>Nurse[[#This Row],[Total RN Hours (w/ Admin, DON)]]/Nurse[[#This Row],[MDS Census]]</f>
        <v>0.81038196438828247</v>
      </c>
      <c r="I209" s="4">
        <f>Nurse[[#This Row],[RN Hours (excl. Admin, DON)]]/Nurse[[#This Row],[MDS Census]]</f>
        <v>0.50883113153360138</v>
      </c>
      <c r="J209" s="4">
        <f>SUM(Nurse[[#This Row],[RN Hours (excl. Admin, DON)]],Nurse[[#This Row],[RN Admin Hours]],Nurse[[#This Row],[RN DON Hours]],Nurse[[#This Row],[LPN Hours (excl. Admin)]],Nurse[[#This Row],[LPN Admin Hours]],Nurse[[#This Row],[CNA Hours]],Nurse[[#This Row],[NA TR Hours]],Nurse[[#This Row],[Med Aide/Tech Hours]])</f>
        <v>175.22489130434784</v>
      </c>
      <c r="K209" s="4">
        <f>SUM(Nurse[[#This Row],[RN Hours (excl. Admin, DON)]],Nurse[[#This Row],[LPN Hours (excl. Admin)]],Nurse[[#This Row],[CNA Hours]],Nurse[[#This Row],[NA TR Hours]],Nurse[[#This Row],[Med Aide/Tech Hours]])</f>
        <v>158.16000000000003</v>
      </c>
      <c r="L209" s="4">
        <f>SUM(Nurse[[#This Row],[RN Hours (excl. Admin, DON)]],Nurse[[#This Row],[RN Admin Hours]],Nurse[[#This Row],[RN DON Hours]])</f>
        <v>30.67119565217391</v>
      </c>
      <c r="M209" s="4">
        <v>19.258152173913043</v>
      </c>
      <c r="N209" s="4">
        <v>6.2119565217391308</v>
      </c>
      <c r="O209" s="4">
        <v>5.2010869565217392</v>
      </c>
      <c r="P209" s="4">
        <f>SUM(Nurse[[#This Row],[LPN Hours (excl. Admin)]],Nurse[[#This Row],[LPN Admin Hours]])</f>
        <v>34.690108695652171</v>
      </c>
      <c r="Q209" s="4">
        <v>29.038260869565217</v>
      </c>
      <c r="R209" s="4">
        <v>5.6518478260869571</v>
      </c>
      <c r="S209" s="4">
        <f>SUM(Nurse[[#This Row],[CNA Hours]],Nurse[[#This Row],[NA TR Hours]],Nurse[[#This Row],[Med Aide/Tech Hours]])</f>
        <v>109.86358695652173</v>
      </c>
      <c r="T209" s="4">
        <v>86.776630434782604</v>
      </c>
      <c r="U209" s="4">
        <v>19.095108695652176</v>
      </c>
      <c r="V209" s="4">
        <v>3.9918478260869565</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1.5706521739130435</v>
      </c>
      <c r="X209" s="4">
        <v>1.3478260869565217</v>
      </c>
      <c r="Y209" s="4">
        <v>0</v>
      </c>
      <c r="Z209" s="4">
        <v>0</v>
      </c>
      <c r="AA209" s="4">
        <v>0.11956521739130435</v>
      </c>
      <c r="AB209" s="4">
        <v>0</v>
      </c>
      <c r="AC209" s="4">
        <v>0.10326086956521739</v>
      </c>
      <c r="AD209" s="4">
        <v>0</v>
      </c>
      <c r="AE209" s="4">
        <v>0</v>
      </c>
      <c r="AF209" s="1">
        <v>245316</v>
      </c>
      <c r="AG209" s="1">
        <v>5</v>
      </c>
      <c r="AH209"/>
    </row>
    <row r="210" spans="1:34" x14ac:dyDescent="0.25">
      <c r="A210" t="s">
        <v>356</v>
      </c>
      <c r="B210" t="s">
        <v>324</v>
      </c>
      <c r="C210" t="s">
        <v>699</v>
      </c>
      <c r="D210" t="s">
        <v>385</v>
      </c>
      <c r="E210" s="4">
        <v>35.771739130434781</v>
      </c>
      <c r="F210" s="4">
        <f>Nurse[[#This Row],[Total Nurse Staff Hours]]/Nurse[[#This Row],[MDS Census]]</f>
        <v>5.5372895776359758</v>
      </c>
      <c r="G210" s="4">
        <f>Nurse[[#This Row],[Total Direct Care Staff Hours]]/Nurse[[#This Row],[MDS Census]]</f>
        <v>4.928745062291096</v>
      </c>
      <c r="H210" s="4">
        <f>Nurse[[#This Row],[Total RN Hours (w/ Admin, DON)]]/Nurse[[#This Row],[MDS Census]]</f>
        <v>2.4708204193254328</v>
      </c>
      <c r="I210" s="4">
        <f>Nurse[[#This Row],[RN Hours (excl. Admin, DON)]]/Nurse[[#This Row],[MDS Census]]</f>
        <v>1.862275903980553</v>
      </c>
      <c r="J210" s="4">
        <f>SUM(Nurse[[#This Row],[RN Hours (excl. Admin, DON)]],Nurse[[#This Row],[RN Admin Hours]],Nurse[[#This Row],[RN DON Hours]],Nurse[[#This Row],[LPN Hours (excl. Admin)]],Nurse[[#This Row],[LPN Admin Hours]],Nurse[[#This Row],[CNA Hours]],Nurse[[#This Row],[NA TR Hours]],Nurse[[#This Row],[Med Aide/Tech Hours]])</f>
        <v>198.07847826086953</v>
      </c>
      <c r="K210" s="4">
        <f>SUM(Nurse[[#This Row],[RN Hours (excl. Admin, DON)]],Nurse[[#This Row],[LPN Hours (excl. Admin)]],Nurse[[#This Row],[CNA Hours]],Nurse[[#This Row],[NA TR Hours]],Nurse[[#This Row],[Med Aide/Tech Hours]])</f>
        <v>176.30978260869563</v>
      </c>
      <c r="L210" s="4">
        <f>SUM(Nurse[[#This Row],[RN Hours (excl. Admin, DON)]],Nurse[[#This Row],[RN Admin Hours]],Nurse[[#This Row],[RN DON Hours]])</f>
        <v>88.385543478260857</v>
      </c>
      <c r="M210" s="4">
        <v>66.616847826086953</v>
      </c>
      <c r="N210" s="4">
        <v>21.442608695652176</v>
      </c>
      <c r="O210" s="4">
        <v>0.32608695652173914</v>
      </c>
      <c r="P210" s="4">
        <f>SUM(Nurse[[#This Row],[LPN Hours (excl. Admin)]],Nurse[[#This Row],[LPN Admin Hours]])</f>
        <v>2.8695652173913042</v>
      </c>
      <c r="Q210" s="4">
        <v>2.8695652173913042</v>
      </c>
      <c r="R210" s="4">
        <v>0</v>
      </c>
      <c r="S210" s="4">
        <f>SUM(Nurse[[#This Row],[CNA Hours]],Nurse[[#This Row],[NA TR Hours]],Nurse[[#This Row],[Med Aide/Tech Hours]])</f>
        <v>106.82336956521739</v>
      </c>
      <c r="T210" s="4">
        <v>106.82336956521739</v>
      </c>
      <c r="U210" s="4">
        <v>0</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13.701086956521738</v>
      </c>
      <c r="X210" s="4">
        <v>0</v>
      </c>
      <c r="Y210" s="4">
        <v>11.282608695652174</v>
      </c>
      <c r="Z210" s="4">
        <v>0</v>
      </c>
      <c r="AA210" s="4">
        <v>0</v>
      </c>
      <c r="AB210" s="4">
        <v>0</v>
      </c>
      <c r="AC210" s="4">
        <v>2.4184782608695654</v>
      </c>
      <c r="AD210" s="4">
        <v>0</v>
      </c>
      <c r="AE210" s="4">
        <v>0</v>
      </c>
      <c r="AF210" s="1">
        <v>245637</v>
      </c>
      <c r="AG210" s="1">
        <v>5</v>
      </c>
      <c r="AH210"/>
    </row>
    <row r="211" spans="1:34" x14ac:dyDescent="0.25">
      <c r="A211" t="s">
        <v>356</v>
      </c>
      <c r="B211" t="s">
        <v>29</v>
      </c>
      <c r="C211" t="s">
        <v>536</v>
      </c>
      <c r="D211" t="s">
        <v>415</v>
      </c>
      <c r="E211" s="4">
        <v>216.85869565217391</v>
      </c>
      <c r="F211" s="4">
        <f>Nurse[[#This Row],[Total Nurse Staff Hours]]/Nurse[[#This Row],[MDS Census]]</f>
        <v>4.4408089820059145</v>
      </c>
      <c r="G211" s="4">
        <f>Nurse[[#This Row],[Total Direct Care Staff Hours]]/Nurse[[#This Row],[MDS Census]]</f>
        <v>4.2315212270061648</v>
      </c>
      <c r="H211" s="4">
        <f>Nurse[[#This Row],[Total RN Hours (w/ Admin, DON)]]/Nurse[[#This Row],[MDS Census]]</f>
        <v>1.4073855947070322</v>
      </c>
      <c r="I211" s="4">
        <f>Nurse[[#This Row],[RN Hours (excl. Admin, DON)]]/Nurse[[#This Row],[MDS Census]]</f>
        <v>1.2306275374667937</v>
      </c>
      <c r="J211" s="4">
        <f>SUM(Nurse[[#This Row],[RN Hours (excl. Admin, DON)]],Nurse[[#This Row],[RN Admin Hours]],Nurse[[#This Row],[RN DON Hours]],Nurse[[#This Row],[LPN Hours (excl. Admin)]],Nurse[[#This Row],[LPN Admin Hours]],Nurse[[#This Row],[CNA Hours]],Nurse[[#This Row],[NA TR Hours]],Nurse[[#This Row],[Med Aide/Tech Hours]])</f>
        <v>963.02804347826088</v>
      </c>
      <c r="K211" s="4">
        <f>SUM(Nurse[[#This Row],[RN Hours (excl. Admin, DON)]],Nurse[[#This Row],[LPN Hours (excl. Admin)]],Nurse[[#This Row],[CNA Hours]],Nurse[[#This Row],[NA TR Hours]],Nurse[[#This Row],[Med Aide/Tech Hours]])</f>
        <v>917.64217391304339</v>
      </c>
      <c r="L211" s="4">
        <f>SUM(Nurse[[#This Row],[RN Hours (excl. Admin, DON)]],Nurse[[#This Row],[RN Admin Hours]],Nurse[[#This Row],[RN DON Hours]])</f>
        <v>305.20380434782606</v>
      </c>
      <c r="M211" s="4">
        <v>266.87228260869563</v>
      </c>
      <c r="N211" s="4">
        <v>33.722826086956523</v>
      </c>
      <c r="O211" s="4">
        <v>4.6086956521739131</v>
      </c>
      <c r="P211" s="4">
        <f>SUM(Nurse[[#This Row],[LPN Hours (excl. Admin)]],Nurse[[#This Row],[LPN Admin Hours]])</f>
        <v>166.21282608695654</v>
      </c>
      <c r="Q211" s="4">
        <v>159.15847826086957</v>
      </c>
      <c r="R211" s="4">
        <v>7.0543478260869561</v>
      </c>
      <c r="S211" s="4">
        <f>SUM(Nurse[[#This Row],[CNA Hours]],Nurse[[#This Row],[NA TR Hours]],Nurse[[#This Row],[Med Aide/Tech Hours]])</f>
        <v>491.61141304347825</v>
      </c>
      <c r="T211" s="4">
        <v>483.49728260869563</v>
      </c>
      <c r="U211" s="4">
        <v>0</v>
      </c>
      <c r="V211" s="4">
        <v>8.1141304347826093</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45.733695652173914</v>
      </c>
      <c r="X211" s="4">
        <v>4.0489130434782608</v>
      </c>
      <c r="Y211" s="4">
        <v>0</v>
      </c>
      <c r="Z211" s="4">
        <v>0</v>
      </c>
      <c r="AA211" s="4">
        <v>2.1847826086956523</v>
      </c>
      <c r="AB211" s="4">
        <v>0</v>
      </c>
      <c r="AC211" s="4">
        <v>39.5</v>
      </c>
      <c r="AD211" s="4">
        <v>0</v>
      </c>
      <c r="AE211" s="4">
        <v>0</v>
      </c>
      <c r="AF211" s="1">
        <v>245183</v>
      </c>
      <c r="AG211" s="1">
        <v>5</v>
      </c>
      <c r="AH211"/>
    </row>
    <row r="212" spans="1:34" x14ac:dyDescent="0.25">
      <c r="A212" t="s">
        <v>356</v>
      </c>
      <c r="B212" t="s">
        <v>154</v>
      </c>
      <c r="C212" t="s">
        <v>611</v>
      </c>
      <c r="D212" t="s">
        <v>399</v>
      </c>
      <c r="E212" s="4">
        <v>36.130434782608695</v>
      </c>
      <c r="F212" s="4">
        <f>Nurse[[#This Row],[Total Nurse Staff Hours]]/Nurse[[#This Row],[MDS Census]]</f>
        <v>3.5618381468110711</v>
      </c>
      <c r="G212" s="4">
        <f>Nurse[[#This Row],[Total Direct Care Staff Hours]]/Nurse[[#This Row],[MDS Census]]</f>
        <v>3.2814530685920578</v>
      </c>
      <c r="H212" s="4">
        <f>Nurse[[#This Row],[Total RN Hours (w/ Admin, DON)]]/Nurse[[#This Row],[MDS Census]]</f>
        <v>1.0467208182912155</v>
      </c>
      <c r="I212" s="4">
        <f>Nurse[[#This Row],[RN Hours (excl. Admin, DON)]]/Nurse[[#This Row],[MDS Census]]</f>
        <v>0.76633574007220229</v>
      </c>
      <c r="J212" s="4">
        <f>SUM(Nurse[[#This Row],[RN Hours (excl. Admin, DON)]],Nurse[[#This Row],[RN Admin Hours]],Nurse[[#This Row],[RN DON Hours]],Nurse[[#This Row],[LPN Hours (excl. Admin)]],Nurse[[#This Row],[LPN Admin Hours]],Nurse[[#This Row],[CNA Hours]],Nurse[[#This Row],[NA TR Hours]],Nurse[[#This Row],[Med Aide/Tech Hours]])</f>
        <v>128.69076086956522</v>
      </c>
      <c r="K212" s="4">
        <f>SUM(Nurse[[#This Row],[RN Hours (excl. Admin, DON)]],Nurse[[#This Row],[LPN Hours (excl. Admin)]],Nurse[[#This Row],[CNA Hours]],Nurse[[#This Row],[NA TR Hours]],Nurse[[#This Row],[Med Aide/Tech Hours]])</f>
        <v>118.56032608695652</v>
      </c>
      <c r="L212" s="4">
        <f>SUM(Nurse[[#This Row],[RN Hours (excl. Admin, DON)]],Nurse[[#This Row],[RN Admin Hours]],Nurse[[#This Row],[RN DON Hours]])</f>
        <v>37.818478260869568</v>
      </c>
      <c r="M212" s="4">
        <v>27.688043478260873</v>
      </c>
      <c r="N212" s="4">
        <v>10.130434782608695</v>
      </c>
      <c r="O212" s="4">
        <v>0</v>
      </c>
      <c r="P212" s="4">
        <f>SUM(Nurse[[#This Row],[LPN Hours (excl. Admin)]],Nurse[[#This Row],[LPN Admin Hours]])</f>
        <v>19.440217391304348</v>
      </c>
      <c r="Q212" s="4">
        <v>19.440217391304348</v>
      </c>
      <c r="R212" s="4">
        <v>0</v>
      </c>
      <c r="S212" s="4">
        <f>SUM(Nurse[[#This Row],[CNA Hours]],Nurse[[#This Row],[NA TR Hours]],Nurse[[#This Row],[Med Aide/Tech Hours]])</f>
        <v>71.432065217391298</v>
      </c>
      <c r="T212" s="4">
        <v>68.983695652173907</v>
      </c>
      <c r="U212" s="4">
        <v>0</v>
      </c>
      <c r="V212" s="4">
        <v>2.4483695652173911</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2" s="4">
        <v>0</v>
      </c>
      <c r="Y212" s="4">
        <v>0</v>
      </c>
      <c r="Z212" s="4">
        <v>0</v>
      </c>
      <c r="AA212" s="4">
        <v>0</v>
      </c>
      <c r="AB212" s="4">
        <v>0</v>
      </c>
      <c r="AC212" s="4">
        <v>0</v>
      </c>
      <c r="AD212" s="4">
        <v>0</v>
      </c>
      <c r="AE212" s="4">
        <v>0</v>
      </c>
      <c r="AF212" s="1">
        <v>245384</v>
      </c>
      <c r="AG212" s="1">
        <v>5</v>
      </c>
      <c r="AH212"/>
    </row>
    <row r="213" spans="1:34" x14ac:dyDescent="0.25">
      <c r="A213" t="s">
        <v>356</v>
      </c>
      <c r="B213" t="s">
        <v>263</v>
      </c>
      <c r="C213" t="s">
        <v>476</v>
      </c>
      <c r="D213" t="s">
        <v>384</v>
      </c>
      <c r="E213" s="4">
        <v>30.195652173913043</v>
      </c>
      <c r="F213" s="4">
        <f>Nurse[[#This Row],[Total Nurse Staff Hours]]/Nurse[[#This Row],[MDS Census]]</f>
        <v>5.0692512598992083</v>
      </c>
      <c r="G213" s="4">
        <f>Nurse[[#This Row],[Total Direct Care Staff Hours]]/Nurse[[#This Row],[MDS Census]]</f>
        <v>4.6829157667386605</v>
      </c>
      <c r="H213" s="4">
        <f>Nurse[[#This Row],[Total RN Hours (w/ Admin, DON)]]/Nurse[[#This Row],[MDS Census]]</f>
        <v>1.3503923686105108</v>
      </c>
      <c r="I213" s="4">
        <f>Nurse[[#This Row],[RN Hours (excl. Admin, DON)]]/Nurse[[#This Row],[MDS Census]]</f>
        <v>0.96405687544996366</v>
      </c>
      <c r="J213" s="4">
        <f>SUM(Nurse[[#This Row],[RN Hours (excl. Admin, DON)]],Nurse[[#This Row],[RN Admin Hours]],Nurse[[#This Row],[RN DON Hours]],Nurse[[#This Row],[LPN Hours (excl. Admin)]],Nurse[[#This Row],[LPN Admin Hours]],Nurse[[#This Row],[CNA Hours]],Nurse[[#This Row],[NA TR Hours]],Nurse[[#This Row],[Med Aide/Tech Hours]])</f>
        <v>153.06934782608695</v>
      </c>
      <c r="K213" s="4">
        <f>SUM(Nurse[[#This Row],[RN Hours (excl. Admin, DON)]],Nurse[[#This Row],[LPN Hours (excl. Admin)]],Nurse[[#This Row],[CNA Hours]],Nurse[[#This Row],[NA TR Hours]],Nurse[[#This Row],[Med Aide/Tech Hours]])</f>
        <v>141.40369565217389</v>
      </c>
      <c r="L213" s="4">
        <f>SUM(Nurse[[#This Row],[RN Hours (excl. Admin, DON)]],Nurse[[#This Row],[RN Admin Hours]],Nurse[[#This Row],[RN DON Hours]])</f>
        <v>40.775978260869557</v>
      </c>
      <c r="M213" s="4">
        <v>29.110326086956512</v>
      </c>
      <c r="N213" s="4">
        <v>2.3182608695652176</v>
      </c>
      <c r="O213" s="4">
        <v>9.3473913043478269</v>
      </c>
      <c r="P213" s="4">
        <f>SUM(Nurse[[#This Row],[LPN Hours (excl. Admin)]],Nurse[[#This Row],[LPN Admin Hours]])</f>
        <v>26.837826086956525</v>
      </c>
      <c r="Q213" s="4">
        <v>26.837826086956525</v>
      </c>
      <c r="R213" s="4">
        <v>0</v>
      </c>
      <c r="S213" s="4">
        <f>SUM(Nurse[[#This Row],[CNA Hours]],Nurse[[#This Row],[NA TR Hours]],Nurse[[#This Row],[Med Aide/Tech Hours]])</f>
        <v>85.455543478260864</v>
      </c>
      <c r="T213" s="4">
        <v>63.332391304347809</v>
      </c>
      <c r="U213" s="4">
        <v>17.007173913043484</v>
      </c>
      <c r="V213" s="4">
        <v>5.1159782608695652</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3" s="4">
        <v>0</v>
      </c>
      <c r="Y213" s="4">
        <v>0</v>
      </c>
      <c r="Z213" s="4">
        <v>0</v>
      </c>
      <c r="AA213" s="4">
        <v>0</v>
      </c>
      <c r="AB213" s="4">
        <v>0</v>
      </c>
      <c r="AC213" s="4">
        <v>0</v>
      </c>
      <c r="AD213" s="4">
        <v>0</v>
      </c>
      <c r="AE213" s="4">
        <v>0</v>
      </c>
      <c r="AF213" s="1">
        <v>245550</v>
      </c>
      <c r="AG213" s="1">
        <v>5</v>
      </c>
      <c r="AH213"/>
    </row>
    <row r="214" spans="1:34" x14ac:dyDescent="0.25">
      <c r="A214" t="s">
        <v>356</v>
      </c>
      <c r="B214" t="s">
        <v>270</v>
      </c>
      <c r="C214" t="s">
        <v>554</v>
      </c>
      <c r="D214" t="s">
        <v>406</v>
      </c>
      <c r="E214" s="4">
        <v>19.25</v>
      </c>
      <c r="F214" s="4">
        <f>Nurse[[#This Row],[Total Nurse Staff Hours]]/Nurse[[#This Row],[MDS Census]]</f>
        <v>4.1688311688311677</v>
      </c>
      <c r="G214" s="4">
        <f>Nurse[[#This Row],[Total Direct Care Staff Hours]]/Nurse[[#This Row],[MDS Census]]</f>
        <v>3.5830039525691695</v>
      </c>
      <c r="H214" s="4">
        <f>Nurse[[#This Row],[Total RN Hours (w/ Admin, DON)]]/Nurse[[#This Row],[MDS Census]]</f>
        <v>1.4102202145680407</v>
      </c>
      <c r="I214" s="4">
        <f>Nurse[[#This Row],[RN Hours (excl. Admin, DON)]]/Nurse[[#This Row],[MDS Census]]</f>
        <v>0.82439299830604185</v>
      </c>
      <c r="J214" s="4">
        <f>SUM(Nurse[[#This Row],[RN Hours (excl. Admin, DON)]],Nurse[[#This Row],[RN Admin Hours]],Nurse[[#This Row],[RN DON Hours]],Nurse[[#This Row],[LPN Hours (excl. Admin)]],Nurse[[#This Row],[LPN Admin Hours]],Nurse[[#This Row],[CNA Hours]],Nurse[[#This Row],[NA TR Hours]],Nurse[[#This Row],[Med Aide/Tech Hours]])</f>
        <v>80.249999999999986</v>
      </c>
      <c r="K214" s="4">
        <f>SUM(Nurse[[#This Row],[RN Hours (excl. Admin, DON)]],Nurse[[#This Row],[LPN Hours (excl. Admin)]],Nurse[[#This Row],[CNA Hours]],Nurse[[#This Row],[NA TR Hours]],Nurse[[#This Row],[Med Aide/Tech Hours]])</f>
        <v>68.972826086956516</v>
      </c>
      <c r="L214" s="4">
        <f>SUM(Nurse[[#This Row],[RN Hours (excl. Admin, DON)]],Nurse[[#This Row],[RN Admin Hours]],Nurse[[#This Row],[RN DON Hours]])</f>
        <v>27.146739130434781</v>
      </c>
      <c r="M214" s="4">
        <v>15.869565217391305</v>
      </c>
      <c r="N214" s="4">
        <v>4.7771739130434785</v>
      </c>
      <c r="O214" s="4">
        <v>6.5</v>
      </c>
      <c r="P214" s="4">
        <f>SUM(Nurse[[#This Row],[LPN Hours (excl. Admin)]],Nurse[[#This Row],[LPN Admin Hours]])</f>
        <v>16.315217391304348</v>
      </c>
      <c r="Q214" s="4">
        <v>16.315217391304348</v>
      </c>
      <c r="R214" s="4">
        <v>0</v>
      </c>
      <c r="S214" s="4">
        <f>SUM(Nurse[[#This Row],[CNA Hours]],Nurse[[#This Row],[NA TR Hours]],Nurse[[#This Row],[Med Aide/Tech Hours]])</f>
        <v>36.788043478260867</v>
      </c>
      <c r="T214" s="4">
        <v>25.513586956521738</v>
      </c>
      <c r="U214" s="4">
        <v>11.274456521739131</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4" s="4">
        <v>0</v>
      </c>
      <c r="Y214" s="4">
        <v>0</v>
      </c>
      <c r="Z214" s="4">
        <v>0</v>
      </c>
      <c r="AA214" s="4">
        <v>0</v>
      </c>
      <c r="AB214" s="4">
        <v>0</v>
      </c>
      <c r="AC214" s="4">
        <v>0</v>
      </c>
      <c r="AD214" s="4">
        <v>0</v>
      </c>
      <c r="AE214" s="4">
        <v>0</v>
      </c>
      <c r="AF214" s="1">
        <v>245561</v>
      </c>
      <c r="AG214" s="1">
        <v>5</v>
      </c>
      <c r="AH214"/>
    </row>
    <row r="215" spans="1:34" x14ac:dyDescent="0.25">
      <c r="A215" t="s">
        <v>356</v>
      </c>
      <c r="B215" t="s">
        <v>58</v>
      </c>
      <c r="C215" t="s">
        <v>554</v>
      </c>
      <c r="D215" t="s">
        <v>406</v>
      </c>
      <c r="E215" s="4">
        <v>32.434782608695649</v>
      </c>
      <c r="F215" s="4">
        <f>Nurse[[#This Row],[Total Nurse Staff Hours]]/Nurse[[#This Row],[MDS Census]]</f>
        <v>4.5052077747989268</v>
      </c>
      <c r="G215" s="4">
        <f>Nurse[[#This Row],[Total Direct Care Staff Hours]]/Nurse[[#This Row],[MDS Census]]</f>
        <v>4.0481534852546917</v>
      </c>
      <c r="H215" s="4">
        <f>Nurse[[#This Row],[Total RN Hours (w/ Admin, DON)]]/Nurse[[#This Row],[MDS Census]]</f>
        <v>1.2740449061662202</v>
      </c>
      <c r="I215" s="4">
        <f>Nurse[[#This Row],[RN Hours (excl. Admin, DON)]]/Nurse[[#This Row],[MDS Census]]</f>
        <v>0.81699061662198424</v>
      </c>
      <c r="J215" s="4">
        <f>SUM(Nurse[[#This Row],[RN Hours (excl. Admin, DON)]],Nurse[[#This Row],[RN Admin Hours]],Nurse[[#This Row],[RN DON Hours]],Nurse[[#This Row],[LPN Hours (excl. Admin)]],Nurse[[#This Row],[LPN Admin Hours]],Nurse[[#This Row],[CNA Hours]],Nurse[[#This Row],[NA TR Hours]],Nurse[[#This Row],[Med Aide/Tech Hours]])</f>
        <v>146.12543478260866</v>
      </c>
      <c r="K215" s="4">
        <f>SUM(Nurse[[#This Row],[RN Hours (excl. Admin, DON)]],Nurse[[#This Row],[LPN Hours (excl. Admin)]],Nurse[[#This Row],[CNA Hours]],Nurse[[#This Row],[NA TR Hours]],Nurse[[#This Row],[Med Aide/Tech Hours]])</f>
        <v>131.30097826086956</v>
      </c>
      <c r="L215" s="4">
        <f>SUM(Nurse[[#This Row],[RN Hours (excl. Admin, DON)]],Nurse[[#This Row],[RN Admin Hours]],Nurse[[#This Row],[RN DON Hours]])</f>
        <v>41.323369565217398</v>
      </c>
      <c r="M215" s="4">
        <v>26.498913043478268</v>
      </c>
      <c r="N215" s="4">
        <v>10.998369565217391</v>
      </c>
      <c r="O215" s="4">
        <v>3.8260869565217392</v>
      </c>
      <c r="P215" s="4">
        <f>SUM(Nurse[[#This Row],[LPN Hours (excl. Admin)]],Nurse[[#This Row],[LPN Admin Hours]])</f>
        <v>20.893260869565221</v>
      </c>
      <c r="Q215" s="4">
        <v>20.893260869565221</v>
      </c>
      <c r="R215" s="4">
        <v>0</v>
      </c>
      <c r="S215" s="4">
        <f>SUM(Nurse[[#This Row],[CNA Hours]],Nurse[[#This Row],[NA TR Hours]],Nurse[[#This Row],[Med Aide/Tech Hours]])</f>
        <v>83.908804347826063</v>
      </c>
      <c r="T215" s="4">
        <v>76.018695652173889</v>
      </c>
      <c r="U215" s="4">
        <v>7.8901086956521738</v>
      </c>
      <c r="V215" s="4">
        <v>0</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5" s="4">
        <v>0</v>
      </c>
      <c r="Y215" s="4">
        <v>0</v>
      </c>
      <c r="Z215" s="4">
        <v>0</v>
      </c>
      <c r="AA215" s="4">
        <v>0</v>
      </c>
      <c r="AB215" s="4">
        <v>0</v>
      </c>
      <c r="AC215" s="4">
        <v>0</v>
      </c>
      <c r="AD215" s="4">
        <v>0</v>
      </c>
      <c r="AE215" s="4">
        <v>0</v>
      </c>
      <c r="AF215" s="1">
        <v>245241</v>
      </c>
      <c r="AG215" s="1">
        <v>5</v>
      </c>
      <c r="AH215"/>
    </row>
    <row r="216" spans="1:34" x14ac:dyDescent="0.25">
      <c r="A216" t="s">
        <v>356</v>
      </c>
      <c r="B216" t="s">
        <v>229</v>
      </c>
      <c r="C216" t="s">
        <v>652</v>
      </c>
      <c r="D216" t="s">
        <v>401</v>
      </c>
      <c r="E216" s="4">
        <v>83.989130434782609</v>
      </c>
      <c r="F216" s="4">
        <f>Nurse[[#This Row],[Total Nurse Staff Hours]]/Nurse[[#This Row],[MDS Census]]</f>
        <v>4.1833725896208112</v>
      </c>
      <c r="G216" s="4">
        <f>Nurse[[#This Row],[Total Direct Care Staff Hours]]/Nurse[[#This Row],[MDS Census]]</f>
        <v>4.0697450498252881</v>
      </c>
      <c r="H216" s="4">
        <f>Nurse[[#This Row],[Total RN Hours (w/ Admin, DON)]]/Nurse[[#This Row],[MDS Census]]</f>
        <v>0.77791510288598431</v>
      </c>
      <c r="I216" s="4">
        <f>Nurse[[#This Row],[RN Hours (excl. Admin, DON)]]/Nurse[[#This Row],[MDS Census]]</f>
        <v>0.72278374530865797</v>
      </c>
      <c r="J216" s="4">
        <f>SUM(Nurse[[#This Row],[RN Hours (excl. Admin, DON)]],Nurse[[#This Row],[RN Admin Hours]],Nurse[[#This Row],[RN DON Hours]],Nurse[[#This Row],[LPN Hours (excl. Admin)]],Nurse[[#This Row],[LPN Admin Hours]],Nurse[[#This Row],[CNA Hours]],Nurse[[#This Row],[NA TR Hours]],Nurse[[#This Row],[Med Aide/Tech Hours]])</f>
        <v>351.35782608695661</v>
      </c>
      <c r="K216" s="4">
        <f>SUM(Nurse[[#This Row],[RN Hours (excl. Admin, DON)]],Nurse[[#This Row],[LPN Hours (excl. Admin)]],Nurse[[#This Row],[CNA Hours]],Nurse[[#This Row],[NA TR Hours]],Nurse[[#This Row],[Med Aide/Tech Hours]])</f>
        <v>341.81434782608699</v>
      </c>
      <c r="L216" s="4">
        <f>SUM(Nurse[[#This Row],[RN Hours (excl. Admin, DON)]],Nurse[[#This Row],[RN Admin Hours]],Nurse[[#This Row],[RN DON Hours]])</f>
        <v>65.336413043478274</v>
      </c>
      <c r="M216" s="4">
        <v>60.705978260869571</v>
      </c>
      <c r="N216" s="4">
        <v>0</v>
      </c>
      <c r="O216" s="4">
        <v>4.6304347826086953</v>
      </c>
      <c r="P216" s="4">
        <f>SUM(Nurse[[#This Row],[LPN Hours (excl. Admin)]],Nurse[[#This Row],[LPN Admin Hours]])</f>
        <v>50.881195652173915</v>
      </c>
      <c r="Q216" s="4">
        <v>45.968152173913047</v>
      </c>
      <c r="R216" s="4">
        <v>4.9130434782608692</v>
      </c>
      <c r="S216" s="4">
        <f>SUM(Nurse[[#This Row],[CNA Hours]],Nurse[[#This Row],[NA TR Hours]],Nurse[[#This Row],[Med Aide/Tech Hours]])</f>
        <v>235.14021739130436</v>
      </c>
      <c r="T216" s="4">
        <v>163.83532608695654</v>
      </c>
      <c r="U216" s="4">
        <v>27.852173913043465</v>
      </c>
      <c r="V216" s="4">
        <v>43.452717391304368</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15.632282608695654</v>
      </c>
      <c r="X216" s="4">
        <v>0</v>
      </c>
      <c r="Y216" s="4">
        <v>0</v>
      </c>
      <c r="Z216" s="4">
        <v>0</v>
      </c>
      <c r="AA216" s="4">
        <v>3.0877173913043485</v>
      </c>
      <c r="AB216" s="4">
        <v>0</v>
      </c>
      <c r="AC216" s="4">
        <v>12.544565217391305</v>
      </c>
      <c r="AD216" s="4">
        <v>0</v>
      </c>
      <c r="AE216" s="4">
        <v>0</v>
      </c>
      <c r="AF216" s="1">
        <v>245490</v>
      </c>
      <c r="AG216" s="1">
        <v>5</v>
      </c>
      <c r="AH216"/>
    </row>
    <row r="217" spans="1:34" x14ac:dyDescent="0.25">
      <c r="A217" t="s">
        <v>356</v>
      </c>
      <c r="B217" t="s">
        <v>291</v>
      </c>
      <c r="C217" t="s">
        <v>560</v>
      </c>
      <c r="D217" t="s">
        <v>431</v>
      </c>
      <c r="E217" s="4">
        <v>31.75</v>
      </c>
      <c r="F217" s="4">
        <f>Nurse[[#This Row],[Total Nurse Staff Hours]]/Nurse[[#This Row],[MDS Census]]</f>
        <v>3.9559294762067787</v>
      </c>
      <c r="G217" s="4">
        <f>Nurse[[#This Row],[Total Direct Care Staff Hours]]/Nurse[[#This Row],[MDS Census]]</f>
        <v>3.7492365628209519</v>
      </c>
      <c r="H217" s="4">
        <f>Nurse[[#This Row],[Total RN Hours (w/ Admin, DON)]]/Nurse[[#This Row],[MDS Census]]</f>
        <v>0.60852447791852105</v>
      </c>
      <c r="I217" s="4">
        <f>Nurse[[#This Row],[RN Hours (excl. Admin, DON)]]/Nurse[[#This Row],[MDS Census]]</f>
        <v>0.40183156453269425</v>
      </c>
      <c r="J217" s="4">
        <f>SUM(Nurse[[#This Row],[RN Hours (excl. Admin, DON)]],Nurse[[#This Row],[RN Admin Hours]],Nurse[[#This Row],[RN DON Hours]],Nurse[[#This Row],[LPN Hours (excl. Admin)]],Nurse[[#This Row],[LPN Admin Hours]],Nurse[[#This Row],[CNA Hours]],Nurse[[#This Row],[NA TR Hours]],Nurse[[#This Row],[Med Aide/Tech Hours]])</f>
        <v>125.60076086956522</v>
      </c>
      <c r="K217" s="4">
        <f>SUM(Nurse[[#This Row],[RN Hours (excl. Admin, DON)]],Nurse[[#This Row],[LPN Hours (excl. Admin)]],Nurse[[#This Row],[CNA Hours]],Nurse[[#This Row],[NA TR Hours]],Nurse[[#This Row],[Med Aide/Tech Hours]])</f>
        <v>119.03826086956522</v>
      </c>
      <c r="L217" s="4">
        <f>SUM(Nurse[[#This Row],[RN Hours (excl. Admin, DON)]],Nurse[[#This Row],[RN Admin Hours]],Nurse[[#This Row],[RN DON Hours]])</f>
        <v>19.320652173913043</v>
      </c>
      <c r="M217" s="4">
        <v>12.758152173913043</v>
      </c>
      <c r="N217" s="4">
        <v>0</v>
      </c>
      <c r="O217" s="4">
        <v>6.5625</v>
      </c>
      <c r="P217" s="4">
        <f>SUM(Nurse[[#This Row],[LPN Hours (excl. Admin)]],Nurse[[#This Row],[LPN Admin Hours]])</f>
        <v>30.484021739130437</v>
      </c>
      <c r="Q217" s="4">
        <v>30.484021739130437</v>
      </c>
      <c r="R217" s="4">
        <v>0</v>
      </c>
      <c r="S217" s="4">
        <f>SUM(Nurse[[#This Row],[CNA Hours]],Nurse[[#This Row],[NA TR Hours]],Nurse[[#This Row],[Med Aide/Tech Hours]])</f>
        <v>75.796086956521748</v>
      </c>
      <c r="T217" s="4">
        <v>56.496086956521744</v>
      </c>
      <c r="U217" s="4">
        <v>1.6630434782608696</v>
      </c>
      <c r="V217" s="4">
        <v>17.63695652173913</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7" s="4">
        <v>0</v>
      </c>
      <c r="Y217" s="4">
        <v>0</v>
      </c>
      <c r="Z217" s="4">
        <v>0</v>
      </c>
      <c r="AA217" s="4">
        <v>0</v>
      </c>
      <c r="AB217" s="4">
        <v>0</v>
      </c>
      <c r="AC217" s="4">
        <v>0</v>
      </c>
      <c r="AD217" s="4">
        <v>0</v>
      </c>
      <c r="AE217" s="4">
        <v>0</v>
      </c>
      <c r="AF217" s="1">
        <v>245592</v>
      </c>
      <c r="AG217" s="1">
        <v>5</v>
      </c>
      <c r="AH217"/>
    </row>
    <row r="218" spans="1:34" x14ac:dyDescent="0.25">
      <c r="A218" t="s">
        <v>356</v>
      </c>
      <c r="B218" t="s">
        <v>245</v>
      </c>
      <c r="C218" t="s">
        <v>613</v>
      </c>
      <c r="D218" t="s">
        <v>447</v>
      </c>
      <c r="E218" s="4">
        <v>37.913043478260867</v>
      </c>
      <c r="F218" s="4">
        <f>Nurse[[#This Row],[Total Nurse Staff Hours]]/Nurse[[#This Row],[MDS Census]]</f>
        <v>3.7894724770642205</v>
      </c>
      <c r="G218" s="4">
        <f>Nurse[[#This Row],[Total Direct Care Staff Hours]]/Nurse[[#This Row],[MDS Census]]</f>
        <v>3.3000344036697244</v>
      </c>
      <c r="H218" s="4">
        <f>Nurse[[#This Row],[Total RN Hours (w/ Admin, DON)]]/Nurse[[#This Row],[MDS Census]]</f>
        <v>0.81928899082568807</v>
      </c>
      <c r="I218" s="4">
        <f>Nurse[[#This Row],[RN Hours (excl. Admin, DON)]]/Nurse[[#This Row],[MDS Census]]</f>
        <v>0.46338016055045872</v>
      </c>
      <c r="J218" s="4">
        <f>SUM(Nurse[[#This Row],[RN Hours (excl. Admin, DON)]],Nurse[[#This Row],[RN Admin Hours]],Nurse[[#This Row],[RN DON Hours]],Nurse[[#This Row],[LPN Hours (excl. Admin)]],Nurse[[#This Row],[LPN Admin Hours]],Nurse[[#This Row],[CNA Hours]],Nurse[[#This Row],[NA TR Hours]],Nurse[[#This Row],[Med Aide/Tech Hours]])</f>
        <v>143.67043478260871</v>
      </c>
      <c r="K218" s="4">
        <f>SUM(Nurse[[#This Row],[RN Hours (excl. Admin, DON)]],Nurse[[#This Row],[LPN Hours (excl. Admin)]],Nurse[[#This Row],[CNA Hours]],Nurse[[#This Row],[NA TR Hours]],Nurse[[#This Row],[Med Aide/Tech Hours]])</f>
        <v>125.11434782608694</v>
      </c>
      <c r="L218" s="4">
        <f>SUM(Nurse[[#This Row],[RN Hours (excl. Admin, DON)]],Nurse[[#This Row],[RN Admin Hours]],Nurse[[#This Row],[RN DON Hours]])</f>
        <v>31.061739130434781</v>
      </c>
      <c r="M218" s="4">
        <v>17.568152173913042</v>
      </c>
      <c r="N218" s="4">
        <v>10.322391304347827</v>
      </c>
      <c r="O218" s="4">
        <v>3.1711956521739131</v>
      </c>
      <c r="P218" s="4">
        <f>SUM(Nurse[[#This Row],[LPN Hours (excl. Admin)]],Nurse[[#This Row],[LPN Admin Hours]])</f>
        <v>23.288043478260871</v>
      </c>
      <c r="Q218" s="4">
        <v>18.225543478260871</v>
      </c>
      <c r="R218" s="4">
        <v>5.0625</v>
      </c>
      <c r="S218" s="4">
        <f>SUM(Nurse[[#This Row],[CNA Hours]],Nurse[[#This Row],[NA TR Hours]],Nurse[[#This Row],[Med Aide/Tech Hours]])</f>
        <v>89.320652173913032</v>
      </c>
      <c r="T218" s="4">
        <v>72.657608695652172</v>
      </c>
      <c r="U218" s="4">
        <v>12.671195652173912</v>
      </c>
      <c r="V218" s="4">
        <v>3.9918478260869565</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8" s="4">
        <v>0</v>
      </c>
      <c r="Y218" s="4">
        <v>0</v>
      </c>
      <c r="Z218" s="4">
        <v>0</v>
      </c>
      <c r="AA218" s="4">
        <v>0</v>
      </c>
      <c r="AB218" s="4">
        <v>0</v>
      </c>
      <c r="AC218" s="4">
        <v>0</v>
      </c>
      <c r="AD218" s="4">
        <v>0</v>
      </c>
      <c r="AE218" s="4">
        <v>0</v>
      </c>
      <c r="AF218" s="1">
        <v>245517</v>
      </c>
      <c r="AG218" s="1">
        <v>5</v>
      </c>
      <c r="AH218"/>
    </row>
    <row r="219" spans="1:34" x14ac:dyDescent="0.25">
      <c r="A219" t="s">
        <v>356</v>
      </c>
      <c r="B219" t="s">
        <v>92</v>
      </c>
      <c r="C219" t="s">
        <v>575</v>
      </c>
      <c r="D219" t="s">
        <v>435</v>
      </c>
      <c r="E219" s="4">
        <v>34.402173913043477</v>
      </c>
      <c r="F219" s="4">
        <f>Nurse[[#This Row],[Total Nurse Staff Hours]]/Nurse[[#This Row],[MDS Census]]</f>
        <v>4.0948025276461291</v>
      </c>
      <c r="G219" s="4">
        <f>Nurse[[#This Row],[Total Direct Care Staff Hours]]/Nurse[[#This Row],[MDS Census]]</f>
        <v>3.9207898894154818</v>
      </c>
      <c r="H219" s="4">
        <f>Nurse[[#This Row],[Total RN Hours (w/ Admin, DON)]]/Nurse[[#This Row],[MDS Census]]</f>
        <v>0.82669826224328591</v>
      </c>
      <c r="I219" s="4">
        <f>Nurse[[#This Row],[RN Hours (excl. Admin, DON)]]/Nurse[[#This Row],[MDS Census]]</f>
        <v>0.65268562401263819</v>
      </c>
      <c r="J219" s="4">
        <f>SUM(Nurse[[#This Row],[RN Hours (excl. Admin, DON)]],Nurse[[#This Row],[RN Admin Hours]],Nurse[[#This Row],[RN DON Hours]],Nurse[[#This Row],[LPN Hours (excl. Admin)]],Nurse[[#This Row],[LPN Admin Hours]],Nurse[[#This Row],[CNA Hours]],Nurse[[#This Row],[NA TR Hours]],Nurse[[#This Row],[Med Aide/Tech Hours]])</f>
        <v>140.87010869565216</v>
      </c>
      <c r="K219" s="4">
        <f>SUM(Nurse[[#This Row],[RN Hours (excl. Admin, DON)]],Nurse[[#This Row],[LPN Hours (excl. Admin)]],Nurse[[#This Row],[CNA Hours]],Nurse[[#This Row],[NA TR Hours]],Nurse[[#This Row],[Med Aide/Tech Hours]])</f>
        <v>134.88369565217391</v>
      </c>
      <c r="L219" s="4">
        <f>SUM(Nurse[[#This Row],[RN Hours (excl. Admin, DON)]],Nurse[[#This Row],[RN Admin Hours]],Nurse[[#This Row],[RN DON Hours]])</f>
        <v>28.440217391304344</v>
      </c>
      <c r="M219" s="4">
        <v>22.453804347826086</v>
      </c>
      <c r="N219" s="4">
        <v>1.0733695652173914</v>
      </c>
      <c r="O219" s="4">
        <v>4.9130434782608692</v>
      </c>
      <c r="P219" s="4">
        <f>SUM(Nurse[[#This Row],[LPN Hours (excl. Admin)]],Nurse[[#This Row],[LPN Admin Hours]])</f>
        <v>22.779891304347824</v>
      </c>
      <c r="Q219" s="4">
        <v>22.779891304347824</v>
      </c>
      <c r="R219" s="4">
        <v>0</v>
      </c>
      <c r="S219" s="4">
        <f>SUM(Nurse[[#This Row],[CNA Hours]],Nurse[[#This Row],[NA TR Hours]],Nurse[[#This Row],[Med Aide/Tech Hours]])</f>
        <v>89.65</v>
      </c>
      <c r="T219" s="4">
        <v>68.821195652173913</v>
      </c>
      <c r="U219" s="4">
        <v>0</v>
      </c>
      <c r="V219" s="4">
        <v>20.828804347826086</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7.2282608695652169</v>
      </c>
      <c r="X219" s="4">
        <v>1.0543478260869565</v>
      </c>
      <c r="Y219" s="4">
        <v>0</v>
      </c>
      <c r="Z219" s="4">
        <v>0</v>
      </c>
      <c r="AA219" s="4">
        <v>0.32880434782608697</v>
      </c>
      <c r="AB219" s="4">
        <v>0</v>
      </c>
      <c r="AC219" s="4">
        <v>5.8451086956521738</v>
      </c>
      <c r="AD219" s="4">
        <v>0</v>
      </c>
      <c r="AE219" s="4">
        <v>0</v>
      </c>
      <c r="AF219" s="1">
        <v>245290</v>
      </c>
      <c r="AG219" s="1">
        <v>5</v>
      </c>
      <c r="AH219"/>
    </row>
    <row r="220" spans="1:34" x14ac:dyDescent="0.25">
      <c r="A220" t="s">
        <v>356</v>
      </c>
      <c r="B220" t="s">
        <v>212</v>
      </c>
      <c r="C220" t="s">
        <v>641</v>
      </c>
      <c r="D220" t="s">
        <v>452</v>
      </c>
      <c r="E220" s="4">
        <v>17.304347826086957</v>
      </c>
      <c r="F220" s="4">
        <f>Nurse[[#This Row],[Total Nurse Staff Hours]]/Nurse[[#This Row],[MDS Census]]</f>
        <v>3.7178706030150748</v>
      </c>
      <c r="G220" s="4">
        <f>Nurse[[#This Row],[Total Direct Care Staff Hours]]/Nurse[[#This Row],[MDS Census]]</f>
        <v>3.3973304020100503</v>
      </c>
      <c r="H220" s="4">
        <f>Nurse[[#This Row],[Total RN Hours (w/ Admin, DON)]]/Nurse[[#This Row],[MDS Census]]</f>
        <v>1.1573806532663315</v>
      </c>
      <c r="I220" s="4">
        <f>Nurse[[#This Row],[RN Hours (excl. Admin, DON)]]/Nurse[[#This Row],[MDS Census]]</f>
        <v>0.83684045226130643</v>
      </c>
      <c r="J220" s="4">
        <f>SUM(Nurse[[#This Row],[RN Hours (excl. Admin, DON)]],Nurse[[#This Row],[RN Admin Hours]],Nurse[[#This Row],[RN DON Hours]],Nurse[[#This Row],[LPN Hours (excl. Admin)]],Nurse[[#This Row],[LPN Admin Hours]],Nurse[[#This Row],[CNA Hours]],Nurse[[#This Row],[NA TR Hours]],Nurse[[#This Row],[Med Aide/Tech Hours]])</f>
        <v>64.335326086956513</v>
      </c>
      <c r="K220" s="4">
        <f>SUM(Nurse[[#This Row],[RN Hours (excl. Admin, DON)]],Nurse[[#This Row],[LPN Hours (excl. Admin)]],Nurse[[#This Row],[CNA Hours]],Nurse[[#This Row],[NA TR Hours]],Nurse[[#This Row],[Med Aide/Tech Hours]])</f>
        <v>58.78858695652174</v>
      </c>
      <c r="L220" s="4">
        <f>SUM(Nurse[[#This Row],[RN Hours (excl. Admin, DON)]],Nurse[[#This Row],[RN Admin Hours]],Nurse[[#This Row],[RN DON Hours]])</f>
        <v>20.027717391304346</v>
      </c>
      <c r="M220" s="4">
        <v>14.480978260869565</v>
      </c>
      <c r="N220" s="4">
        <v>0</v>
      </c>
      <c r="O220" s="4">
        <v>5.5467391304347826</v>
      </c>
      <c r="P220" s="4">
        <f>SUM(Nurse[[#This Row],[LPN Hours (excl. Admin)]],Nurse[[#This Row],[LPN Admin Hours]])</f>
        <v>8.5788043478260878</v>
      </c>
      <c r="Q220" s="4">
        <v>8.5788043478260878</v>
      </c>
      <c r="R220" s="4">
        <v>0</v>
      </c>
      <c r="S220" s="4">
        <f>SUM(Nurse[[#This Row],[CNA Hours]],Nurse[[#This Row],[NA TR Hours]],Nurse[[#This Row],[Med Aide/Tech Hours]])</f>
        <v>35.728804347826085</v>
      </c>
      <c r="T220" s="4">
        <v>29.160869565217393</v>
      </c>
      <c r="U220" s="4">
        <v>6.5679347826086953</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3.0916304347826089</v>
      </c>
      <c r="X220" s="4">
        <v>2.3043478260869565</v>
      </c>
      <c r="Y220" s="4">
        <v>0</v>
      </c>
      <c r="Z220" s="4">
        <v>0</v>
      </c>
      <c r="AA220" s="4">
        <v>0</v>
      </c>
      <c r="AB220" s="4">
        <v>0</v>
      </c>
      <c r="AC220" s="4">
        <v>0.78728260869565225</v>
      </c>
      <c r="AD220" s="4">
        <v>0</v>
      </c>
      <c r="AE220" s="4">
        <v>0</v>
      </c>
      <c r="AF220" s="1">
        <v>245464</v>
      </c>
      <c r="AG220" s="1">
        <v>5</v>
      </c>
      <c r="AH220"/>
    </row>
    <row r="221" spans="1:34" x14ac:dyDescent="0.25">
      <c r="A221" t="s">
        <v>356</v>
      </c>
      <c r="B221" t="s">
        <v>199</v>
      </c>
      <c r="C221" t="s">
        <v>498</v>
      </c>
      <c r="D221" t="s">
        <v>411</v>
      </c>
      <c r="E221" s="4">
        <v>75.25</v>
      </c>
      <c r="F221" s="4">
        <f>Nurse[[#This Row],[Total Nurse Staff Hours]]/Nurse[[#This Row],[MDS Census]]</f>
        <v>4.8837931532572583</v>
      </c>
      <c r="G221" s="4">
        <f>Nurse[[#This Row],[Total Direct Care Staff Hours]]/Nurse[[#This Row],[MDS Census]]</f>
        <v>4.5333670374115265</v>
      </c>
      <c r="H221" s="4">
        <f>Nurse[[#This Row],[Total RN Hours (w/ Admin, DON)]]/Nurse[[#This Row],[MDS Census]]</f>
        <v>0.83190091001011124</v>
      </c>
      <c r="I221" s="4">
        <f>Nurse[[#This Row],[RN Hours (excl. Admin, DON)]]/Nurse[[#This Row],[MDS Census]]</f>
        <v>0.48147479416437955</v>
      </c>
      <c r="J221" s="4">
        <f>SUM(Nurse[[#This Row],[RN Hours (excl. Admin, DON)]],Nurse[[#This Row],[RN Admin Hours]],Nurse[[#This Row],[RN DON Hours]],Nurse[[#This Row],[LPN Hours (excl. Admin)]],Nurse[[#This Row],[LPN Admin Hours]],Nurse[[#This Row],[CNA Hours]],Nurse[[#This Row],[NA TR Hours]],Nurse[[#This Row],[Med Aide/Tech Hours]])</f>
        <v>367.50543478260869</v>
      </c>
      <c r="K221" s="4">
        <f>SUM(Nurse[[#This Row],[RN Hours (excl. Admin, DON)]],Nurse[[#This Row],[LPN Hours (excl. Admin)]],Nurse[[#This Row],[CNA Hours]],Nurse[[#This Row],[NA TR Hours]],Nurse[[#This Row],[Med Aide/Tech Hours]])</f>
        <v>341.13586956521738</v>
      </c>
      <c r="L221" s="4">
        <f>SUM(Nurse[[#This Row],[RN Hours (excl. Admin, DON)]],Nurse[[#This Row],[RN Admin Hours]],Nurse[[#This Row],[RN DON Hours]])</f>
        <v>62.600543478260867</v>
      </c>
      <c r="M221" s="4">
        <v>36.230978260869563</v>
      </c>
      <c r="N221" s="4">
        <v>21.3125</v>
      </c>
      <c r="O221" s="4">
        <v>5.0570652173913047</v>
      </c>
      <c r="P221" s="4">
        <f>SUM(Nurse[[#This Row],[LPN Hours (excl. Admin)]],Nurse[[#This Row],[LPN Admin Hours]])</f>
        <v>91.524456521739125</v>
      </c>
      <c r="Q221" s="4">
        <v>91.524456521739125</v>
      </c>
      <c r="R221" s="4">
        <v>0</v>
      </c>
      <c r="S221" s="4">
        <f>SUM(Nurse[[#This Row],[CNA Hours]],Nurse[[#This Row],[NA TR Hours]],Nurse[[#This Row],[Med Aide/Tech Hours]])</f>
        <v>213.38043478260869</v>
      </c>
      <c r="T221" s="4">
        <v>199.96195652173913</v>
      </c>
      <c r="U221" s="4">
        <v>0</v>
      </c>
      <c r="V221" s="4">
        <v>13.418478260869565</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1" s="4">
        <v>0</v>
      </c>
      <c r="Y221" s="4">
        <v>0</v>
      </c>
      <c r="Z221" s="4">
        <v>0</v>
      </c>
      <c r="AA221" s="4">
        <v>0</v>
      </c>
      <c r="AB221" s="4">
        <v>0</v>
      </c>
      <c r="AC221" s="4">
        <v>0</v>
      </c>
      <c r="AD221" s="4">
        <v>0</v>
      </c>
      <c r="AE221" s="4">
        <v>0</v>
      </c>
      <c r="AF221" s="1">
        <v>245448</v>
      </c>
      <c r="AG221" s="1">
        <v>5</v>
      </c>
      <c r="AH221"/>
    </row>
    <row r="222" spans="1:34" x14ac:dyDescent="0.25">
      <c r="A222" t="s">
        <v>356</v>
      </c>
      <c r="B222" t="s">
        <v>219</v>
      </c>
      <c r="C222" t="s">
        <v>646</v>
      </c>
      <c r="D222" t="s">
        <v>405</v>
      </c>
      <c r="E222" s="4">
        <v>82.076086956521735</v>
      </c>
      <c r="F222" s="4">
        <f>Nurse[[#This Row],[Total Nurse Staff Hours]]/Nurse[[#This Row],[MDS Census]]</f>
        <v>4.4981591842140123</v>
      </c>
      <c r="G222" s="4">
        <f>Nurse[[#This Row],[Total Direct Care Staff Hours]]/Nurse[[#This Row],[MDS Census]]</f>
        <v>4.0087206992451332</v>
      </c>
      <c r="H222" s="4">
        <f>Nurse[[#This Row],[Total RN Hours (w/ Admin, DON)]]/Nurse[[#This Row],[MDS Census]]</f>
        <v>1.4352403655145014</v>
      </c>
      <c r="I222" s="4">
        <f>Nurse[[#This Row],[RN Hours (excl. Admin, DON)]]/Nurse[[#This Row],[MDS Census]]</f>
        <v>0.94580188054562309</v>
      </c>
      <c r="J222" s="4">
        <f>SUM(Nurse[[#This Row],[RN Hours (excl. Admin, DON)]],Nurse[[#This Row],[RN Admin Hours]],Nurse[[#This Row],[RN DON Hours]],Nurse[[#This Row],[LPN Hours (excl. Admin)]],Nurse[[#This Row],[LPN Admin Hours]],Nurse[[#This Row],[CNA Hours]],Nurse[[#This Row],[NA TR Hours]],Nurse[[#This Row],[Med Aide/Tech Hours]])</f>
        <v>369.19130434782613</v>
      </c>
      <c r="K222" s="4">
        <f>SUM(Nurse[[#This Row],[RN Hours (excl. Admin, DON)]],Nurse[[#This Row],[LPN Hours (excl. Admin)]],Nurse[[#This Row],[CNA Hours]],Nurse[[#This Row],[NA TR Hours]],Nurse[[#This Row],[Med Aide/Tech Hours]])</f>
        <v>329.0201086956522</v>
      </c>
      <c r="L222" s="4">
        <f>SUM(Nurse[[#This Row],[RN Hours (excl. Admin, DON)]],Nurse[[#This Row],[RN Admin Hours]],Nurse[[#This Row],[RN DON Hours]])</f>
        <v>117.79891304347825</v>
      </c>
      <c r="M222" s="4">
        <v>77.627717391304344</v>
      </c>
      <c r="N222" s="4">
        <v>35.5625</v>
      </c>
      <c r="O222" s="4">
        <v>4.6086956521739131</v>
      </c>
      <c r="P222" s="4">
        <f>SUM(Nurse[[#This Row],[LPN Hours (excl. Admin)]],Nurse[[#This Row],[LPN Admin Hours]])</f>
        <v>40.588043478260872</v>
      </c>
      <c r="Q222" s="4">
        <v>40.588043478260872</v>
      </c>
      <c r="R222" s="4">
        <v>0</v>
      </c>
      <c r="S222" s="4">
        <f>SUM(Nurse[[#This Row],[CNA Hours]],Nurse[[#This Row],[NA TR Hours]],Nurse[[#This Row],[Med Aide/Tech Hours]])</f>
        <v>210.80434782608694</v>
      </c>
      <c r="T222" s="4">
        <v>175.56793478260869</v>
      </c>
      <c r="U222" s="4">
        <v>2.9592391304347827</v>
      </c>
      <c r="V222" s="4">
        <v>32.277173913043477</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16.236413043478262</v>
      </c>
      <c r="X222" s="4">
        <v>13.002717391304348</v>
      </c>
      <c r="Y222" s="4">
        <v>0</v>
      </c>
      <c r="Z222" s="4">
        <v>0</v>
      </c>
      <c r="AA222" s="4">
        <v>0.17391304347826086</v>
      </c>
      <c r="AB222" s="4">
        <v>0</v>
      </c>
      <c r="AC222" s="4">
        <v>3.0597826086956523</v>
      </c>
      <c r="AD222" s="4">
        <v>0</v>
      </c>
      <c r="AE222" s="4">
        <v>0</v>
      </c>
      <c r="AF222" s="1">
        <v>245474</v>
      </c>
      <c r="AG222" s="1">
        <v>5</v>
      </c>
      <c r="AH222"/>
    </row>
    <row r="223" spans="1:34" x14ac:dyDescent="0.25">
      <c r="A223" t="s">
        <v>356</v>
      </c>
      <c r="B223" t="s">
        <v>190</v>
      </c>
      <c r="C223" t="s">
        <v>633</v>
      </c>
      <c r="D223" t="s">
        <v>449</v>
      </c>
      <c r="E223" s="4">
        <v>25.076086956521738</v>
      </c>
      <c r="F223" s="4">
        <f>Nurse[[#This Row],[Total Nurse Staff Hours]]/Nurse[[#This Row],[MDS Census]]</f>
        <v>4.4653229302123973</v>
      </c>
      <c r="G223" s="4">
        <f>Nurse[[#This Row],[Total Direct Care Staff Hours]]/Nurse[[#This Row],[MDS Census]]</f>
        <v>3.9602297355873435</v>
      </c>
      <c r="H223" s="4">
        <f>Nurse[[#This Row],[Total RN Hours (w/ Admin, DON)]]/Nurse[[#This Row],[MDS Census]]</f>
        <v>1.0757477243172953</v>
      </c>
      <c r="I223" s="4">
        <f>Nurse[[#This Row],[RN Hours (excl. Admin, DON)]]/Nurse[[#This Row],[MDS Census]]</f>
        <v>0.57065452969224106</v>
      </c>
      <c r="J223" s="4">
        <f>SUM(Nurse[[#This Row],[RN Hours (excl. Admin, DON)]],Nurse[[#This Row],[RN Admin Hours]],Nurse[[#This Row],[RN DON Hours]],Nurse[[#This Row],[LPN Hours (excl. Admin)]],Nurse[[#This Row],[LPN Admin Hours]],Nurse[[#This Row],[CNA Hours]],Nurse[[#This Row],[NA TR Hours]],Nurse[[#This Row],[Med Aide/Tech Hours]])</f>
        <v>111.97282608695653</v>
      </c>
      <c r="K223" s="4">
        <f>SUM(Nurse[[#This Row],[RN Hours (excl. Admin, DON)]],Nurse[[#This Row],[LPN Hours (excl. Admin)]],Nurse[[#This Row],[CNA Hours]],Nurse[[#This Row],[NA TR Hours]],Nurse[[#This Row],[Med Aide/Tech Hours]])</f>
        <v>99.307065217391312</v>
      </c>
      <c r="L223" s="4">
        <f>SUM(Nurse[[#This Row],[RN Hours (excl. Admin, DON)]],Nurse[[#This Row],[RN Admin Hours]],Nurse[[#This Row],[RN DON Hours]])</f>
        <v>26.975543478260871</v>
      </c>
      <c r="M223" s="4">
        <v>14.309782608695652</v>
      </c>
      <c r="N223" s="4">
        <v>7.7961956521739131</v>
      </c>
      <c r="O223" s="4">
        <v>4.8695652173913047</v>
      </c>
      <c r="P223" s="4">
        <f>SUM(Nurse[[#This Row],[LPN Hours (excl. Admin)]],Nurse[[#This Row],[LPN Admin Hours]])</f>
        <v>22.021739130434781</v>
      </c>
      <c r="Q223" s="4">
        <v>22.021739130434781</v>
      </c>
      <c r="R223" s="4">
        <v>0</v>
      </c>
      <c r="S223" s="4">
        <f>SUM(Nurse[[#This Row],[CNA Hours]],Nurse[[#This Row],[NA TR Hours]],Nurse[[#This Row],[Med Aide/Tech Hours]])</f>
        <v>62.975543478260867</v>
      </c>
      <c r="T223" s="4">
        <v>57.622282608695649</v>
      </c>
      <c r="U223" s="4">
        <v>0</v>
      </c>
      <c r="V223" s="4">
        <v>5.3532608695652177</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3" s="4">
        <v>0</v>
      </c>
      <c r="Y223" s="4">
        <v>0</v>
      </c>
      <c r="Z223" s="4">
        <v>0</v>
      </c>
      <c r="AA223" s="4">
        <v>0</v>
      </c>
      <c r="AB223" s="4">
        <v>0</v>
      </c>
      <c r="AC223" s="4">
        <v>0</v>
      </c>
      <c r="AD223" s="4">
        <v>0</v>
      </c>
      <c r="AE223" s="4">
        <v>0</v>
      </c>
      <c r="AF223" s="1">
        <v>245436</v>
      </c>
      <c r="AG223" s="1">
        <v>5</v>
      </c>
      <c r="AH223"/>
    </row>
    <row r="224" spans="1:34" x14ac:dyDescent="0.25">
      <c r="A224" t="s">
        <v>356</v>
      </c>
      <c r="B224" t="s">
        <v>115</v>
      </c>
      <c r="C224" t="s">
        <v>591</v>
      </c>
      <c r="D224" t="s">
        <v>441</v>
      </c>
      <c r="E224" s="4">
        <v>69.358695652173907</v>
      </c>
      <c r="F224" s="4">
        <f>Nurse[[#This Row],[Total Nurse Staff Hours]]/Nurse[[#This Row],[MDS Census]]</f>
        <v>3.8716893903776848</v>
      </c>
      <c r="G224" s="4">
        <f>Nurse[[#This Row],[Total Direct Care Staff Hours]]/Nurse[[#This Row],[MDS Census]]</f>
        <v>3.3428929634853479</v>
      </c>
      <c r="H224" s="4">
        <f>Nurse[[#This Row],[Total RN Hours (w/ Admin, DON)]]/Nurse[[#This Row],[MDS Census]]</f>
        <v>1.1150681711330512</v>
      </c>
      <c r="I224" s="4">
        <f>Nurse[[#This Row],[RN Hours (excl. Admin, DON)]]/Nurse[[#This Row],[MDS Census]]</f>
        <v>0.67665726375176316</v>
      </c>
      <c r="J224" s="4">
        <f>SUM(Nurse[[#This Row],[RN Hours (excl. Admin, DON)]],Nurse[[#This Row],[RN Admin Hours]],Nurse[[#This Row],[RN DON Hours]],Nurse[[#This Row],[LPN Hours (excl. Admin)]],Nurse[[#This Row],[LPN Admin Hours]],Nurse[[#This Row],[CNA Hours]],Nurse[[#This Row],[NA TR Hours]],Nurse[[#This Row],[Med Aide/Tech Hours]])</f>
        <v>268.53532608695656</v>
      </c>
      <c r="K224" s="4">
        <f>SUM(Nurse[[#This Row],[RN Hours (excl. Admin, DON)]],Nurse[[#This Row],[LPN Hours (excl. Admin)]],Nurse[[#This Row],[CNA Hours]],Nurse[[#This Row],[NA TR Hours]],Nurse[[#This Row],[Med Aide/Tech Hours]])</f>
        <v>231.85869565217394</v>
      </c>
      <c r="L224" s="4">
        <f>SUM(Nurse[[#This Row],[RN Hours (excl. Admin, DON)]],Nurse[[#This Row],[RN Admin Hours]],Nurse[[#This Row],[RN DON Hours]])</f>
        <v>77.33967391304347</v>
      </c>
      <c r="M224" s="4">
        <v>46.932065217391305</v>
      </c>
      <c r="N224" s="4">
        <v>25.798913043478262</v>
      </c>
      <c r="O224" s="4">
        <v>4.6086956521739131</v>
      </c>
      <c r="P224" s="4">
        <f>SUM(Nurse[[#This Row],[LPN Hours (excl. Admin)]],Nurse[[#This Row],[LPN Admin Hours]])</f>
        <v>42.720108695652179</v>
      </c>
      <c r="Q224" s="4">
        <v>36.451086956521742</v>
      </c>
      <c r="R224" s="4">
        <v>6.2690217391304346</v>
      </c>
      <c r="S224" s="4">
        <f>SUM(Nurse[[#This Row],[CNA Hours]],Nurse[[#This Row],[NA TR Hours]],Nurse[[#This Row],[Med Aide/Tech Hours]])</f>
        <v>148.47554347826087</v>
      </c>
      <c r="T224" s="4">
        <v>108.97282608695652</v>
      </c>
      <c r="U224" s="4">
        <v>3.6793478260869565</v>
      </c>
      <c r="V224" s="4">
        <v>35.823369565217391</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4" s="4">
        <v>0</v>
      </c>
      <c r="Y224" s="4">
        <v>0</v>
      </c>
      <c r="Z224" s="4">
        <v>0</v>
      </c>
      <c r="AA224" s="4">
        <v>0</v>
      </c>
      <c r="AB224" s="4">
        <v>0</v>
      </c>
      <c r="AC224" s="4">
        <v>0</v>
      </c>
      <c r="AD224" s="4">
        <v>0</v>
      </c>
      <c r="AE224" s="4">
        <v>0</v>
      </c>
      <c r="AF224" s="1">
        <v>245328</v>
      </c>
      <c r="AG224" s="1">
        <v>5</v>
      </c>
      <c r="AH224"/>
    </row>
    <row r="225" spans="1:34" x14ac:dyDescent="0.25">
      <c r="A225" t="s">
        <v>356</v>
      </c>
      <c r="B225" t="s">
        <v>157</v>
      </c>
      <c r="C225" t="s">
        <v>613</v>
      </c>
      <c r="D225" t="s">
        <v>447</v>
      </c>
      <c r="E225" s="4">
        <v>54.845070422535208</v>
      </c>
      <c r="F225" s="4">
        <f>Nurse[[#This Row],[Total Nurse Staff Hours]]/Nurse[[#This Row],[MDS Census]]</f>
        <v>4.7742398561890091</v>
      </c>
      <c r="G225" s="4">
        <f>Nurse[[#This Row],[Total Direct Care Staff Hours]]/Nurse[[#This Row],[MDS Census]]</f>
        <v>4.1974550590652289</v>
      </c>
      <c r="H225" s="4">
        <f>Nurse[[#This Row],[Total RN Hours (w/ Admin, DON)]]/Nurse[[#This Row],[MDS Census]]</f>
        <v>1.7718156137647663</v>
      </c>
      <c r="I225" s="4">
        <f>Nurse[[#This Row],[RN Hours (excl. Admin, DON)]]/Nurse[[#This Row],[MDS Census]]</f>
        <v>1.1950308166409862</v>
      </c>
      <c r="J225" s="4">
        <f>SUM(Nurse[[#This Row],[RN Hours (excl. Admin, DON)]],Nurse[[#This Row],[RN Admin Hours]],Nurse[[#This Row],[RN DON Hours]],Nurse[[#This Row],[LPN Hours (excl. Admin)]],Nurse[[#This Row],[LPN Admin Hours]],Nurse[[#This Row],[CNA Hours]],Nurse[[#This Row],[NA TR Hours]],Nurse[[#This Row],[Med Aide/Tech Hours]])</f>
        <v>261.84352112676055</v>
      </c>
      <c r="K225" s="4">
        <f>SUM(Nurse[[#This Row],[RN Hours (excl. Admin, DON)]],Nurse[[#This Row],[LPN Hours (excl. Admin)]],Nurse[[#This Row],[CNA Hours]],Nurse[[#This Row],[NA TR Hours]],Nurse[[#This Row],[Med Aide/Tech Hours]])</f>
        <v>230.20971830985914</v>
      </c>
      <c r="L225" s="4">
        <f>SUM(Nurse[[#This Row],[RN Hours (excl. Admin, DON)]],Nurse[[#This Row],[RN Admin Hours]],Nurse[[#This Row],[RN DON Hours]])</f>
        <v>97.175352112676052</v>
      </c>
      <c r="M225" s="4">
        <v>65.541549295774644</v>
      </c>
      <c r="N225" s="4">
        <v>26.338028169014084</v>
      </c>
      <c r="O225" s="4">
        <v>5.295774647887324</v>
      </c>
      <c r="P225" s="4">
        <f>SUM(Nurse[[#This Row],[LPN Hours (excl. Admin)]],Nurse[[#This Row],[LPN Admin Hours]])</f>
        <v>11.37323943661972</v>
      </c>
      <c r="Q225" s="4">
        <v>11.37323943661972</v>
      </c>
      <c r="R225" s="4">
        <v>0</v>
      </c>
      <c r="S225" s="4">
        <f>SUM(Nurse[[#This Row],[CNA Hours]],Nurse[[#This Row],[NA TR Hours]],Nurse[[#This Row],[Med Aide/Tech Hours]])</f>
        <v>153.29492957746479</v>
      </c>
      <c r="T225" s="4">
        <v>131.46366197183099</v>
      </c>
      <c r="U225" s="4">
        <v>0</v>
      </c>
      <c r="V225" s="4">
        <v>21.831267605633798</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5.8956338028169011</v>
      </c>
      <c r="X225" s="4">
        <v>0.58690140845070427</v>
      </c>
      <c r="Y225" s="4">
        <v>0</v>
      </c>
      <c r="Z225" s="4">
        <v>0</v>
      </c>
      <c r="AA225" s="4">
        <v>0</v>
      </c>
      <c r="AB225" s="4">
        <v>0</v>
      </c>
      <c r="AC225" s="4">
        <v>5.3087323943661966</v>
      </c>
      <c r="AD225" s="4">
        <v>0</v>
      </c>
      <c r="AE225" s="4">
        <v>0</v>
      </c>
      <c r="AF225" s="1">
        <v>245390</v>
      </c>
      <c r="AG225" s="1">
        <v>5</v>
      </c>
      <c r="AH225"/>
    </row>
    <row r="226" spans="1:34" x14ac:dyDescent="0.25">
      <c r="A226" t="s">
        <v>356</v>
      </c>
      <c r="B226" t="s">
        <v>65</v>
      </c>
      <c r="C226" t="s">
        <v>561</v>
      </c>
      <c r="D226" t="s">
        <v>432</v>
      </c>
      <c r="E226" s="4">
        <v>38.5</v>
      </c>
      <c r="F226" s="4">
        <f>Nurse[[#This Row],[Total Nurse Staff Hours]]/Nurse[[#This Row],[MDS Census]]</f>
        <v>4.4119847543760589</v>
      </c>
      <c r="G226" s="4">
        <f>Nurse[[#This Row],[Total Direct Care Staff Hours]]/Nurse[[#This Row],[MDS Census]]</f>
        <v>4.1936053077357425</v>
      </c>
      <c r="H226" s="4">
        <f>Nurse[[#This Row],[Total RN Hours (w/ Admin, DON)]]/Nurse[[#This Row],[MDS Census]]</f>
        <v>1.0343026538678712</v>
      </c>
      <c r="I226" s="4">
        <f>Nurse[[#This Row],[RN Hours (excl. Admin, DON)]]/Nurse[[#This Row],[MDS Census]]</f>
        <v>0.81592320722755507</v>
      </c>
      <c r="J226" s="4">
        <f>SUM(Nurse[[#This Row],[RN Hours (excl. Admin, DON)]],Nurse[[#This Row],[RN Admin Hours]],Nurse[[#This Row],[RN DON Hours]],Nurse[[#This Row],[LPN Hours (excl. Admin)]],Nurse[[#This Row],[LPN Admin Hours]],Nurse[[#This Row],[CNA Hours]],Nurse[[#This Row],[NA TR Hours]],Nurse[[#This Row],[Med Aide/Tech Hours]])</f>
        <v>169.86141304347825</v>
      </c>
      <c r="K226" s="4">
        <f>SUM(Nurse[[#This Row],[RN Hours (excl. Admin, DON)]],Nurse[[#This Row],[LPN Hours (excl. Admin)]],Nurse[[#This Row],[CNA Hours]],Nurse[[#This Row],[NA TR Hours]],Nurse[[#This Row],[Med Aide/Tech Hours]])</f>
        <v>161.45380434782609</v>
      </c>
      <c r="L226" s="4">
        <f>SUM(Nurse[[#This Row],[RN Hours (excl. Admin, DON)]],Nurse[[#This Row],[RN Admin Hours]],Nurse[[#This Row],[RN DON Hours]])</f>
        <v>39.820652173913047</v>
      </c>
      <c r="M226" s="4">
        <v>31.413043478260871</v>
      </c>
      <c r="N226" s="4">
        <v>3.3206521739130435</v>
      </c>
      <c r="O226" s="4">
        <v>5.0869565217391308</v>
      </c>
      <c r="P226" s="4">
        <f>SUM(Nurse[[#This Row],[LPN Hours (excl. Admin)]],Nurse[[#This Row],[LPN Admin Hours]])</f>
        <v>22.894021739130434</v>
      </c>
      <c r="Q226" s="4">
        <v>22.894021739130434</v>
      </c>
      <c r="R226" s="4">
        <v>0</v>
      </c>
      <c r="S226" s="4">
        <f>SUM(Nurse[[#This Row],[CNA Hours]],Nurse[[#This Row],[NA TR Hours]],Nurse[[#This Row],[Med Aide/Tech Hours]])</f>
        <v>107.14673913043478</v>
      </c>
      <c r="T226" s="4">
        <v>107.14673913043478</v>
      </c>
      <c r="U226" s="4">
        <v>0</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6" s="4">
        <v>0</v>
      </c>
      <c r="Y226" s="4">
        <v>0</v>
      </c>
      <c r="Z226" s="4">
        <v>0</v>
      </c>
      <c r="AA226" s="4">
        <v>0</v>
      </c>
      <c r="AB226" s="4">
        <v>0</v>
      </c>
      <c r="AC226" s="4">
        <v>0</v>
      </c>
      <c r="AD226" s="4">
        <v>0</v>
      </c>
      <c r="AE226" s="4">
        <v>0</v>
      </c>
      <c r="AF226" s="1">
        <v>245253</v>
      </c>
      <c r="AG226" s="1">
        <v>5</v>
      </c>
      <c r="AH226"/>
    </row>
    <row r="227" spans="1:34" x14ac:dyDescent="0.25">
      <c r="A227" t="s">
        <v>356</v>
      </c>
      <c r="B227" t="s">
        <v>149</v>
      </c>
      <c r="C227" t="s">
        <v>608</v>
      </c>
      <c r="D227" t="s">
        <v>450</v>
      </c>
      <c r="E227" s="4">
        <v>28.630434782608695</v>
      </c>
      <c r="F227" s="4">
        <f>Nurse[[#This Row],[Total Nurse Staff Hours]]/Nurse[[#This Row],[MDS Census]]</f>
        <v>4.3137813211845097</v>
      </c>
      <c r="G227" s="4">
        <f>Nurse[[#This Row],[Total Direct Care Staff Hours]]/Nurse[[#This Row],[MDS Census]]</f>
        <v>3.6647684130599849</v>
      </c>
      <c r="H227" s="4">
        <f>Nurse[[#This Row],[Total RN Hours (w/ Admin, DON)]]/Nurse[[#This Row],[MDS Census]]</f>
        <v>1.3236522399392558</v>
      </c>
      <c r="I227" s="4">
        <f>Nurse[[#This Row],[RN Hours (excl. Admin, DON)]]/Nurse[[#This Row],[MDS Census]]</f>
        <v>0.72646165527714501</v>
      </c>
      <c r="J227" s="4">
        <f>SUM(Nurse[[#This Row],[RN Hours (excl. Admin, DON)]],Nurse[[#This Row],[RN Admin Hours]],Nurse[[#This Row],[RN DON Hours]],Nurse[[#This Row],[LPN Hours (excl. Admin)]],Nurse[[#This Row],[LPN Admin Hours]],Nurse[[#This Row],[CNA Hours]],Nurse[[#This Row],[NA TR Hours]],Nurse[[#This Row],[Med Aide/Tech Hours]])</f>
        <v>123.50543478260869</v>
      </c>
      <c r="K227" s="4">
        <f>SUM(Nurse[[#This Row],[RN Hours (excl. Admin, DON)]],Nurse[[#This Row],[LPN Hours (excl. Admin)]],Nurse[[#This Row],[CNA Hours]],Nurse[[#This Row],[NA TR Hours]],Nurse[[#This Row],[Med Aide/Tech Hours]])</f>
        <v>104.92391304347827</v>
      </c>
      <c r="L227" s="4">
        <f>SUM(Nurse[[#This Row],[RN Hours (excl. Admin, DON)]],Nurse[[#This Row],[RN Admin Hours]],Nurse[[#This Row],[RN DON Hours]])</f>
        <v>37.896739130434781</v>
      </c>
      <c r="M227" s="4">
        <v>20.798913043478262</v>
      </c>
      <c r="N227" s="4">
        <v>11.532608695652174</v>
      </c>
      <c r="O227" s="4">
        <v>5.5652173913043477</v>
      </c>
      <c r="P227" s="4">
        <f>SUM(Nurse[[#This Row],[LPN Hours (excl. Admin)]],Nurse[[#This Row],[LPN Admin Hours]])</f>
        <v>18.51630434782609</v>
      </c>
      <c r="Q227" s="4">
        <v>17.032608695652176</v>
      </c>
      <c r="R227" s="4">
        <v>1.4836956521739131</v>
      </c>
      <c r="S227" s="4">
        <f>SUM(Nurse[[#This Row],[CNA Hours]],Nurse[[#This Row],[NA TR Hours]],Nurse[[#This Row],[Med Aide/Tech Hours]])</f>
        <v>67.092391304347828</v>
      </c>
      <c r="T227" s="4">
        <v>67.092391304347828</v>
      </c>
      <c r="U227" s="4">
        <v>0</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2.8722826086956523</v>
      </c>
      <c r="X227" s="4">
        <v>0</v>
      </c>
      <c r="Y227" s="4">
        <v>2.8722826086956523</v>
      </c>
      <c r="Z227" s="4">
        <v>0</v>
      </c>
      <c r="AA227" s="4">
        <v>0</v>
      </c>
      <c r="AB227" s="4">
        <v>0</v>
      </c>
      <c r="AC227" s="4">
        <v>0</v>
      </c>
      <c r="AD227" s="4">
        <v>0</v>
      </c>
      <c r="AE227" s="4">
        <v>0</v>
      </c>
      <c r="AF227" s="1">
        <v>245373</v>
      </c>
      <c r="AG227" s="1">
        <v>5</v>
      </c>
      <c r="AH227"/>
    </row>
    <row r="228" spans="1:34" x14ac:dyDescent="0.25">
      <c r="A228" t="s">
        <v>356</v>
      </c>
      <c r="B228" t="s">
        <v>225</v>
      </c>
      <c r="C228" t="s">
        <v>649</v>
      </c>
      <c r="D228" t="s">
        <v>450</v>
      </c>
      <c r="E228" s="4">
        <v>74.815217391304344</v>
      </c>
      <c r="F228" s="4">
        <f>Nurse[[#This Row],[Total Nurse Staff Hours]]/Nurse[[#This Row],[MDS Census]]</f>
        <v>5.4508688072061604</v>
      </c>
      <c r="G228" s="4">
        <f>Nurse[[#This Row],[Total Direct Care Staff Hours]]/Nurse[[#This Row],[MDS Census]]</f>
        <v>5.0829100682841792</v>
      </c>
      <c r="H228" s="4">
        <f>Nurse[[#This Row],[Total RN Hours (w/ Admin, DON)]]/Nurse[[#This Row],[MDS Census]]</f>
        <v>1.5214978933604535</v>
      </c>
      <c r="I228" s="4">
        <f>Nurse[[#This Row],[RN Hours (excl. Admin, DON)]]/Nurse[[#This Row],[MDS Census]]</f>
        <v>1.1535391544384719</v>
      </c>
      <c r="J228" s="4">
        <f>SUM(Nurse[[#This Row],[RN Hours (excl. Admin, DON)]],Nurse[[#This Row],[RN Admin Hours]],Nurse[[#This Row],[RN DON Hours]],Nurse[[#This Row],[LPN Hours (excl. Admin)]],Nurse[[#This Row],[LPN Admin Hours]],Nurse[[#This Row],[CNA Hours]],Nurse[[#This Row],[NA TR Hours]],Nurse[[#This Row],[Med Aide/Tech Hours]])</f>
        <v>407.8079347826087</v>
      </c>
      <c r="K228" s="4">
        <f>SUM(Nurse[[#This Row],[RN Hours (excl. Admin, DON)]],Nurse[[#This Row],[LPN Hours (excl. Admin)]],Nurse[[#This Row],[CNA Hours]],Nurse[[#This Row],[NA TR Hours]],Nurse[[#This Row],[Med Aide/Tech Hours]])</f>
        <v>380.27902173913049</v>
      </c>
      <c r="L228" s="4">
        <f>SUM(Nurse[[#This Row],[RN Hours (excl. Admin, DON)]],Nurse[[#This Row],[RN Admin Hours]],Nurse[[#This Row],[RN DON Hours]])</f>
        <v>113.83119565217392</v>
      </c>
      <c r="M228" s="4">
        <v>86.302282608695663</v>
      </c>
      <c r="N228" s="4">
        <v>22.441956521739133</v>
      </c>
      <c r="O228" s="4">
        <v>5.0869565217391308</v>
      </c>
      <c r="P228" s="4">
        <f>SUM(Nurse[[#This Row],[LPN Hours (excl. Admin)]],Nurse[[#This Row],[LPN Admin Hours]])</f>
        <v>61.930108695652159</v>
      </c>
      <c r="Q228" s="4">
        <v>61.930108695652159</v>
      </c>
      <c r="R228" s="4">
        <v>0</v>
      </c>
      <c r="S228" s="4">
        <f>SUM(Nurse[[#This Row],[CNA Hours]],Nurse[[#This Row],[NA TR Hours]],Nurse[[#This Row],[Med Aide/Tech Hours]])</f>
        <v>232.0466304347826</v>
      </c>
      <c r="T228" s="4">
        <v>176.02891304347827</v>
      </c>
      <c r="U228" s="4">
        <v>0</v>
      </c>
      <c r="V228" s="4">
        <v>56.017717391304338</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51.932065217391305</v>
      </c>
      <c r="X228" s="4">
        <v>3.5081521739130435</v>
      </c>
      <c r="Y228" s="4">
        <v>0.52173913043478259</v>
      </c>
      <c r="Z228" s="4">
        <v>0.47826086956521741</v>
      </c>
      <c r="AA228" s="4">
        <v>11.845108695652174</v>
      </c>
      <c r="AB228" s="4">
        <v>0</v>
      </c>
      <c r="AC228" s="4">
        <v>35.578804347826086</v>
      </c>
      <c r="AD228" s="4">
        <v>0</v>
      </c>
      <c r="AE228" s="4">
        <v>0</v>
      </c>
      <c r="AF228" s="1">
        <v>245486</v>
      </c>
      <c r="AG228" s="1">
        <v>5</v>
      </c>
      <c r="AH228"/>
    </row>
    <row r="229" spans="1:34" x14ac:dyDescent="0.25">
      <c r="A229" t="s">
        <v>356</v>
      </c>
      <c r="B229" t="s">
        <v>90</v>
      </c>
      <c r="C229" t="s">
        <v>573</v>
      </c>
      <c r="D229" t="s">
        <v>433</v>
      </c>
      <c r="E229" s="4">
        <v>36.760869565217391</v>
      </c>
      <c r="F229" s="4">
        <f>Nurse[[#This Row],[Total Nurse Staff Hours]]/Nurse[[#This Row],[MDS Census]]</f>
        <v>3.5454612655233588</v>
      </c>
      <c r="G229" s="4">
        <f>Nurse[[#This Row],[Total Direct Care Staff Hours]]/Nurse[[#This Row],[MDS Census]]</f>
        <v>3.4305144884683618</v>
      </c>
      <c r="H229" s="4">
        <f>Nurse[[#This Row],[Total RN Hours (w/ Admin, DON)]]/Nurse[[#This Row],[MDS Census]]</f>
        <v>0.52498521584861024</v>
      </c>
      <c r="I229" s="4">
        <f>Nurse[[#This Row],[RN Hours (excl. Admin, DON)]]/Nurse[[#This Row],[MDS Census]]</f>
        <v>0.41003843879361324</v>
      </c>
      <c r="J229" s="4">
        <f>SUM(Nurse[[#This Row],[RN Hours (excl. Admin, DON)]],Nurse[[#This Row],[RN Admin Hours]],Nurse[[#This Row],[RN DON Hours]],Nurse[[#This Row],[LPN Hours (excl. Admin)]],Nurse[[#This Row],[LPN Admin Hours]],Nurse[[#This Row],[CNA Hours]],Nurse[[#This Row],[NA TR Hours]],Nurse[[#This Row],[Med Aide/Tech Hours]])</f>
        <v>130.33423913043478</v>
      </c>
      <c r="K229" s="4">
        <f>SUM(Nurse[[#This Row],[RN Hours (excl. Admin, DON)]],Nurse[[#This Row],[LPN Hours (excl. Admin)]],Nurse[[#This Row],[CNA Hours]],Nurse[[#This Row],[NA TR Hours]],Nurse[[#This Row],[Med Aide/Tech Hours]])</f>
        <v>126.10869565217391</v>
      </c>
      <c r="L229" s="4">
        <f>SUM(Nurse[[#This Row],[RN Hours (excl. Admin, DON)]],Nurse[[#This Row],[RN Admin Hours]],Nurse[[#This Row],[RN DON Hours]])</f>
        <v>19.298913043478258</v>
      </c>
      <c r="M229" s="4">
        <v>15.073369565217391</v>
      </c>
      <c r="N229" s="4">
        <v>4.2255434782608692</v>
      </c>
      <c r="O229" s="4">
        <v>0</v>
      </c>
      <c r="P229" s="4">
        <f>SUM(Nurse[[#This Row],[LPN Hours (excl. Admin)]],Nurse[[#This Row],[LPN Admin Hours]])</f>
        <v>17.527173913043477</v>
      </c>
      <c r="Q229" s="4">
        <v>17.527173913043477</v>
      </c>
      <c r="R229" s="4">
        <v>0</v>
      </c>
      <c r="S229" s="4">
        <f>SUM(Nurse[[#This Row],[CNA Hours]],Nurse[[#This Row],[NA TR Hours]],Nurse[[#This Row],[Med Aide/Tech Hours]])</f>
        <v>93.508152173913047</v>
      </c>
      <c r="T229" s="4">
        <v>72.635869565217391</v>
      </c>
      <c r="U229" s="4">
        <v>0</v>
      </c>
      <c r="V229" s="4">
        <v>20.872282608695652</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25.951086956521742</v>
      </c>
      <c r="X229" s="4">
        <v>8.6956521739130432E-2</v>
      </c>
      <c r="Y229" s="4">
        <v>0</v>
      </c>
      <c r="Z229" s="4">
        <v>0</v>
      </c>
      <c r="AA229" s="4">
        <v>2.7173913043478262</v>
      </c>
      <c r="AB229" s="4">
        <v>0</v>
      </c>
      <c r="AC229" s="4">
        <v>23.048913043478262</v>
      </c>
      <c r="AD229" s="4">
        <v>0</v>
      </c>
      <c r="AE229" s="4">
        <v>9.7826086956521743E-2</v>
      </c>
      <c r="AF229" s="1">
        <v>245286</v>
      </c>
      <c r="AG229" s="1">
        <v>5</v>
      </c>
      <c r="AH229"/>
    </row>
    <row r="230" spans="1:34" x14ac:dyDescent="0.25">
      <c r="A230" t="s">
        <v>356</v>
      </c>
      <c r="B230" t="s">
        <v>137</v>
      </c>
      <c r="C230" t="s">
        <v>604</v>
      </c>
      <c r="D230" t="s">
        <v>424</v>
      </c>
      <c r="E230" s="4">
        <v>66.945652173913047</v>
      </c>
      <c r="F230" s="4">
        <f>Nurse[[#This Row],[Total Nurse Staff Hours]]/Nurse[[#This Row],[MDS Census]]</f>
        <v>3.6788163662932289</v>
      </c>
      <c r="G230" s="4">
        <f>Nurse[[#This Row],[Total Direct Care Staff Hours]]/Nurse[[#This Row],[MDS Census]]</f>
        <v>3.3126530280889752</v>
      </c>
      <c r="H230" s="4">
        <f>Nurse[[#This Row],[Total RN Hours (w/ Admin, DON)]]/Nurse[[#This Row],[MDS Census]]</f>
        <v>0.74162364020133131</v>
      </c>
      <c r="I230" s="4">
        <f>Nurse[[#This Row],[RN Hours (excl. Admin, DON)]]/Nurse[[#This Row],[MDS Census]]</f>
        <v>0.49948368241597652</v>
      </c>
      <c r="J230" s="4">
        <f>SUM(Nurse[[#This Row],[RN Hours (excl. Admin, DON)]],Nurse[[#This Row],[RN Admin Hours]],Nurse[[#This Row],[RN DON Hours]],Nurse[[#This Row],[LPN Hours (excl. Admin)]],Nurse[[#This Row],[LPN Admin Hours]],Nurse[[#This Row],[CNA Hours]],Nurse[[#This Row],[NA TR Hours]],Nurse[[#This Row],[Med Aide/Tech Hours]])</f>
        <v>246.2807608695652</v>
      </c>
      <c r="K230" s="4">
        <f>SUM(Nurse[[#This Row],[RN Hours (excl. Admin, DON)]],Nurse[[#This Row],[LPN Hours (excl. Admin)]],Nurse[[#This Row],[CNA Hours]],Nurse[[#This Row],[NA TR Hours]],Nurse[[#This Row],[Med Aide/Tech Hours]])</f>
        <v>221.76771739130433</v>
      </c>
      <c r="L230" s="4">
        <f>SUM(Nurse[[#This Row],[RN Hours (excl. Admin, DON)]],Nurse[[#This Row],[RN Admin Hours]],Nurse[[#This Row],[RN DON Hours]])</f>
        <v>49.64847826086956</v>
      </c>
      <c r="M230" s="4">
        <v>33.438260869565212</v>
      </c>
      <c r="N230" s="4">
        <v>10.905869565217392</v>
      </c>
      <c r="O230" s="4">
        <v>5.3043478260869561</v>
      </c>
      <c r="P230" s="4">
        <f>SUM(Nurse[[#This Row],[LPN Hours (excl. Admin)]],Nurse[[#This Row],[LPN Admin Hours]])</f>
        <v>65.231630434782602</v>
      </c>
      <c r="Q230" s="4">
        <v>56.928804347826087</v>
      </c>
      <c r="R230" s="4">
        <v>8.3028260869565216</v>
      </c>
      <c r="S230" s="4">
        <f>SUM(Nurse[[#This Row],[CNA Hours]],Nurse[[#This Row],[NA TR Hours]],Nurse[[#This Row],[Med Aide/Tech Hours]])</f>
        <v>131.40065217391304</v>
      </c>
      <c r="T230" s="4">
        <v>123.78130434782609</v>
      </c>
      <c r="U230" s="4">
        <v>6.6356521739130425</v>
      </c>
      <c r="V230" s="4">
        <v>0.98369565217391308</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58.942391304347829</v>
      </c>
      <c r="X230" s="4">
        <v>13.559239130434783</v>
      </c>
      <c r="Y230" s="4">
        <v>0</v>
      </c>
      <c r="Z230" s="4">
        <v>0</v>
      </c>
      <c r="AA230" s="4">
        <v>12.019021739130435</v>
      </c>
      <c r="AB230" s="4">
        <v>0</v>
      </c>
      <c r="AC230" s="4">
        <v>33.364130434782609</v>
      </c>
      <c r="AD230" s="4">
        <v>0</v>
      </c>
      <c r="AE230" s="4">
        <v>0</v>
      </c>
      <c r="AF230" s="1">
        <v>245359</v>
      </c>
      <c r="AG230" s="1">
        <v>5</v>
      </c>
      <c r="AH230"/>
    </row>
    <row r="231" spans="1:34" x14ac:dyDescent="0.25">
      <c r="A231" t="s">
        <v>356</v>
      </c>
      <c r="B231" t="s">
        <v>211</v>
      </c>
      <c r="C231" t="s">
        <v>637</v>
      </c>
      <c r="D231" t="s">
        <v>450</v>
      </c>
      <c r="E231" s="4">
        <v>77.032608695652172</v>
      </c>
      <c r="F231" s="4">
        <f>Nurse[[#This Row],[Total Nurse Staff Hours]]/Nurse[[#This Row],[MDS Census]]</f>
        <v>3.9373500776068866</v>
      </c>
      <c r="G231" s="4">
        <f>Nurse[[#This Row],[Total Direct Care Staff Hours]]/Nurse[[#This Row],[MDS Census]]</f>
        <v>3.7605122054465925</v>
      </c>
      <c r="H231" s="4">
        <f>Nurse[[#This Row],[Total RN Hours (w/ Admin, DON)]]/Nurse[[#This Row],[MDS Census]]</f>
        <v>1.0552772682376181</v>
      </c>
      <c r="I231" s="4">
        <f>Nurse[[#This Row],[RN Hours (excl. Admin, DON)]]/Nurse[[#This Row],[MDS Census]]</f>
        <v>0.87843939607732469</v>
      </c>
      <c r="J231" s="4">
        <f>SUM(Nurse[[#This Row],[RN Hours (excl. Admin, DON)]],Nurse[[#This Row],[RN Admin Hours]],Nurse[[#This Row],[RN DON Hours]],Nurse[[#This Row],[LPN Hours (excl. Admin)]],Nurse[[#This Row],[LPN Admin Hours]],Nurse[[#This Row],[CNA Hours]],Nurse[[#This Row],[NA TR Hours]],Nurse[[#This Row],[Med Aide/Tech Hours]])</f>
        <v>303.304347826087</v>
      </c>
      <c r="K231" s="4">
        <f>SUM(Nurse[[#This Row],[RN Hours (excl. Admin, DON)]],Nurse[[#This Row],[LPN Hours (excl. Admin)]],Nurse[[#This Row],[CNA Hours]],Nurse[[#This Row],[NA TR Hours]],Nurse[[#This Row],[Med Aide/Tech Hours]])</f>
        <v>289.68206521739131</v>
      </c>
      <c r="L231" s="4">
        <f>SUM(Nurse[[#This Row],[RN Hours (excl. Admin, DON)]],Nurse[[#This Row],[RN Admin Hours]],Nurse[[#This Row],[RN DON Hours]])</f>
        <v>81.290760869565219</v>
      </c>
      <c r="M231" s="4">
        <v>67.668478260869563</v>
      </c>
      <c r="N231" s="4">
        <v>7.9266304347826084</v>
      </c>
      <c r="O231" s="4">
        <v>5.6956521739130439</v>
      </c>
      <c r="P231" s="4">
        <f>SUM(Nurse[[#This Row],[LPN Hours (excl. Admin)]],Nurse[[#This Row],[LPN Admin Hours]])</f>
        <v>32.410326086956523</v>
      </c>
      <c r="Q231" s="4">
        <v>32.410326086956523</v>
      </c>
      <c r="R231" s="4">
        <v>0</v>
      </c>
      <c r="S231" s="4">
        <f>SUM(Nurse[[#This Row],[CNA Hours]],Nurse[[#This Row],[NA TR Hours]],Nurse[[#This Row],[Med Aide/Tech Hours]])</f>
        <v>189.60326086956522</v>
      </c>
      <c r="T231" s="4">
        <v>126.9320652173913</v>
      </c>
      <c r="U231" s="4">
        <v>0</v>
      </c>
      <c r="V231" s="4">
        <v>62.671195652173914</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11.478260869565217</v>
      </c>
      <c r="X231" s="4">
        <v>0</v>
      </c>
      <c r="Y231" s="4">
        <v>0</v>
      </c>
      <c r="Z231" s="4">
        <v>0</v>
      </c>
      <c r="AA231" s="4">
        <v>0</v>
      </c>
      <c r="AB231" s="4">
        <v>0</v>
      </c>
      <c r="AC231" s="4">
        <v>11.478260869565217</v>
      </c>
      <c r="AD231" s="4">
        <v>0</v>
      </c>
      <c r="AE231" s="4">
        <v>0</v>
      </c>
      <c r="AF231" s="1">
        <v>245463</v>
      </c>
      <c r="AG231" s="1">
        <v>5</v>
      </c>
      <c r="AH231"/>
    </row>
    <row r="232" spans="1:34" x14ac:dyDescent="0.25">
      <c r="A232" t="s">
        <v>356</v>
      </c>
      <c r="B232" t="s">
        <v>99</v>
      </c>
      <c r="C232" t="s">
        <v>580</v>
      </c>
      <c r="D232" t="s">
        <v>392</v>
      </c>
      <c r="E232" s="4">
        <v>35.652173913043477</v>
      </c>
      <c r="F232" s="4">
        <f>Nurse[[#This Row],[Total Nurse Staff Hours]]/Nurse[[#This Row],[MDS Census]]</f>
        <v>2.9249695121951218</v>
      </c>
      <c r="G232" s="4">
        <f>Nurse[[#This Row],[Total Direct Care Staff Hours]]/Nurse[[#This Row],[MDS Census]]</f>
        <v>2.83</v>
      </c>
      <c r="H232" s="4">
        <f>Nurse[[#This Row],[Total RN Hours (w/ Admin, DON)]]/Nurse[[#This Row],[MDS Census]]</f>
        <v>0.77692987804878066</v>
      </c>
      <c r="I232" s="4">
        <f>Nurse[[#This Row],[RN Hours (excl. Admin, DON)]]/Nurse[[#This Row],[MDS Census]]</f>
        <v>0.68196036585365871</v>
      </c>
      <c r="J232" s="4">
        <f>SUM(Nurse[[#This Row],[RN Hours (excl. Admin, DON)]],Nurse[[#This Row],[RN Admin Hours]],Nurse[[#This Row],[RN DON Hours]],Nurse[[#This Row],[LPN Hours (excl. Admin)]],Nurse[[#This Row],[LPN Admin Hours]],Nurse[[#This Row],[CNA Hours]],Nurse[[#This Row],[NA TR Hours]],Nurse[[#This Row],[Med Aide/Tech Hours]])</f>
        <v>104.28152173913043</v>
      </c>
      <c r="K232" s="4">
        <f>SUM(Nurse[[#This Row],[RN Hours (excl. Admin, DON)]],Nurse[[#This Row],[LPN Hours (excl. Admin)]],Nurse[[#This Row],[CNA Hours]],Nurse[[#This Row],[NA TR Hours]],Nurse[[#This Row],[Med Aide/Tech Hours]])</f>
        <v>100.89565217391304</v>
      </c>
      <c r="L232" s="4">
        <f>SUM(Nurse[[#This Row],[RN Hours (excl. Admin, DON)]],Nurse[[#This Row],[RN Admin Hours]],Nurse[[#This Row],[RN DON Hours]])</f>
        <v>27.699239130434787</v>
      </c>
      <c r="M232" s="4">
        <v>24.313369565217396</v>
      </c>
      <c r="N232" s="4">
        <v>0</v>
      </c>
      <c r="O232" s="4">
        <v>3.3858695652173911</v>
      </c>
      <c r="P232" s="4">
        <f>SUM(Nurse[[#This Row],[LPN Hours (excl. Admin)]],Nurse[[#This Row],[LPN Admin Hours]])</f>
        <v>15.418695652173906</v>
      </c>
      <c r="Q232" s="4">
        <v>15.418695652173906</v>
      </c>
      <c r="R232" s="4">
        <v>0</v>
      </c>
      <c r="S232" s="4">
        <f>SUM(Nurse[[#This Row],[CNA Hours]],Nurse[[#This Row],[NA TR Hours]],Nurse[[#This Row],[Med Aide/Tech Hours]])</f>
        <v>61.163586956521733</v>
      </c>
      <c r="T232" s="4">
        <v>30.109673913043476</v>
      </c>
      <c r="U232" s="4">
        <v>0</v>
      </c>
      <c r="V232" s="4">
        <v>31.053913043478257</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2" s="4">
        <v>0</v>
      </c>
      <c r="Y232" s="4">
        <v>0</v>
      </c>
      <c r="Z232" s="4">
        <v>0</v>
      </c>
      <c r="AA232" s="4">
        <v>0</v>
      </c>
      <c r="AB232" s="4">
        <v>0</v>
      </c>
      <c r="AC232" s="4">
        <v>0</v>
      </c>
      <c r="AD232" s="4">
        <v>0</v>
      </c>
      <c r="AE232" s="4">
        <v>0</v>
      </c>
      <c r="AF232" s="1">
        <v>245301</v>
      </c>
      <c r="AG232" s="1">
        <v>5</v>
      </c>
      <c r="AH232"/>
    </row>
    <row r="233" spans="1:34" x14ac:dyDescent="0.25">
      <c r="A233" t="s">
        <v>356</v>
      </c>
      <c r="B233" t="s">
        <v>18</v>
      </c>
      <c r="C233" t="s">
        <v>530</v>
      </c>
      <c r="D233" t="s">
        <v>406</v>
      </c>
      <c r="E233" s="4">
        <v>32.934782608695649</v>
      </c>
      <c r="F233" s="4">
        <f>Nurse[[#This Row],[Total Nurse Staff Hours]]/Nurse[[#This Row],[MDS Census]]</f>
        <v>2.7988118811881186</v>
      </c>
      <c r="G233" s="4">
        <f>Nurse[[#This Row],[Total Direct Care Staff Hours]]/Nurse[[#This Row],[MDS Census]]</f>
        <v>2.4035148514851485</v>
      </c>
      <c r="H233" s="4">
        <f>Nurse[[#This Row],[Total RN Hours (w/ Admin, DON)]]/Nurse[[#This Row],[MDS Census]]</f>
        <v>0.80417491749174919</v>
      </c>
      <c r="I233" s="4">
        <f>Nurse[[#This Row],[RN Hours (excl. Admin, DON)]]/Nurse[[#This Row],[MDS Census]]</f>
        <v>0.40887788778877887</v>
      </c>
      <c r="J233" s="4">
        <f>SUM(Nurse[[#This Row],[RN Hours (excl. Admin, DON)]],Nurse[[#This Row],[RN Admin Hours]],Nurse[[#This Row],[RN DON Hours]],Nurse[[#This Row],[LPN Hours (excl. Admin)]],Nurse[[#This Row],[LPN Admin Hours]],Nurse[[#This Row],[CNA Hours]],Nurse[[#This Row],[NA TR Hours]],Nurse[[#This Row],[Med Aide/Tech Hours]])</f>
        <v>92.178260869565207</v>
      </c>
      <c r="K233" s="4">
        <f>SUM(Nurse[[#This Row],[RN Hours (excl. Admin, DON)]],Nurse[[#This Row],[LPN Hours (excl. Admin)]],Nurse[[#This Row],[CNA Hours]],Nurse[[#This Row],[NA TR Hours]],Nurse[[#This Row],[Med Aide/Tech Hours]])</f>
        <v>79.15923913043477</v>
      </c>
      <c r="L233" s="4">
        <f>SUM(Nurse[[#This Row],[RN Hours (excl. Admin, DON)]],Nurse[[#This Row],[RN Admin Hours]],Nurse[[#This Row],[RN DON Hours]])</f>
        <v>26.485326086956519</v>
      </c>
      <c r="M233" s="4">
        <v>13.466304347826085</v>
      </c>
      <c r="N233" s="4">
        <v>8.0625</v>
      </c>
      <c r="O233" s="4">
        <v>4.9565217391304346</v>
      </c>
      <c r="P233" s="4">
        <f>SUM(Nurse[[#This Row],[LPN Hours (excl. Admin)]],Nurse[[#This Row],[LPN Admin Hours]])</f>
        <v>6.6820652173913047</v>
      </c>
      <c r="Q233" s="4">
        <v>6.6820652173913047</v>
      </c>
      <c r="R233" s="4">
        <v>0</v>
      </c>
      <c r="S233" s="4">
        <f>SUM(Nurse[[#This Row],[CNA Hours]],Nurse[[#This Row],[NA TR Hours]],Nurse[[#This Row],[Med Aide/Tech Hours]])</f>
        <v>59.010869565217391</v>
      </c>
      <c r="T233" s="4">
        <v>49.203804347826086</v>
      </c>
      <c r="U233" s="4">
        <v>1.6277173913043479</v>
      </c>
      <c r="V233" s="4">
        <v>8.179347826086957</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2.2652173913043483</v>
      </c>
      <c r="X233" s="4">
        <v>2.2652173913043483</v>
      </c>
      <c r="Y233" s="4">
        <v>0</v>
      </c>
      <c r="Z233" s="4">
        <v>0</v>
      </c>
      <c r="AA233" s="4">
        <v>0</v>
      </c>
      <c r="AB233" s="4">
        <v>0</v>
      </c>
      <c r="AC233" s="4">
        <v>0</v>
      </c>
      <c r="AD233" s="4">
        <v>0</v>
      </c>
      <c r="AE233" s="4">
        <v>0</v>
      </c>
      <c r="AF233" s="1">
        <v>245090</v>
      </c>
      <c r="AG233" s="1">
        <v>5</v>
      </c>
      <c r="AH233"/>
    </row>
    <row r="234" spans="1:34" x14ac:dyDescent="0.25">
      <c r="A234" t="s">
        <v>356</v>
      </c>
      <c r="B234" t="s">
        <v>221</v>
      </c>
      <c r="C234" t="s">
        <v>648</v>
      </c>
      <c r="D234" t="s">
        <v>456</v>
      </c>
      <c r="E234" s="4">
        <v>31.380434782608695</v>
      </c>
      <c r="F234" s="4">
        <f>Nurse[[#This Row],[Total Nurse Staff Hours]]/Nurse[[#This Row],[MDS Census]]</f>
        <v>5.3740768964322818</v>
      </c>
      <c r="G234" s="4">
        <f>Nurse[[#This Row],[Total Direct Care Staff Hours]]/Nurse[[#This Row],[MDS Census]]</f>
        <v>5.0674437131970906</v>
      </c>
      <c r="H234" s="4">
        <f>Nurse[[#This Row],[Total RN Hours (w/ Admin, DON)]]/Nurse[[#This Row],[MDS Census]]</f>
        <v>0.93981641842743335</v>
      </c>
      <c r="I234" s="4">
        <f>Nurse[[#This Row],[RN Hours (excl. Admin, DON)]]/Nurse[[#This Row],[MDS Census]]</f>
        <v>0.63318323519224107</v>
      </c>
      <c r="J234" s="4">
        <f>SUM(Nurse[[#This Row],[RN Hours (excl. Admin, DON)]],Nurse[[#This Row],[RN Admin Hours]],Nurse[[#This Row],[RN DON Hours]],Nurse[[#This Row],[LPN Hours (excl. Admin)]],Nurse[[#This Row],[LPN Admin Hours]],Nurse[[#This Row],[CNA Hours]],Nurse[[#This Row],[NA TR Hours]],Nurse[[#This Row],[Med Aide/Tech Hours]])</f>
        <v>168.64086956521737</v>
      </c>
      <c r="K234" s="4">
        <f>SUM(Nurse[[#This Row],[RN Hours (excl. Admin, DON)]],Nurse[[#This Row],[LPN Hours (excl. Admin)]],Nurse[[#This Row],[CNA Hours]],Nurse[[#This Row],[NA TR Hours]],Nurse[[#This Row],[Med Aide/Tech Hours]])</f>
        <v>159.01858695652174</v>
      </c>
      <c r="L234" s="4">
        <f>SUM(Nurse[[#This Row],[RN Hours (excl. Admin, DON)]],Nurse[[#This Row],[RN Admin Hours]],Nurse[[#This Row],[RN DON Hours]])</f>
        <v>29.491847826086957</v>
      </c>
      <c r="M234" s="4">
        <v>19.869565217391305</v>
      </c>
      <c r="N234" s="4">
        <v>6.2309782608695654</v>
      </c>
      <c r="O234" s="4">
        <v>3.3913043478260869</v>
      </c>
      <c r="P234" s="4">
        <f>SUM(Nurse[[#This Row],[LPN Hours (excl. Admin)]],Nurse[[#This Row],[LPN Admin Hours]])</f>
        <v>31.173913043478262</v>
      </c>
      <c r="Q234" s="4">
        <v>31.173913043478262</v>
      </c>
      <c r="R234" s="4">
        <v>0</v>
      </c>
      <c r="S234" s="4">
        <f>SUM(Nurse[[#This Row],[CNA Hours]],Nurse[[#This Row],[NA TR Hours]],Nurse[[#This Row],[Med Aide/Tech Hours]])</f>
        <v>107.97510869565215</v>
      </c>
      <c r="T234" s="4">
        <v>102.29304347826086</v>
      </c>
      <c r="U234" s="4">
        <v>0</v>
      </c>
      <c r="V234" s="4">
        <v>5.6820652173913047</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3.7364130434782608</v>
      </c>
      <c r="X234" s="4">
        <v>0</v>
      </c>
      <c r="Y234" s="4">
        <v>0</v>
      </c>
      <c r="Z234" s="4">
        <v>0</v>
      </c>
      <c r="AA234" s="4">
        <v>0</v>
      </c>
      <c r="AB234" s="4">
        <v>0</v>
      </c>
      <c r="AC234" s="4">
        <v>3.7364130434782608</v>
      </c>
      <c r="AD234" s="4">
        <v>0</v>
      </c>
      <c r="AE234" s="4">
        <v>0</v>
      </c>
      <c r="AF234" s="1">
        <v>245482</v>
      </c>
      <c r="AG234" s="1">
        <v>5</v>
      </c>
      <c r="AH234"/>
    </row>
    <row r="235" spans="1:34" x14ac:dyDescent="0.25">
      <c r="A235" t="s">
        <v>356</v>
      </c>
      <c r="B235" t="s">
        <v>179</v>
      </c>
      <c r="C235" t="s">
        <v>627</v>
      </c>
      <c r="D235" t="s">
        <v>413</v>
      </c>
      <c r="E235" s="4">
        <v>119.26086956521739</v>
      </c>
      <c r="F235" s="4">
        <f>Nurse[[#This Row],[Total Nurse Staff Hours]]/Nurse[[#This Row],[MDS Census]]</f>
        <v>4.4918027706890262</v>
      </c>
      <c r="G235" s="4">
        <f>Nurse[[#This Row],[Total Direct Care Staff Hours]]/Nurse[[#This Row],[MDS Census]]</f>
        <v>4.1346381698869852</v>
      </c>
      <c r="H235" s="4">
        <f>Nurse[[#This Row],[Total RN Hours (w/ Admin, DON)]]/Nurse[[#This Row],[MDS Census]]</f>
        <v>1.0118538096974117</v>
      </c>
      <c r="I235" s="4">
        <f>Nurse[[#This Row],[RN Hours (excl. Admin, DON)]]/Nurse[[#This Row],[MDS Census]]</f>
        <v>0.65468920889537008</v>
      </c>
      <c r="J235" s="4">
        <f>SUM(Nurse[[#This Row],[RN Hours (excl. Admin, DON)]],Nurse[[#This Row],[RN Admin Hours]],Nurse[[#This Row],[RN DON Hours]],Nurse[[#This Row],[LPN Hours (excl. Admin)]],Nurse[[#This Row],[LPN Admin Hours]],Nurse[[#This Row],[CNA Hours]],Nurse[[#This Row],[NA TR Hours]],Nurse[[#This Row],[Med Aide/Tech Hours]])</f>
        <v>535.69630434782607</v>
      </c>
      <c r="K235" s="4">
        <f>SUM(Nurse[[#This Row],[RN Hours (excl. Admin, DON)]],Nurse[[#This Row],[LPN Hours (excl. Admin)]],Nurse[[#This Row],[CNA Hours]],Nurse[[#This Row],[NA TR Hours]],Nurse[[#This Row],[Med Aide/Tech Hours]])</f>
        <v>493.10054347826087</v>
      </c>
      <c r="L235" s="4">
        <f>SUM(Nurse[[#This Row],[RN Hours (excl. Admin, DON)]],Nurse[[#This Row],[RN Admin Hours]],Nurse[[#This Row],[RN DON Hours]])</f>
        <v>120.6745652173913</v>
      </c>
      <c r="M235" s="4">
        <v>78.078804347826093</v>
      </c>
      <c r="N235" s="4">
        <v>37.117499999999993</v>
      </c>
      <c r="O235" s="4">
        <v>5.4782608695652177</v>
      </c>
      <c r="P235" s="4">
        <f>SUM(Nurse[[#This Row],[LPN Hours (excl. Admin)]],Nurse[[#This Row],[LPN Admin Hours]])</f>
        <v>41.271739130434781</v>
      </c>
      <c r="Q235" s="4">
        <v>41.271739130434781</v>
      </c>
      <c r="R235" s="4">
        <v>0</v>
      </c>
      <c r="S235" s="4">
        <f>SUM(Nurse[[#This Row],[CNA Hours]],Nurse[[#This Row],[NA TR Hours]],Nurse[[#This Row],[Med Aide/Tech Hours]])</f>
        <v>373.75</v>
      </c>
      <c r="T235" s="4">
        <v>319.59510869565219</v>
      </c>
      <c r="U235" s="4">
        <v>0</v>
      </c>
      <c r="V235" s="4">
        <v>54.154891304347828</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0.35652173913043478</v>
      </c>
      <c r="X235" s="4">
        <v>0</v>
      </c>
      <c r="Y235" s="4">
        <v>0.35652173913043478</v>
      </c>
      <c r="Z235" s="4">
        <v>0</v>
      </c>
      <c r="AA235" s="4">
        <v>0</v>
      </c>
      <c r="AB235" s="4">
        <v>0</v>
      </c>
      <c r="AC235" s="4">
        <v>0</v>
      </c>
      <c r="AD235" s="4">
        <v>0</v>
      </c>
      <c r="AE235" s="4">
        <v>0</v>
      </c>
      <c r="AF235" s="1">
        <v>245424</v>
      </c>
      <c r="AG235" s="1">
        <v>5</v>
      </c>
      <c r="AH235"/>
    </row>
    <row r="236" spans="1:34" x14ac:dyDescent="0.25">
      <c r="A236" t="s">
        <v>356</v>
      </c>
      <c r="B236" t="s">
        <v>266</v>
      </c>
      <c r="C236" t="s">
        <v>500</v>
      </c>
      <c r="D236" t="s">
        <v>415</v>
      </c>
      <c r="E236" s="4">
        <v>84.728260869565219</v>
      </c>
      <c r="F236" s="4">
        <f>Nurse[[#This Row],[Total Nurse Staff Hours]]/Nurse[[#This Row],[MDS Census]]</f>
        <v>4.7265067350865939</v>
      </c>
      <c r="G236" s="4">
        <f>Nurse[[#This Row],[Total Direct Care Staff Hours]]/Nurse[[#This Row],[MDS Census]]</f>
        <v>4.30952533675433</v>
      </c>
      <c r="H236" s="4">
        <f>Nurse[[#This Row],[Total RN Hours (w/ Admin, DON)]]/Nurse[[#This Row],[MDS Census]]</f>
        <v>1.6521962796664527</v>
      </c>
      <c r="I236" s="4">
        <f>Nurse[[#This Row],[RN Hours (excl. Admin, DON)]]/Nurse[[#This Row],[MDS Census]]</f>
        <v>1.2352148813341886</v>
      </c>
      <c r="J236" s="4">
        <f>SUM(Nurse[[#This Row],[RN Hours (excl. Admin, DON)]],Nurse[[#This Row],[RN Admin Hours]],Nurse[[#This Row],[RN DON Hours]],Nurse[[#This Row],[LPN Hours (excl. Admin)]],Nurse[[#This Row],[LPN Admin Hours]],Nurse[[#This Row],[CNA Hours]],Nurse[[#This Row],[NA TR Hours]],Nurse[[#This Row],[Med Aide/Tech Hours]])</f>
        <v>400.46869565217389</v>
      </c>
      <c r="K236" s="4">
        <f>SUM(Nurse[[#This Row],[RN Hours (excl. Admin, DON)]],Nurse[[#This Row],[LPN Hours (excl. Admin)]],Nurse[[#This Row],[CNA Hours]],Nurse[[#This Row],[NA TR Hours]],Nurse[[#This Row],[Med Aide/Tech Hours]])</f>
        <v>365.13858695652175</v>
      </c>
      <c r="L236" s="4">
        <f>SUM(Nurse[[#This Row],[RN Hours (excl. Admin, DON)]],Nurse[[#This Row],[RN Admin Hours]],Nurse[[#This Row],[RN DON Hours]])</f>
        <v>139.98771739130433</v>
      </c>
      <c r="M236" s="4">
        <v>104.65760869565217</v>
      </c>
      <c r="N236" s="4">
        <v>35.330108695652171</v>
      </c>
      <c r="O236" s="4">
        <v>0</v>
      </c>
      <c r="P236" s="4">
        <f>SUM(Nurse[[#This Row],[LPN Hours (excl. Admin)]],Nurse[[#This Row],[LPN Admin Hours]])</f>
        <v>38.730978260869563</v>
      </c>
      <c r="Q236" s="4">
        <v>38.730978260869563</v>
      </c>
      <c r="R236" s="4">
        <v>0</v>
      </c>
      <c r="S236" s="4">
        <f>SUM(Nurse[[#This Row],[CNA Hours]],Nurse[[#This Row],[NA TR Hours]],Nurse[[#This Row],[Med Aide/Tech Hours]])</f>
        <v>221.75</v>
      </c>
      <c r="T236" s="4">
        <v>221.75</v>
      </c>
      <c r="U236" s="4">
        <v>0</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6" s="4">
        <v>0</v>
      </c>
      <c r="Y236" s="4">
        <v>0</v>
      </c>
      <c r="Z236" s="4">
        <v>0</v>
      </c>
      <c r="AA236" s="4">
        <v>0</v>
      </c>
      <c r="AB236" s="4">
        <v>0</v>
      </c>
      <c r="AC236" s="4">
        <v>0</v>
      </c>
      <c r="AD236" s="4">
        <v>0</v>
      </c>
      <c r="AE236" s="4">
        <v>0</v>
      </c>
      <c r="AF236" s="1">
        <v>245556</v>
      </c>
      <c r="AG236" s="1">
        <v>5</v>
      </c>
      <c r="AH236"/>
    </row>
    <row r="237" spans="1:34" x14ac:dyDescent="0.25">
      <c r="A237" t="s">
        <v>356</v>
      </c>
      <c r="B237" t="s">
        <v>304</v>
      </c>
      <c r="C237" t="s">
        <v>693</v>
      </c>
      <c r="D237" t="s">
        <v>413</v>
      </c>
      <c r="E237" s="4">
        <v>51.760869565217391</v>
      </c>
      <c r="F237" s="4">
        <f>Nurse[[#This Row],[Total Nurse Staff Hours]]/Nurse[[#This Row],[MDS Census]]</f>
        <v>4.2479336413271733</v>
      </c>
      <c r="G237" s="4">
        <f>Nurse[[#This Row],[Total Direct Care Staff Hours]]/Nurse[[#This Row],[MDS Census]]</f>
        <v>3.9842503149937003</v>
      </c>
      <c r="H237" s="4">
        <f>Nurse[[#This Row],[Total RN Hours (w/ Admin, DON)]]/Nurse[[#This Row],[MDS Census]]</f>
        <v>1.1793175136497271</v>
      </c>
      <c r="I237" s="4">
        <f>Nurse[[#This Row],[RN Hours (excl. Admin, DON)]]/Nurse[[#This Row],[MDS Census]]</f>
        <v>0.91563418731625368</v>
      </c>
      <c r="J237" s="4">
        <f>SUM(Nurse[[#This Row],[RN Hours (excl. Admin, DON)]],Nurse[[#This Row],[RN Admin Hours]],Nurse[[#This Row],[RN DON Hours]],Nurse[[#This Row],[LPN Hours (excl. Admin)]],Nurse[[#This Row],[LPN Admin Hours]],Nurse[[#This Row],[CNA Hours]],Nurse[[#This Row],[NA TR Hours]],Nurse[[#This Row],[Med Aide/Tech Hours]])</f>
        <v>219.87673913043477</v>
      </c>
      <c r="K237" s="4">
        <f>SUM(Nurse[[#This Row],[RN Hours (excl. Admin, DON)]],Nurse[[#This Row],[LPN Hours (excl. Admin)]],Nurse[[#This Row],[CNA Hours]],Nurse[[#This Row],[NA TR Hours]],Nurse[[#This Row],[Med Aide/Tech Hours]])</f>
        <v>206.22826086956522</v>
      </c>
      <c r="L237" s="4">
        <f>SUM(Nurse[[#This Row],[RN Hours (excl. Admin, DON)]],Nurse[[#This Row],[RN Admin Hours]],Nurse[[#This Row],[RN DON Hours]])</f>
        <v>61.042500000000004</v>
      </c>
      <c r="M237" s="4">
        <v>47.394021739130437</v>
      </c>
      <c r="N237" s="4">
        <v>13.648478260869563</v>
      </c>
      <c r="O237" s="4">
        <v>0</v>
      </c>
      <c r="P237" s="4">
        <f>SUM(Nurse[[#This Row],[LPN Hours (excl. Admin)]],Nurse[[#This Row],[LPN Admin Hours]])</f>
        <v>13.959239130434783</v>
      </c>
      <c r="Q237" s="4">
        <v>13.959239130434783</v>
      </c>
      <c r="R237" s="4">
        <v>0</v>
      </c>
      <c r="S237" s="4">
        <f>SUM(Nurse[[#This Row],[CNA Hours]],Nurse[[#This Row],[NA TR Hours]],Nurse[[#This Row],[Med Aide/Tech Hours]])</f>
        <v>144.875</v>
      </c>
      <c r="T237" s="4">
        <v>128.04891304347825</v>
      </c>
      <c r="U237" s="4">
        <v>0</v>
      </c>
      <c r="V237" s="4">
        <v>16.826086956521738</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3.7826086956521738</v>
      </c>
      <c r="X237" s="4">
        <v>3.2282608695652173</v>
      </c>
      <c r="Y237" s="4">
        <v>0</v>
      </c>
      <c r="Z237" s="4">
        <v>0</v>
      </c>
      <c r="AA237" s="4">
        <v>0</v>
      </c>
      <c r="AB237" s="4">
        <v>0</v>
      </c>
      <c r="AC237" s="4">
        <v>0.55434782608695654</v>
      </c>
      <c r="AD237" s="4">
        <v>0</v>
      </c>
      <c r="AE237" s="4">
        <v>0</v>
      </c>
      <c r="AF237" s="1">
        <v>245613</v>
      </c>
      <c r="AG237" s="1">
        <v>5</v>
      </c>
      <c r="AH237"/>
    </row>
    <row r="238" spans="1:34" x14ac:dyDescent="0.25">
      <c r="A238" t="s">
        <v>356</v>
      </c>
      <c r="B238" t="s">
        <v>78</v>
      </c>
      <c r="C238" t="s">
        <v>512</v>
      </c>
      <c r="D238" t="s">
        <v>415</v>
      </c>
      <c r="E238" s="4">
        <v>166.96739130434781</v>
      </c>
      <c r="F238" s="4">
        <f>Nurse[[#This Row],[Total Nurse Staff Hours]]/Nurse[[#This Row],[MDS Census]]</f>
        <v>3.1064976238526127</v>
      </c>
      <c r="G238" s="4">
        <f>Nurse[[#This Row],[Total Direct Care Staff Hours]]/Nurse[[#This Row],[MDS Census]]</f>
        <v>2.8611887246924024</v>
      </c>
      <c r="H238" s="4">
        <f>Nurse[[#This Row],[Total RN Hours (w/ Admin, DON)]]/Nurse[[#This Row],[MDS Census]]</f>
        <v>0.81993294707375819</v>
      </c>
      <c r="I238" s="4">
        <f>Nurse[[#This Row],[RN Hours (excl. Admin, DON)]]/Nurse[[#This Row],[MDS Census]]</f>
        <v>0.57462404791354726</v>
      </c>
      <c r="J238" s="4">
        <f>SUM(Nurse[[#This Row],[RN Hours (excl. Admin, DON)]],Nurse[[#This Row],[RN Admin Hours]],Nurse[[#This Row],[RN DON Hours]],Nurse[[#This Row],[LPN Hours (excl. Admin)]],Nurse[[#This Row],[LPN Admin Hours]],Nurse[[#This Row],[CNA Hours]],Nurse[[#This Row],[NA TR Hours]],Nurse[[#This Row],[Med Aide/Tech Hours]])</f>
        <v>518.68380434782591</v>
      </c>
      <c r="K238" s="4">
        <f>SUM(Nurse[[#This Row],[RN Hours (excl. Admin, DON)]],Nurse[[#This Row],[LPN Hours (excl. Admin)]],Nurse[[#This Row],[CNA Hours]],Nurse[[#This Row],[NA TR Hours]],Nurse[[#This Row],[Med Aide/Tech Hours]])</f>
        <v>477.72521739130423</v>
      </c>
      <c r="L238" s="4">
        <f>SUM(Nurse[[#This Row],[RN Hours (excl. Admin, DON)]],Nurse[[#This Row],[RN Admin Hours]],Nurse[[#This Row],[RN DON Hours]])</f>
        <v>136.90206521739128</v>
      </c>
      <c r="M238" s="4">
        <v>95.943478260869554</v>
      </c>
      <c r="N238" s="4">
        <v>40.958586956521728</v>
      </c>
      <c r="O238" s="4">
        <v>0</v>
      </c>
      <c r="P238" s="4">
        <f>SUM(Nurse[[#This Row],[LPN Hours (excl. Admin)]],Nurse[[#This Row],[LPN Admin Hours]])</f>
        <v>77.04391304347827</v>
      </c>
      <c r="Q238" s="4">
        <v>77.04391304347827</v>
      </c>
      <c r="R238" s="4">
        <v>0</v>
      </c>
      <c r="S238" s="4">
        <f>SUM(Nurse[[#This Row],[CNA Hours]],Nurse[[#This Row],[NA TR Hours]],Nurse[[#This Row],[Med Aide/Tech Hours]])</f>
        <v>304.73782608695637</v>
      </c>
      <c r="T238" s="4">
        <v>287.05184782608683</v>
      </c>
      <c r="U238" s="4">
        <v>0</v>
      </c>
      <c r="V238" s="4">
        <v>17.685978260869568</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8" s="4">
        <v>0</v>
      </c>
      <c r="Y238" s="4">
        <v>0</v>
      </c>
      <c r="Z238" s="4">
        <v>0</v>
      </c>
      <c r="AA238" s="4">
        <v>0</v>
      </c>
      <c r="AB238" s="4">
        <v>0</v>
      </c>
      <c r="AC238" s="4">
        <v>0</v>
      </c>
      <c r="AD238" s="4">
        <v>0</v>
      </c>
      <c r="AE238" s="4">
        <v>0</v>
      </c>
      <c r="AF238" s="1">
        <v>245271</v>
      </c>
      <c r="AG238" s="1">
        <v>5</v>
      </c>
      <c r="AH238"/>
    </row>
    <row r="239" spans="1:34" x14ac:dyDescent="0.25">
      <c r="A239" t="s">
        <v>356</v>
      </c>
      <c r="B239" t="s">
        <v>132</v>
      </c>
      <c r="C239" t="s">
        <v>567</v>
      </c>
      <c r="D239" t="s">
        <v>413</v>
      </c>
      <c r="E239" s="4">
        <v>90.304347826086953</v>
      </c>
      <c r="F239" s="4">
        <f>Nurse[[#This Row],[Total Nurse Staff Hours]]/Nurse[[#This Row],[MDS Census]]</f>
        <v>4.7643235435724609</v>
      </c>
      <c r="G239" s="4">
        <f>Nurse[[#This Row],[Total Direct Care Staff Hours]]/Nurse[[#This Row],[MDS Census]]</f>
        <v>4.4224843524313915</v>
      </c>
      <c r="H239" s="4">
        <f>Nurse[[#This Row],[Total RN Hours (w/ Admin, DON)]]/Nurse[[#This Row],[MDS Census]]</f>
        <v>1.265497111218103</v>
      </c>
      <c r="I239" s="4">
        <f>Nurse[[#This Row],[RN Hours (excl. Admin, DON)]]/Nurse[[#This Row],[MDS Census]]</f>
        <v>0.92365792007703418</v>
      </c>
      <c r="J239" s="4">
        <f>SUM(Nurse[[#This Row],[RN Hours (excl. Admin, DON)]],Nurse[[#This Row],[RN Admin Hours]],Nurse[[#This Row],[RN DON Hours]],Nurse[[#This Row],[LPN Hours (excl. Admin)]],Nurse[[#This Row],[LPN Admin Hours]],Nurse[[#This Row],[CNA Hours]],Nurse[[#This Row],[NA TR Hours]],Nurse[[#This Row],[Med Aide/Tech Hours]])</f>
        <v>430.23913043478262</v>
      </c>
      <c r="K239" s="4">
        <f>SUM(Nurse[[#This Row],[RN Hours (excl. Admin, DON)]],Nurse[[#This Row],[LPN Hours (excl. Admin)]],Nurse[[#This Row],[CNA Hours]],Nurse[[#This Row],[NA TR Hours]],Nurse[[#This Row],[Med Aide/Tech Hours]])</f>
        <v>399.36956521739131</v>
      </c>
      <c r="L239" s="4">
        <f>SUM(Nurse[[#This Row],[RN Hours (excl. Admin, DON)]],Nurse[[#This Row],[RN Admin Hours]],Nurse[[#This Row],[RN DON Hours]])</f>
        <v>114.27989130434783</v>
      </c>
      <c r="M239" s="4">
        <v>83.410326086956516</v>
      </c>
      <c r="N239" s="4">
        <v>25.559782608695652</v>
      </c>
      <c r="O239" s="4">
        <v>5.3097826086956523</v>
      </c>
      <c r="P239" s="4">
        <f>SUM(Nurse[[#This Row],[LPN Hours (excl. Admin)]],Nurse[[#This Row],[LPN Admin Hours]])</f>
        <v>67.320652173913047</v>
      </c>
      <c r="Q239" s="4">
        <v>67.320652173913047</v>
      </c>
      <c r="R239" s="4">
        <v>0</v>
      </c>
      <c r="S239" s="4">
        <f>SUM(Nurse[[#This Row],[CNA Hours]],Nurse[[#This Row],[NA TR Hours]],Nurse[[#This Row],[Med Aide/Tech Hours]])</f>
        <v>248.63858695652175</v>
      </c>
      <c r="T239" s="4">
        <v>217</v>
      </c>
      <c r="U239" s="4">
        <v>0</v>
      </c>
      <c r="V239" s="4">
        <v>31.638586956521738</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4.9076086956521738</v>
      </c>
      <c r="X239" s="4">
        <v>0</v>
      </c>
      <c r="Y239" s="4">
        <v>0</v>
      </c>
      <c r="Z239" s="4">
        <v>0</v>
      </c>
      <c r="AA239" s="4">
        <v>0</v>
      </c>
      <c r="AB239" s="4">
        <v>0</v>
      </c>
      <c r="AC239" s="4">
        <v>4.9076086956521738</v>
      </c>
      <c r="AD239" s="4">
        <v>0</v>
      </c>
      <c r="AE239" s="4">
        <v>0</v>
      </c>
      <c r="AF239" s="1">
        <v>245352</v>
      </c>
      <c r="AG239" s="1">
        <v>5</v>
      </c>
      <c r="AH239"/>
    </row>
    <row r="240" spans="1:34" x14ac:dyDescent="0.25">
      <c r="A240" t="s">
        <v>356</v>
      </c>
      <c r="B240" t="s">
        <v>248</v>
      </c>
      <c r="C240" t="s">
        <v>512</v>
      </c>
      <c r="D240" t="s">
        <v>415</v>
      </c>
      <c r="E240" s="4">
        <v>99.086956521739125</v>
      </c>
      <c r="F240" s="4">
        <f>Nurse[[#This Row],[Total Nurse Staff Hours]]/Nurse[[#This Row],[MDS Census]]</f>
        <v>3.7010750329091713</v>
      </c>
      <c r="G240" s="4">
        <f>Nurse[[#This Row],[Total Direct Care Staff Hours]]/Nurse[[#This Row],[MDS Census]]</f>
        <v>3.3963361123299696</v>
      </c>
      <c r="H240" s="4">
        <f>Nurse[[#This Row],[Total RN Hours (w/ Admin, DON)]]/Nurse[[#This Row],[MDS Census]]</f>
        <v>0.76044866169372538</v>
      </c>
      <c r="I240" s="4">
        <f>Nurse[[#This Row],[RN Hours (excl. Admin, DON)]]/Nurse[[#This Row],[MDS Census]]</f>
        <v>0.51044866169372538</v>
      </c>
      <c r="J240" s="4">
        <f>SUM(Nurse[[#This Row],[RN Hours (excl. Admin, DON)]],Nurse[[#This Row],[RN Admin Hours]],Nurse[[#This Row],[RN DON Hours]],Nurse[[#This Row],[LPN Hours (excl. Admin)]],Nurse[[#This Row],[LPN Admin Hours]],Nurse[[#This Row],[CNA Hours]],Nurse[[#This Row],[NA TR Hours]],Nurse[[#This Row],[Med Aide/Tech Hours]])</f>
        <v>366.72826086956525</v>
      </c>
      <c r="K240" s="4">
        <f>SUM(Nurse[[#This Row],[RN Hours (excl. Admin, DON)]],Nurse[[#This Row],[LPN Hours (excl. Admin)]],Nurse[[#This Row],[CNA Hours]],Nurse[[#This Row],[NA TR Hours]],Nurse[[#This Row],[Med Aide/Tech Hours]])</f>
        <v>336.53260869565219</v>
      </c>
      <c r="L240" s="4">
        <f>SUM(Nurse[[#This Row],[RN Hours (excl. Admin, DON)]],Nurse[[#This Row],[RN Admin Hours]],Nurse[[#This Row],[RN DON Hours]])</f>
        <v>75.350543478260875</v>
      </c>
      <c r="M240" s="4">
        <v>50.578804347826086</v>
      </c>
      <c r="N240" s="4">
        <v>19.771739130434781</v>
      </c>
      <c r="O240" s="4">
        <v>5</v>
      </c>
      <c r="P240" s="4">
        <f>SUM(Nurse[[#This Row],[LPN Hours (excl. Admin)]],Nurse[[#This Row],[LPN Admin Hours]])</f>
        <v>76.415760869565219</v>
      </c>
      <c r="Q240" s="4">
        <v>70.991847826086953</v>
      </c>
      <c r="R240" s="4">
        <v>5.4239130434782608</v>
      </c>
      <c r="S240" s="4">
        <f>SUM(Nurse[[#This Row],[CNA Hours]],Nurse[[#This Row],[NA TR Hours]],Nurse[[#This Row],[Med Aide/Tech Hours]])</f>
        <v>214.96195652173913</v>
      </c>
      <c r="T240" s="4">
        <v>159.24728260869566</v>
      </c>
      <c r="U240" s="4">
        <v>16.195652173913043</v>
      </c>
      <c r="V240" s="4">
        <v>39.519021739130437</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15.038043478260871</v>
      </c>
      <c r="X240" s="4">
        <v>1.3722826086956521</v>
      </c>
      <c r="Y240" s="4">
        <v>0</v>
      </c>
      <c r="Z240" s="4">
        <v>0</v>
      </c>
      <c r="AA240" s="4">
        <v>5.5625</v>
      </c>
      <c r="AB240" s="4">
        <v>0</v>
      </c>
      <c r="AC240" s="4">
        <v>8.0217391304347831</v>
      </c>
      <c r="AD240" s="4">
        <v>0</v>
      </c>
      <c r="AE240" s="4">
        <v>8.1521739130434784E-2</v>
      </c>
      <c r="AF240" s="1">
        <v>245520</v>
      </c>
      <c r="AG240" s="1">
        <v>5</v>
      </c>
      <c r="AH240"/>
    </row>
    <row r="241" spans="1:34" x14ac:dyDescent="0.25">
      <c r="A241" t="s">
        <v>356</v>
      </c>
      <c r="B241" t="s">
        <v>66</v>
      </c>
      <c r="C241" t="s">
        <v>522</v>
      </c>
      <c r="D241" t="s">
        <v>422</v>
      </c>
      <c r="E241" s="4">
        <v>38.032608695652172</v>
      </c>
      <c r="F241" s="4">
        <f>Nurse[[#This Row],[Total Nurse Staff Hours]]/Nurse[[#This Row],[MDS Census]]</f>
        <v>3.9338553872535007</v>
      </c>
      <c r="G241" s="4">
        <f>Nurse[[#This Row],[Total Direct Care Staff Hours]]/Nurse[[#This Row],[MDS Census]]</f>
        <v>3.5508888253786792</v>
      </c>
      <c r="H241" s="4">
        <f>Nurse[[#This Row],[Total RN Hours (w/ Admin, DON)]]/Nurse[[#This Row],[MDS Census]]</f>
        <v>1.1004172620748784</v>
      </c>
      <c r="I241" s="4">
        <f>Nurse[[#This Row],[RN Hours (excl. Admin, DON)]]/Nurse[[#This Row],[MDS Census]]</f>
        <v>0.71745070020005719</v>
      </c>
      <c r="J241" s="4">
        <f>SUM(Nurse[[#This Row],[RN Hours (excl. Admin, DON)]],Nurse[[#This Row],[RN Admin Hours]],Nurse[[#This Row],[RN DON Hours]],Nurse[[#This Row],[LPN Hours (excl. Admin)]],Nurse[[#This Row],[LPN Admin Hours]],Nurse[[#This Row],[CNA Hours]],Nurse[[#This Row],[NA TR Hours]],Nurse[[#This Row],[Med Aide/Tech Hours]])</f>
        <v>149.61478260869563</v>
      </c>
      <c r="K241" s="4">
        <f>SUM(Nurse[[#This Row],[RN Hours (excl. Admin, DON)]],Nurse[[#This Row],[LPN Hours (excl. Admin)]],Nurse[[#This Row],[CNA Hours]],Nurse[[#This Row],[NA TR Hours]],Nurse[[#This Row],[Med Aide/Tech Hours]])</f>
        <v>135.04956521739129</v>
      </c>
      <c r="L241" s="4">
        <f>SUM(Nurse[[#This Row],[RN Hours (excl. Admin, DON)]],Nurse[[#This Row],[RN Admin Hours]],Nurse[[#This Row],[RN DON Hours]])</f>
        <v>41.85173913043478</v>
      </c>
      <c r="M241" s="4">
        <v>27.286521739130436</v>
      </c>
      <c r="N241" s="4">
        <v>9.304347826086957</v>
      </c>
      <c r="O241" s="4">
        <v>5.2608695652173916</v>
      </c>
      <c r="P241" s="4">
        <f>SUM(Nurse[[#This Row],[LPN Hours (excl. Admin)]],Nurse[[#This Row],[LPN Admin Hours]])</f>
        <v>22.680760869565223</v>
      </c>
      <c r="Q241" s="4">
        <v>22.680760869565223</v>
      </c>
      <c r="R241" s="4">
        <v>0</v>
      </c>
      <c r="S241" s="4">
        <f>SUM(Nurse[[#This Row],[CNA Hours]],Nurse[[#This Row],[NA TR Hours]],Nurse[[#This Row],[Med Aide/Tech Hours]])</f>
        <v>85.082282608695635</v>
      </c>
      <c r="T241" s="4">
        <v>77.379239130434769</v>
      </c>
      <c r="U241" s="4">
        <v>0.56032608695652175</v>
      </c>
      <c r="V241" s="4">
        <v>7.1427173913043465</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38.964673913043484</v>
      </c>
      <c r="X241" s="4">
        <v>14.353260869565217</v>
      </c>
      <c r="Y241" s="4">
        <v>0</v>
      </c>
      <c r="Z241" s="4">
        <v>3.3913043478260869</v>
      </c>
      <c r="AA241" s="4">
        <v>0.61413043478260865</v>
      </c>
      <c r="AB241" s="4">
        <v>0</v>
      </c>
      <c r="AC241" s="4">
        <v>20.605978260869566</v>
      </c>
      <c r="AD241" s="4">
        <v>0</v>
      </c>
      <c r="AE241" s="4">
        <v>0</v>
      </c>
      <c r="AF241" s="1">
        <v>245254</v>
      </c>
      <c r="AG241" s="1">
        <v>5</v>
      </c>
      <c r="AH241"/>
    </row>
    <row r="242" spans="1:34" x14ac:dyDescent="0.25">
      <c r="A242" t="s">
        <v>356</v>
      </c>
      <c r="B242" t="s">
        <v>265</v>
      </c>
      <c r="C242" t="s">
        <v>671</v>
      </c>
      <c r="D242" t="s">
        <v>435</v>
      </c>
      <c r="E242" s="4">
        <v>33.054347826086953</v>
      </c>
      <c r="F242" s="4">
        <f>Nurse[[#This Row],[Total Nurse Staff Hours]]/Nurse[[#This Row],[MDS Census]]</f>
        <v>3.6578526800394613</v>
      </c>
      <c r="G242" s="4">
        <f>Nurse[[#This Row],[Total Direct Care Staff Hours]]/Nurse[[#This Row],[MDS Census]]</f>
        <v>3.4467379151594875</v>
      </c>
      <c r="H242" s="4">
        <f>Nurse[[#This Row],[Total RN Hours (w/ Admin, DON)]]/Nurse[[#This Row],[MDS Census]]</f>
        <v>0.83270305820453816</v>
      </c>
      <c r="I242" s="4">
        <f>Nurse[[#This Row],[RN Hours (excl. Admin, DON)]]/Nurse[[#This Row],[MDS Census]]</f>
        <v>0.62158829332456433</v>
      </c>
      <c r="J242" s="4">
        <f>SUM(Nurse[[#This Row],[RN Hours (excl. Admin, DON)]],Nurse[[#This Row],[RN Admin Hours]],Nurse[[#This Row],[RN DON Hours]],Nurse[[#This Row],[LPN Hours (excl. Admin)]],Nurse[[#This Row],[LPN Admin Hours]],Nurse[[#This Row],[CNA Hours]],Nurse[[#This Row],[NA TR Hours]],Nurse[[#This Row],[Med Aide/Tech Hours]])</f>
        <v>120.90793478260871</v>
      </c>
      <c r="K242" s="4">
        <f>SUM(Nurse[[#This Row],[RN Hours (excl. Admin, DON)]],Nurse[[#This Row],[LPN Hours (excl. Admin)]],Nurse[[#This Row],[CNA Hours]],Nurse[[#This Row],[NA TR Hours]],Nurse[[#This Row],[Med Aide/Tech Hours]])</f>
        <v>113.92967391304349</v>
      </c>
      <c r="L242" s="4">
        <f>SUM(Nurse[[#This Row],[RN Hours (excl. Admin, DON)]],Nurse[[#This Row],[RN Admin Hours]],Nurse[[#This Row],[RN DON Hours]])</f>
        <v>27.524456521739133</v>
      </c>
      <c r="M242" s="4">
        <v>20.546195652173914</v>
      </c>
      <c r="N242" s="4">
        <v>1.9347826086956521</v>
      </c>
      <c r="O242" s="4">
        <v>5.0434782608695654</v>
      </c>
      <c r="P242" s="4">
        <f>SUM(Nurse[[#This Row],[LPN Hours (excl. Admin)]],Nurse[[#This Row],[LPN Admin Hours]])</f>
        <v>8.0830434782608691</v>
      </c>
      <c r="Q242" s="4">
        <v>8.0830434782608691</v>
      </c>
      <c r="R242" s="4">
        <v>0</v>
      </c>
      <c r="S242" s="4">
        <f>SUM(Nurse[[#This Row],[CNA Hours]],Nurse[[#This Row],[NA TR Hours]],Nurse[[#This Row],[Med Aide/Tech Hours]])</f>
        <v>85.300434782608704</v>
      </c>
      <c r="T242" s="4">
        <v>85.300434782608704</v>
      </c>
      <c r="U242" s="4">
        <v>0</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2" s="4">
        <v>0</v>
      </c>
      <c r="Y242" s="4">
        <v>0</v>
      </c>
      <c r="Z242" s="4">
        <v>0</v>
      </c>
      <c r="AA242" s="4">
        <v>0</v>
      </c>
      <c r="AB242" s="4">
        <v>0</v>
      </c>
      <c r="AC242" s="4">
        <v>0</v>
      </c>
      <c r="AD242" s="4">
        <v>0</v>
      </c>
      <c r="AE242" s="4">
        <v>0</v>
      </c>
      <c r="AF242" s="1">
        <v>245554</v>
      </c>
      <c r="AG242" s="1">
        <v>5</v>
      </c>
      <c r="AH242"/>
    </row>
    <row r="243" spans="1:34" x14ac:dyDescent="0.25">
      <c r="A243" t="s">
        <v>356</v>
      </c>
      <c r="B243" t="s">
        <v>54</v>
      </c>
      <c r="C243" t="s">
        <v>551</v>
      </c>
      <c r="D243" t="s">
        <v>427</v>
      </c>
      <c r="E243" s="4">
        <v>36.021739130434781</v>
      </c>
      <c r="F243" s="4">
        <f>Nurse[[#This Row],[Total Nurse Staff Hours]]/Nurse[[#This Row],[MDS Census]]</f>
        <v>3.4465902232951113</v>
      </c>
      <c r="G243" s="4">
        <f>Nurse[[#This Row],[Total Direct Care Staff Hours]]/Nurse[[#This Row],[MDS Census]]</f>
        <v>3.0869794809897404</v>
      </c>
      <c r="H243" s="4">
        <f>Nurse[[#This Row],[Total RN Hours (w/ Admin, DON)]]/Nurse[[#This Row],[MDS Census]]</f>
        <v>0.4733705491852746</v>
      </c>
      <c r="I243" s="4">
        <f>Nurse[[#This Row],[RN Hours (excl. Admin, DON)]]/Nurse[[#This Row],[MDS Census]]</f>
        <v>0.19764634882317442</v>
      </c>
      <c r="J243" s="4">
        <f>SUM(Nurse[[#This Row],[RN Hours (excl. Admin, DON)]],Nurse[[#This Row],[RN Admin Hours]],Nurse[[#This Row],[RN DON Hours]],Nurse[[#This Row],[LPN Hours (excl. Admin)]],Nurse[[#This Row],[LPN Admin Hours]],Nurse[[#This Row],[CNA Hours]],Nurse[[#This Row],[NA TR Hours]],Nurse[[#This Row],[Med Aide/Tech Hours]])</f>
        <v>124.15217391304347</v>
      </c>
      <c r="K243" s="4">
        <f>SUM(Nurse[[#This Row],[RN Hours (excl. Admin, DON)]],Nurse[[#This Row],[LPN Hours (excl. Admin)]],Nurse[[#This Row],[CNA Hours]],Nurse[[#This Row],[NA TR Hours]],Nurse[[#This Row],[Med Aide/Tech Hours]])</f>
        <v>111.19836956521739</v>
      </c>
      <c r="L243" s="4">
        <f>SUM(Nurse[[#This Row],[RN Hours (excl. Admin, DON)]],Nurse[[#This Row],[RN Admin Hours]],Nurse[[#This Row],[RN DON Hours]])</f>
        <v>17.051630434782609</v>
      </c>
      <c r="M243" s="4">
        <v>7.1195652173913047</v>
      </c>
      <c r="N243" s="4">
        <v>5.7282608695652177</v>
      </c>
      <c r="O243" s="4">
        <v>4.2038043478260869</v>
      </c>
      <c r="P243" s="4">
        <f>SUM(Nurse[[#This Row],[LPN Hours (excl. Admin)]],Nurse[[#This Row],[LPN Admin Hours]])</f>
        <v>22.527173913043477</v>
      </c>
      <c r="Q243" s="4">
        <v>19.505434782608695</v>
      </c>
      <c r="R243" s="4">
        <v>3.0217391304347827</v>
      </c>
      <c r="S243" s="4">
        <f>SUM(Nurse[[#This Row],[CNA Hours]],Nurse[[#This Row],[NA TR Hours]],Nurse[[#This Row],[Med Aide/Tech Hours]])</f>
        <v>84.573369565217391</v>
      </c>
      <c r="T243" s="4">
        <v>66.779891304347828</v>
      </c>
      <c r="U243" s="4">
        <v>1.2853260869565217</v>
      </c>
      <c r="V243" s="4">
        <v>16.508152173913043</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3" s="4">
        <v>0</v>
      </c>
      <c r="Y243" s="4">
        <v>0</v>
      </c>
      <c r="Z243" s="4">
        <v>0</v>
      </c>
      <c r="AA243" s="4">
        <v>0</v>
      </c>
      <c r="AB243" s="4">
        <v>0</v>
      </c>
      <c r="AC243" s="4">
        <v>0</v>
      </c>
      <c r="AD243" s="4">
        <v>0</v>
      </c>
      <c r="AE243" s="4">
        <v>0</v>
      </c>
      <c r="AF243" s="1">
        <v>245237</v>
      </c>
      <c r="AG243" s="1">
        <v>5</v>
      </c>
      <c r="AH243"/>
    </row>
    <row r="244" spans="1:34" x14ac:dyDescent="0.25">
      <c r="A244" t="s">
        <v>356</v>
      </c>
      <c r="B244" t="s">
        <v>63</v>
      </c>
      <c r="C244" t="s">
        <v>559</v>
      </c>
      <c r="D244" t="s">
        <v>392</v>
      </c>
      <c r="E244" s="4">
        <v>20.847826086956523</v>
      </c>
      <c r="F244" s="4">
        <f>Nurse[[#This Row],[Total Nurse Staff Hours]]/Nurse[[#This Row],[MDS Census]]</f>
        <v>4.7653753910323262</v>
      </c>
      <c r="G244" s="4">
        <f>Nurse[[#This Row],[Total Direct Care Staff Hours]]/Nurse[[#This Row],[MDS Census]]</f>
        <v>4.5818508863399385</v>
      </c>
      <c r="H244" s="4">
        <f>Nurse[[#This Row],[Total RN Hours (w/ Admin, DON)]]/Nurse[[#This Row],[MDS Census]]</f>
        <v>1.2786079249217936</v>
      </c>
      <c r="I244" s="4">
        <f>Nurse[[#This Row],[RN Hours (excl. Admin, DON)]]/Nurse[[#This Row],[MDS Census]]</f>
        <v>1.0950834202294057</v>
      </c>
      <c r="J244" s="4">
        <f>SUM(Nurse[[#This Row],[RN Hours (excl. Admin, DON)]],Nurse[[#This Row],[RN Admin Hours]],Nurse[[#This Row],[RN DON Hours]],Nurse[[#This Row],[LPN Hours (excl. Admin)]],Nurse[[#This Row],[LPN Admin Hours]],Nurse[[#This Row],[CNA Hours]],Nurse[[#This Row],[NA TR Hours]],Nurse[[#This Row],[Med Aide/Tech Hours]])</f>
        <v>99.347717391304371</v>
      </c>
      <c r="K244" s="4">
        <f>SUM(Nurse[[#This Row],[RN Hours (excl. Admin, DON)]],Nurse[[#This Row],[LPN Hours (excl. Admin)]],Nurse[[#This Row],[CNA Hours]],Nurse[[#This Row],[NA TR Hours]],Nurse[[#This Row],[Med Aide/Tech Hours]])</f>
        <v>95.521630434782637</v>
      </c>
      <c r="L244" s="4">
        <f>SUM(Nurse[[#This Row],[RN Hours (excl. Admin, DON)]],Nurse[[#This Row],[RN Admin Hours]],Nurse[[#This Row],[RN DON Hours]])</f>
        <v>26.656195652173917</v>
      </c>
      <c r="M244" s="4">
        <v>22.830108695652179</v>
      </c>
      <c r="N244" s="4">
        <v>0</v>
      </c>
      <c r="O244" s="4">
        <v>3.8260869565217392</v>
      </c>
      <c r="P244" s="4">
        <f>SUM(Nurse[[#This Row],[LPN Hours (excl. Admin)]],Nurse[[#This Row],[LPN Admin Hours]])</f>
        <v>13.752391304347821</v>
      </c>
      <c r="Q244" s="4">
        <v>13.752391304347821</v>
      </c>
      <c r="R244" s="4">
        <v>0</v>
      </c>
      <c r="S244" s="4">
        <f>SUM(Nurse[[#This Row],[CNA Hours]],Nurse[[#This Row],[NA TR Hours]],Nurse[[#This Row],[Med Aide/Tech Hours]])</f>
        <v>58.939130434782633</v>
      </c>
      <c r="T244" s="4">
        <v>53.564673913043499</v>
      </c>
      <c r="U244" s="4">
        <v>0</v>
      </c>
      <c r="V244" s="4">
        <v>5.3744565217391314</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16.217065217391305</v>
      </c>
      <c r="X244" s="4">
        <v>4.277717391304348</v>
      </c>
      <c r="Y244" s="4">
        <v>0</v>
      </c>
      <c r="Z244" s="4">
        <v>0</v>
      </c>
      <c r="AA244" s="4">
        <v>4.3306521739130437</v>
      </c>
      <c r="AB244" s="4">
        <v>0</v>
      </c>
      <c r="AC244" s="4">
        <v>7.6086956521739131</v>
      </c>
      <c r="AD244" s="4">
        <v>0</v>
      </c>
      <c r="AE244" s="4">
        <v>0</v>
      </c>
      <c r="AF244" s="1">
        <v>245251</v>
      </c>
      <c r="AG244" s="1">
        <v>5</v>
      </c>
      <c r="AH244"/>
    </row>
    <row r="245" spans="1:34" x14ac:dyDescent="0.25">
      <c r="A245" t="s">
        <v>356</v>
      </c>
      <c r="B245" t="s">
        <v>30</v>
      </c>
      <c r="C245" t="s">
        <v>509</v>
      </c>
      <c r="D245" t="s">
        <v>421</v>
      </c>
      <c r="E245" s="4">
        <v>61.5</v>
      </c>
      <c r="F245" s="4">
        <f>Nurse[[#This Row],[Total Nurse Staff Hours]]/Nurse[[#This Row],[MDS Census]]</f>
        <v>2.9544856839872748</v>
      </c>
      <c r="G245" s="4">
        <f>Nurse[[#This Row],[Total Direct Care Staff Hours]]/Nurse[[#This Row],[MDS Census]]</f>
        <v>2.8476458112407212</v>
      </c>
      <c r="H245" s="4">
        <f>Nurse[[#This Row],[Total RN Hours (w/ Admin, DON)]]/Nurse[[#This Row],[MDS Census]]</f>
        <v>0.62993637327677632</v>
      </c>
      <c r="I245" s="4">
        <f>Nurse[[#This Row],[RN Hours (excl. Admin, DON)]]/Nurse[[#This Row],[MDS Census]]</f>
        <v>0.52309650053022283</v>
      </c>
      <c r="J245" s="4">
        <f>SUM(Nurse[[#This Row],[RN Hours (excl. Admin, DON)]],Nurse[[#This Row],[RN Admin Hours]],Nurse[[#This Row],[RN DON Hours]],Nurse[[#This Row],[LPN Hours (excl. Admin)]],Nurse[[#This Row],[LPN Admin Hours]],Nurse[[#This Row],[CNA Hours]],Nurse[[#This Row],[NA TR Hours]],Nurse[[#This Row],[Med Aide/Tech Hours]])</f>
        <v>181.7008695652174</v>
      </c>
      <c r="K245" s="4">
        <f>SUM(Nurse[[#This Row],[RN Hours (excl. Admin, DON)]],Nurse[[#This Row],[LPN Hours (excl. Admin)]],Nurse[[#This Row],[CNA Hours]],Nurse[[#This Row],[NA TR Hours]],Nurse[[#This Row],[Med Aide/Tech Hours]])</f>
        <v>175.13021739130437</v>
      </c>
      <c r="L245" s="4">
        <f>SUM(Nurse[[#This Row],[RN Hours (excl. Admin, DON)]],Nurse[[#This Row],[RN Admin Hours]],Nurse[[#This Row],[RN DON Hours]])</f>
        <v>38.741086956521741</v>
      </c>
      <c r="M245" s="4">
        <v>32.170434782608702</v>
      </c>
      <c r="N245" s="4">
        <v>0.91847826086956519</v>
      </c>
      <c r="O245" s="4">
        <v>5.6521739130434785</v>
      </c>
      <c r="P245" s="4">
        <f>SUM(Nurse[[#This Row],[LPN Hours (excl. Admin)]],Nurse[[#This Row],[LPN Admin Hours]])</f>
        <v>21.523586956521736</v>
      </c>
      <c r="Q245" s="4">
        <v>21.523586956521736</v>
      </c>
      <c r="R245" s="4">
        <v>0</v>
      </c>
      <c r="S245" s="4">
        <f>SUM(Nurse[[#This Row],[CNA Hours]],Nurse[[#This Row],[NA TR Hours]],Nurse[[#This Row],[Med Aide/Tech Hours]])</f>
        <v>121.43619565217392</v>
      </c>
      <c r="T245" s="4">
        <v>121.40097826086958</v>
      </c>
      <c r="U245" s="4">
        <v>0</v>
      </c>
      <c r="V245" s="4">
        <v>3.5217391304347825E-2</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16.330869565217398</v>
      </c>
      <c r="X245" s="4">
        <v>9.6545652173913084</v>
      </c>
      <c r="Y245" s="4">
        <v>0</v>
      </c>
      <c r="Z245" s="4">
        <v>0</v>
      </c>
      <c r="AA245" s="4">
        <v>0.35934782608695653</v>
      </c>
      <c r="AB245" s="4">
        <v>0</v>
      </c>
      <c r="AC245" s="4">
        <v>6.3169565217391312</v>
      </c>
      <c r="AD245" s="4">
        <v>0</v>
      </c>
      <c r="AE245" s="4">
        <v>0</v>
      </c>
      <c r="AF245" s="1">
        <v>245184</v>
      </c>
      <c r="AG245" s="1">
        <v>5</v>
      </c>
      <c r="AH245"/>
    </row>
    <row r="246" spans="1:34" x14ac:dyDescent="0.25">
      <c r="A246" t="s">
        <v>356</v>
      </c>
      <c r="B246" t="s">
        <v>101</v>
      </c>
      <c r="C246" t="s">
        <v>509</v>
      </c>
      <c r="D246" t="s">
        <v>421</v>
      </c>
      <c r="E246" s="4">
        <v>27.293478260869566</v>
      </c>
      <c r="F246" s="4">
        <f>Nurse[[#This Row],[Total Nurse Staff Hours]]/Nurse[[#This Row],[MDS Census]]</f>
        <v>3.8126722421346075</v>
      </c>
      <c r="G246" s="4">
        <f>Nurse[[#This Row],[Total Direct Care Staff Hours]]/Nurse[[#This Row],[MDS Census]]</f>
        <v>3.6139545997610512</v>
      </c>
      <c r="H246" s="4">
        <f>Nurse[[#This Row],[Total RN Hours (w/ Admin, DON)]]/Nurse[[#This Row],[MDS Census]]</f>
        <v>1.0640223018717643</v>
      </c>
      <c r="I246" s="4">
        <f>Nurse[[#This Row],[RN Hours (excl. Admin, DON)]]/Nurse[[#This Row],[MDS Census]]</f>
        <v>0.8653046594982079</v>
      </c>
      <c r="J246" s="4">
        <f>SUM(Nurse[[#This Row],[RN Hours (excl. Admin, DON)]],Nurse[[#This Row],[RN Admin Hours]],Nurse[[#This Row],[RN DON Hours]],Nurse[[#This Row],[LPN Hours (excl. Admin)]],Nurse[[#This Row],[LPN Admin Hours]],Nurse[[#This Row],[CNA Hours]],Nurse[[#This Row],[NA TR Hours]],Nurse[[#This Row],[Med Aide/Tech Hours]])</f>
        <v>104.06108695652173</v>
      </c>
      <c r="K246" s="4">
        <f>SUM(Nurse[[#This Row],[RN Hours (excl. Admin, DON)]],Nurse[[#This Row],[LPN Hours (excl. Admin)]],Nurse[[#This Row],[CNA Hours]],Nurse[[#This Row],[NA TR Hours]],Nurse[[#This Row],[Med Aide/Tech Hours]])</f>
        <v>98.63739130434783</v>
      </c>
      <c r="L246" s="4">
        <f>SUM(Nurse[[#This Row],[RN Hours (excl. Admin, DON)]],Nurse[[#This Row],[RN Admin Hours]],Nurse[[#This Row],[RN DON Hours]])</f>
        <v>29.040869565217392</v>
      </c>
      <c r="M246" s="4">
        <v>23.61717391304348</v>
      </c>
      <c r="N246" s="4">
        <v>0.27173913043478259</v>
      </c>
      <c r="O246" s="4">
        <v>5.1519565217391303</v>
      </c>
      <c r="P246" s="4">
        <f>SUM(Nurse[[#This Row],[LPN Hours (excl. Admin)]],Nurse[[#This Row],[LPN Admin Hours]])</f>
        <v>25.71521739130435</v>
      </c>
      <c r="Q246" s="4">
        <v>25.71521739130435</v>
      </c>
      <c r="R246" s="4">
        <v>0</v>
      </c>
      <c r="S246" s="4">
        <f>SUM(Nurse[[#This Row],[CNA Hours]],Nurse[[#This Row],[NA TR Hours]],Nurse[[#This Row],[Med Aide/Tech Hours]])</f>
        <v>49.304999999999993</v>
      </c>
      <c r="T246" s="4">
        <v>38.75739130434782</v>
      </c>
      <c r="U246" s="4">
        <v>5.526739130434783</v>
      </c>
      <c r="V246" s="4">
        <v>5.0208695652173905</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20.045326086956528</v>
      </c>
      <c r="X246" s="4">
        <v>2.2618478260869566</v>
      </c>
      <c r="Y246" s="4">
        <v>0</v>
      </c>
      <c r="Z246" s="4">
        <v>0</v>
      </c>
      <c r="AA246" s="4">
        <v>9.6000000000000014</v>
      </c>
      <c r="AB246" s="4">
        <v>0</v>
      </c>
      <c r="AC246" s="4">
        <v>8.1834782608695704</v>
      </c>
      <c r="AD246" s="4">
        <v>0</v>
      </c>
      <c r="AE246" s="4">
        <v>0</v>
      </c>
      <c r="AF246" s="1">
        <v>245306</v>
      </c>
      <c r="AG246" s="1">
        <v>5</v>
      </c>
      <c r="AH246"/>
    </row>
    <row r="247" spans="1:34" x14ac:dyDescent="0.25">
      <c r="A247" t="s">
        <v>356</v>
      </c>
      <c r="B247" t="s">
        <v>315</v>
      </c>
      <c r="C247" t="s">
        <v>509</v>
      </c>
      <c r="D247" t="s">
        <v>421</v>
      </c>
      <c r="E247" s="4">
        <v>50.945652173913047</v>
      </c>
      <c r="F247" s="4">
        <f>Nurse[[#This Row],[Total Nurse Staff Hours]]/Nurse[[#This Row],[MDS Census]]</f>
        <v>5.2623533176872179</v>
      </c>
      <c r="G247" s="4">
        <f>Nurse[[#This Row],[Total Direct Care Staff Hours]]/Nurse[[#This Row],[MDS Census]]</f>
        <v>4.5781224663964135</v>
      </c>
      <c r="H247" s="4">
        <f>Nurse[[#This Row],[Total RN Hours (w/ Admin, DON)]]/Nurse[[#This Row],[MDS Census]]</f>
        <v>1.2768103264348196</v>
      </c>
      <c r="I247" s="4">
        <f>Nurse[[#This Row],[RN Hours (excl. Admin, DON)]]/Nurse[[#This Row],[MDS Census]]</f>
        <v>0.67574567953915077</v>
      </c>
      <c r="J247" s="4">
        <f>SUM(Nurse[[#This Row],[RN Hours (excl. Admin, DON)]],Nurse[[#This Row],[RN Admin Hours]],Nurse[[#This Row],[RN DON Hours]],Nurse[[#This Row],[LPN Hours (excl. Admin)]],Nurse[[#This Row],[LPN Admin Hours]],Nurse[[#This Row],[CNA Hours]],Nurse[[#This Row],[NA TR Hours]],Nurse[[#This Row],[Med Aide/Tech Hours]])</f>
        <v>268.09402173913037</v>
      </c>
      <c r="K247" s="4">
        <f>SUM(Nurse[[#This Row],[RN Hours (excl. Admin, DON)]],Nurse[[#This Row],[LPN Hours (excl. Admin)]],Nurse[[#This Row],[CNA Hours]],Nurse[[#This Row],[NA TR Hours]],Nurse[[#This Row],[Med Aide/Tech Hours]])</f>
        <v>233.23543478260862</v>
      </c>
      <c r="L247" s="4">
        <f>SUM(Nurse[[#This Row],[RN Hours (excl. Admin, DON)]],Nurse[[#This Row],[RN Admin Hours]],Nurse[[#This Row],[RN DON Hours]])</f>
        <v>65.047934782608692</v>
      </c>
      <c r="M247" s="4">
        <v>34.426304347826083</v>
      </c>
      <c r="N247" s="4">
        <v>25.317282608695653</v>
      </c>
      <c r="O247" s="4">
        <v>5.3043478260869561</v>
      </c>
      <c r="P247" s="4">
        <f>SUM(Nurse[[#This Row],[LPN Hours (excl. Admin)]],Nurse[[#This Row],[LPN Admin Hours]])</f>
        <v>70.605869565217404</v>
      </c>
      <c r="Q247" s="4">
        <v>66.368913043478273</v>
      </c>
      <c r="R247" s="4">
        <v>4.2369565217391303</v>
      </c>
      <c r="S247" s="4">
        <f>SUM(Nurse[[#This Row],[CNA Hours]],Nurse[[#This Row],[NA TR Hours]],Nurse[[#This Row],[Med Aide/Tech Hours]])</f>
        <v>132.44021739130426</v>
      </c>
      <c r="T247" s="4">
        <v>123.05086956521731</v>
      </c>
      <c r="U247" s="4">
        <v>0</v>
      </c>
      <c r="V247" s="4">
        <v>9.3893478260869561</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93.414565217391299</v>
      </c>
      <c r="X247" s="4">
        <v>9.4003260869565217</v>
      </c>
      <c r="Y247" s="4">
        <v>1.4836956521739131</v>
      </c>
      <c r="Z247" s="4">
        <v>0</v>
      </c>
      <c r="AA247" s="4">
        <v>10.794130434782607</v>
      </c>
      <c r="AB247" s="4">
        <v>0</v>
      </c>
      <c r="AC247" s="4">
        <v>71.736413043478265</v>
      </c>
      <c r="AD247" s="4">
        <v>0</v>
      </c>
      <c r="AE247" s="4">
        <v>0</v>
      </c>
      <c r="AF247" s="1">
        <v>245626</v>
      </c>
      <c r="AG247" s="1">
        <v>5</v>
      </c>
      <c r="AH247"/>
    </row>
    <row r="248" spans="1:34" x14ac:dyDescent="0.25">
      <c r="A248" t="s">
        <v>356</v>
      </c>
      <c r="B248" t="s">
        <v>198</v>
      </c>
      <c r="C248" t="s">
        <v>587</v>
      </c>
      <c r="D248" t="s">
        <v>439</v>
      </c>
      <c r="E248" s="4">
        <v>43.945652173913047</v>
      </c>
      <c r="F248" s="4">
        <f>Nurse[[#This Row],[Total Nurse Staff Hours]]/Nurse[[#This Row],[MDS Census]]</f>
        <v>6.0622062824635172</v>
      </c>
      <c r="G248" s="4">
        <f>Nurse[[#This Row],[Total Direct Care Staff Hours]]/Nurse[[#This Row],[MDS Census]]</f>
        <v>5.3672396735097694</v>
      </c>
      <c r="H248" s="4">
        <f>Nurse[[#This Row],[Total RN Hours (w/ Admin, DON)]]/Nurse[[#This Row],[MDS Census]]</f>
        <v>0.90502102399208495</v>
      </c>
      <c r="I248" s="4">
        <f>Nurse[[#This Row],[RN Hours (excl. Admin, DON)]]/Nurse[[#This Row],[MDS Census]]</f>
        <v>0.21005441503833783</v>
      </c>
      <c r="J248" s="4">
        <f>SUM(Nurse[[#This Row],[RN Hours (excl. Admin, DON)]],Nurse[[#This Row],[RN Admin Hours]],Nurse[[#This Row],[RN DON Hours]],Nurse[[#This Row],[LPN Hours (excl. Admin)]],Nurse[[#This Row],[LPN Admin Hours]],Nurse[[#This Row],[CNA Hours]],Nurse[[#This Row],[NA TR Hours]],Nurse[[#This Row],[Med Aide/Tech Hours]])</f>
        <v>266.40760869565219</v>
      </c>
      <c r="K248" s="4">
        <f>SUM(Nurse[[#This Row],[RN Hours (excl. Admin, DON)]],Nurse[[#This Row],[LPN Hours (excl. Admin)]],Nurse[[#This Row],[CNA Hours]],Nurse[[#This Row],[NA TR Hours]],Nurse[[#This Row],[Med Aide/Tech Hours]])</f>
        <v>235.86684782608694</v>
      </c>
      <c r="L248" s="4">
        <f>SUM(Nurse[[#This Row],[RN Hours (excl. Admin, DON)]],Nurse[[#This Row],[RN Admin Hours]],Nurse[[#This Row],[RN DON Hours]])</f>
        <v>39.771739130434781</v>
      </c>
      <c r="M248" s="4">
        <v>9.2309782608695645</v>
      </c>
      <c r="N248" s="4">
        <v>24.975543478260871</v>
      </c>
      <c r="O248" s="4">
        <v>5.5652173913043477</v>
      </c>
      <c r="P248" s="4">
        <f>SUM(Nurse[[#This Row],[LPN Hours (excl. Admin)]],Nurse[[#This Row],[LPN Admin Hours]])</f>
        <v>43.073369565217391</v>
      </c>
      <c r="Q248" s="4">
        <v>43.073369565217391</v>
      </c>
      <c r="R248" s="4">
        <v>0</v>
      </c>
      <c r="S248" s="4">
        <f>SUM(Nurse[[#This Row],[CNA Hours]],Nurse[[#This Row],[NA TR Hours]],Nurse[[#This Row],[Med Aide/Tech Hours]])</f>
        <v>183.5625</v>
      </c>
      <c r="T248" s="4">
        <v>178.36956521739131</v>
      </c>
      <c r="U248" s="4">
        <v>0</v>
      </c>
      <c r="V248" s="4">
        <v>5.1929347826086953</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8" s="4">
        <v>0</v>
      </c>
      <c r="Y248" s="4">
        <v>0</v>
      </c>
      <c r="Z248" s="4">
        <v>0</v>
      </c>
      <c r="AA248" s="4">
        <v>0</v>
      </c>
      <c r="AB248" s="4">
        <v>0</v>
      </c>
      <c r="AC248" s="4">
        <v>0</v>
      </c>
      <c r="AD248" s="4">
        <v>0</v>
      </c>
      <c r="AE248" s="4">
        <v>0</v>
      </c>
      <c r="AF248" s="1">
        <v>245447</v>
      </c>
      <c r="AG248" s="1">
        <v>5</v>
      </c>
      <c r="AH248"/>
    </row>
    <row r="249" spans="1:34" x14ac:dyDescent="0.25">
      <c r="A249" t="s">
        <v>356</v>
      </c>
      <c r="B249" t="s">
        <v>50</v>
      </c>
      <c r="C249" t="s">
        <v>531</v>
      </c>
      <c r="D249" t="s">
        <v>416</v>
      </c>
      <c r="E249" s="4">
        <v>83.586956521739125</v>
      </c>
      <c r="F249" s="4">
        <f>Nurse[[#This Row],[Total Nurse Staff Hours]]/Nurse[[#This Row],[MDS Census]]</f>
        <v>3.9609466840052012</v>
      </c>
      <c r="G249" s="4">
        <f>Nurse[[#This Row],[Total Direct Care Staff Hours]]/Nurse[[#This Row],[MDS Census]]</f>
        <v>3.720439531859558</v>
      </c>
      <c r="H249" s="4">
        <f>Nurse[[#This Row],[Total RN Hours (w/ Admin, DON)]]/Nurse[[#This Row],[MDS Census]]</f>
        <v>0.67535760728218464</v>
      </c>
      <c r="I249" s="4">
        <f>Nurse[[#This Row],[RN Hours (excl. Admin, DON)]]/Nurse[[#This Row],[MDS Census]]</f>
        <v>0.43485045513654103</v>
      </c>
      <c r="J249" s="4">
        <f>SUM(Nurse[[#This Row],[RN Hours (excl. Admin, DON)]],Nurse[[#This Row],[RN Admin Hours]],Nurse[[#This Row],[RN DON Hours]],Nurse[[#This Row],[LPN Hours (excl. Admin)]],Nurse[[#This Row],[LPN Admin Hours]],Nurse[[#This Row],[CNA Hours]],Nurse[[#This Row],[NA TR Hours]],Nurse[[#This Row],[Med Aide/Tech Hours]])</f>
        <v>331.08347826086953</v>
      </c>
      <c r="K249" s="4">
        <f>SUM(Nurse[[#This Row],[RN Hours (excl. Admin, DON)]],Nurse[[#This Row],[LPN Hours (excl. Admin)]],Nurse[[#This Row],[CNA Hours]],Nurse[[#This Row],[NA TR Hours]],Nurse[[#This Row],[Med Aide/Tech Hours]])</f>
        <v>310.98021739130434</v>
      </c>
      <c r="L249" s="4">
        <f>SUM(Nurse[[#This Row],[RN Hours (excl. Admin, DON)]],Nurse[[#This Row],[RN Admin Hours]],Nurse[[#This Row],[RN DON Hours]])</f>
        <v>56.451086956521735</v>
      </c>
      <c r="M249" s="4">
        <v>36.347826086956523</v>
      </c>
      <c r="N249" s="4">
        <v>15.048913043478262</v>
      </c>
      <c r="O249" s="4">
        <v>5.0543478260869561</v>
      </c>
      <c r="P249" s="4">
        <f>SUM(Nurse[[#This Row],[LPN Hours (excl. Admin)]],Nurse[[#This Row],[LPN Admin Hours]])</f>
        <v>80.170434782608694</v>
      </c>
      <c r="Q249" s="4">
        <v>80.170434782608694</v>
      </c>
      <c r="R249" s="4">
        <v>0</v>
      </c>
      <c r="S249" s="4">
        <f>SUM(Nurse[[#This Row],[CNA Hours]],Nurse[[#This Row],[NA TR Hours]],Nurse[[#This Row],[Med Aide/Tech Hours]])</f>
        <v>194.46195652173913</v>
      </c>
      <c r="T249" s="4">
        <v>178.65217391304347</v>
      </c>
      <c r="U249" s="4">
        <v>3.3559782608695654</v>
      </c>
      <c r="V249" s="4">
        <v>12.453804347826088</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9" s="4">
        <v>0</v>
      </c>
      <c r="Y249" s="4">
        <v>0</v>
      </c>
      <c r="Z249" s="4">
        <v>0</v>
      </c>
      <c r="AA249" s="4">
        <v>0</v>
      </c>
      <c r="AB249" s="4">
        <v>0</v>
      </c>
      <c r="AC249" s="4">
        <v>0</v>
      </c>
      <c r="AD249" s="4">
        <v>0</v>
      </c>
      <c r="AE249" s="4">
        <v>0</v>
      </c>
      <c r="AF249" s="1">
        <v>245233</v>
      </c>
      <c r="AG249" s="1">
        <v>5</v>
      </c>
      <c r="AH249"/>
    </row>
    <row r="250" spans="1:34" x14ac:dyDescent="0.25">
      <c r="A250" t="s">
        <v>356</v>
      </c>
      <c r="B250" t="s">
        <v>309</v>
      </c>
      <c r="C250" t="s">
        <v>518</v>
      </c>
      <c r="D250" t="s">
        <v>415</v>
      </c>
      <c r="E250" s="4">
        <v>57.771739130434781</v>
      </c>
      <c r="F250" s="4">
        <f>Nurse[[#This Row],[Total Nurse Staff Hours]]/Nurse[[#This Row],[MDS Census]]</f>
        <v>5.1639830667920981</v>
      </c>
      <c r="G250" s="4">
        <f>Nurse[[#This Row],[Total Direct Care Staff Hours]]/Nurse[[#This Row],[MDS Census]]</f>
        <v>4.7146133584195669</v>
      </c>
      <c r="H250" s="4">
        <f>Nurse[[#This Row],[Total RN Hours (w/ Admin, DON)]]/Nurse[[#This Row],[MDS Census]]</f>
        <v>1.9851175917215431</v>
      </c>
      <c r="I250" s="4">
        <f>Nurse[[#This Row],[RN Hours (excl. Admin, DON)]]/Nurse[[#This Row],[MDS Census]]</f>
        <v>1.5357478833490121</v>
      </c>
      <c r="J250" s="4">
        <f>SUM(Nurse[[#This Row],[RN Hours (excl. Admin, DON)]],Nurse[[#This Row],[RN Admin Hours]],Nurse[[#This Row],[RN DON Hours]],Nurse[[#This Row],[LPN Hours (excl. Admin)]],Nurse[[#This Row],[LPN Admin Hours]],Nurse[[#This Row],[CNA Hours]],Nurse[[#This Row],[NA TR Hours]],Nurse[[#This Row],[Med Aide/Tech Hours]])</f>
        <v>298.33228260869566</v>
      </c>
      <c r="K250" s="4">
        <f>SUM(Nurse[[#This Row],[RN Hours (excl. Admin, DON)]],Nurse[[#This Row],[LPN Hours (excl. Admin)]],Nurse[[#This Row],[CNA Hours]],Nurse[[#This Row],[NA TR Hours]],Nurse[[#This Row],[Med Aide/Tech Hours]])</f>
        <v>272.37141304347824</v>
      </c>
      <c r="L250" s="4">
        <f>SUM(Nurse[[#This Row],[RN Hours (excl. Admin, DON)]],Nurse[[#This Row],[RN Admin Hours]],Nurse[[#This Row],[RN DON Hours]])</f>
        <v>114.68369565217392</v>
      </c>
      <c r="M250" s="4">
        <v>88.722826086956516</v>
      </c>
      <c r="N250" s="4">
        <v>21.178260869565239</v>
      </c>
      <c r="O250" s="4">
        <v>4.7826086956521738</v>
      </c>
      <c r="P250" s="4">
        <f>SUM(Nurse[[#This Row],[LPN Hours (excl. Admin)]],Nurse[[#This Row],[LPN Admin Hours]])</f>
        <v>15.808913043478261</v>
      </c>
      <c r="Q250" s="4">
        <v>15.808913043478261</v>
      </c>
      <c r="R250" s="4">
        <v>0</v>
      </c>
      <c r="S250" s="4">
        <f>SUM(Nurse[[#This Row],[CNA Hours]],Nurse[[#This Row],[NA TR Hours]],Nurse[[#This Row],[Med Aide/Tech Hours]])</f>
        <v>167.83967391304347</v>
      </c>
      <c r="T250" s="4">
        <v>167.83967391304347</v>
      </c>
      <c r="U250" s="4">
        <v>0</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17.529021739130435</v>
      </c>
      <c r="X250" s="4">
        <v>4.0326086956521738</v>
      </c>
      <c r="Y250" s="4">
        <v>0</v>
      </c>
      <c r="Z250" s="4">
        <v>0</v>
      </c>
      <c r="AA250" s="4">
        <v>1.4013043478260871</v>
      </c>
      <c r="AB250" s="4">
        <v>0</v>
      </c>
      <c r="AC250" s="4">
        <v>12.095108695652174</v>
      </c>
      <c r="AD250" s="4">
        <v>0</v>
      </c>
      <c r="AE250" s="4">
        <v>0</v>
      </c>
      <c r="AF250" s="1">
        <v>245619</v>
      </c>
      <c r="AG250" s="1">
        <v>5</v>
      </c>
      <c r="AH250"/>
    </row>
    <row r="251" spans="1:34" x14ac:dyDescent="0.25">
      <c r="A251" t="s">
        <v>356</v>
      </c>
      <c r="B251" t="s">
        <v>253</v>
      </c>
      <c r="C251" t="s">
        <v>509</v>
      </c>
      <c r="D251" t="s">
        <v>421</v>
      </c>
      <c r="E251" s="4">
        <v>99.076086956521735</v>
      </c>
      <c r="F251" s="4">
        <f>Nurse[[#This Row],[Total Nurse Staff Hours]]/Nurse[[#This Row],[MDS Census]]</f>
        <v>4.6623532638507967</v>
      </c>
      <c r="G251" s="4">
        <f>Nurse[[#This Row],[Total Direct Care Staff Hours]]/Nurse[[#This Row],[MDS Census]]</f>
        <v>4.1135271530444335</v>
      </c>
      <c r="H251" s="4">
        <f>Nurse[[#This Row],[Total RN Hours (w/ Admin, DON)]]/Nurse[[#This Row],[MDS Census]]</f>
        <v>0.85484476138233678</v>
      </c>
      <c r="I251" s="4">
        <f>Nurse[[#This Row],[RN Hours (excl. Admin, DON)]]/Nurse[[#This Row],[MDS Census]]</f>
        <v>0.39247174986286337</v>
      </c>
      <c r="J251" s="4">
        <f>SUM(Nurse[[#This Row],[RN Hours (excl. Admin, DON)]],Nurse[[#This Row],[RN Admin Hours]],Nurse[[#This Row],[RN DON Hours]],Nurse[[#This Row],[LPN Hours (excl. Admin)]],Nurse[[#This Row],[LPN Admin Hours]],Nurse[[#This Row],[CNA Hours]],Nurse[[#This Row],[NA TR Hours]],Nurse[[#This Row],[Med Aide/Tech Hours]])</f>
        <v>461.92771739130444</v>
      </c>
      <c r="K251" s="4">
        <f>SUM(Nurse[[#This Row],[RN Hours (excl. Admin, DON)]],Nurse[[#This Row],[LPN Hours (excl. Admin)]],Nurse[[#This Row],[CNA Hours]],Nurse[[#This Row],[NA TR Hours]],Nurse[[#This Row],[Med Aide/Tech Hours]])</f>
        <v>407.55217391304359</v>
      </c>
      <c r="L251" s="4">
        <f>SUM(Nurse[[#This Row],[RN Hours (excl. Admin, DON)]],Nurse[[#This Row],[RN Admin Hours]],Nurse[[#This Row],[RN DON Hours]])</f>
        <v>84.694673913043474</v>
      </c>
      <c r="M251" s="4">
        <v>38.884565217391298</v>
      </c>
      <c r="N251" s="4">
        <v>39.221413043478272</v>
      </c>
      <c r="O251" s="4">
        <v>6.5886956521739135</v>
      </c>
      <c r="P251" s="4">
        <f>SUM(Nurse[[#This Row],[LPN Hours (excl. Admin)]],Nurse[[#This Row],[LPN Admin Hours]])</f>
        <v>93.569021739130434</v>
      </c>
      <c r="Q251" s="4">
        <v>85.003586956521744</v>
      </c>
      <c r="R251" s="4">
        <v>8.5654347826086941</v>
      </c>
      <c r="S251" s="4">
        <f>SUM(Nurse[[#This Row],[CNA Hours]],Nurse[[#This Row],[NA TR Hours]],Nurse[[#This Row],[Med Aide/Tech Hours]])</f>
        <v>283.66402173913053</v>
      </c>
      <c r="T251" s="4">
        <v>262.81750000000011</v>
      </c>
      <c r="U251" s="4">
        <v>0</v>
      </c>
      <c r="V251" s="4">
        <v>20.846521739130431</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9.1766304347826093</v>
      </c>
      <c r="X251" s="4">
        <v>0.18478260869565216</v>
      </c>
      <c r="Y251" s="4">
        <v>0</v>
      </c>
      <c r="Z251" s="4">
        <v>0</v>
      </c>
      <c r="AA251" s="4">
        <v>2.9320652173913042</v>
      </c>
      <c r="AB251" s="4">
        <v>0</v>
      </c>
      <c r="AC251" s="4">
        <v>6.0597826086956523</v>
      </c>
      <c r="AD251" s="4">
        <v>0</v>
      </c>
      <c r="AE251" s="4">
        <v>0</v>
      </c>
      <c r="AF251" s="1">
        <v>245530</v>
      </c>
      <c r="AG251" s="1">
        <v>5</v>
      </c>
      <c r="AH251"/>
    </row>
    <row r="252" spans="1:34" x14ac:dyDescent="0.25">
      <c r="A252" t="s">
        <v>356</v>
      </c>
      <c r="B252" t="s">
        <v>204</v>
      </c>
      <c r="C252" t="s">
        <v>638</v>
      </c>
      <c r="D252" t="s">
        <v>459</v>
      </c>
      <c r="E252" s="4">
        <v>38.25</v>
      </c>
      <c r="F252" s="4">
        <f>Nurse[[#This Row],[Total Nurse Staff Hours]]/Nurse[[#This Row],[MDS Census]]</f>
        <v>4.2052429667519187</v>
      </c>
      <c r="G252" s="4">
        <f>Nurse[[#This Row],[Total Direct Care Staff Hours]]/Nurse[[#This Row],[MDS Census]]</f>
        <v>3.7369281045751634</v>
      </c>
      <c r="H252" s="4">
        <f>Nurse[[#This Row],[Total RN Hours (w/ Admin, DON)]]/Nurse[[#This Row],[MDS Census]]</f>
        <v>1.0171213412901392</v>
      </c>
      <c r="I252" s="4">
        <f>Nurse[[#This Row],[RN Hours (excl. Admin, DON)]]/Nurse[[#This Row],[MDS Census]]</f>
        <v>0.54880647911338454</v>
      </c>
      <c r="J252" s="4">
        <f>SUM(Nurse[[#This Row],[RN Hours (excl. Admin, DON)]],Nurse[[#This Row],[RN Admin Hours]],Nurse[[#This Row],[RN DON Hours]],Nurse[[#This Row],[LPN Hours (excl. Admin)]],Nurse[[#This Row],[LPN Admin Hours]],Nurse[[#This Row],[CNA Hours]],Nurse[[#This Row],[NA TR Hours]],Nurse[[#This Row],[Med Aide/Tech Hours]])</f>
        <v>160.85054347826087</v>
      </c>
      <c r="K252" s="4">
        <f>SUM(Nurse[[#This Row],[RN Hours (excl. Admin, DON)]],Nurse[[#This Row],[LPN Hours (excl. Admin)]],Nurse[[#This Row],[CNA Hours]],Nurse[[#This Row],[NA TR Hours]],Nurse[[#This Row],[Med Aide/Tech Hours]])</f>
        <v>142.9375</v>
      </c>
      <c r="L252" s="4">
        <f>SUM(Nurse[[#This Row],[RN Hours (excl. Admin, DON)]],Nurse[[#This Row],[RN Admin Hours]],Nurse[[#This Row],[RN DON Hours]])</f>
        <v>38.904891304347828</v>
      </c>
      <c r="M252" s="4">
        <v>20.991847826086957</v>
      </c>
      <c r="N252" s="4">
        <v>7.7391304347826084</v>
      </c>
      <c r="O252" s="4">
        <v>10.173913043478262</v>
      </c>
      <c r="P252" s="4">
        <f>SUM(Nurse[[#This Row],[LPN Hours (excl. Admin)]],Nurse[[#This Row],[LPN Admin Hours]])</f>
        <v>38.320652173913047</v>
      </c>
      <c r="Q252" s="4">
        <v>38.320652173913047</v>
      </c>
      <c r="R252" s="4">
        <v>0</v>
      </c>
      <c r="S252" s="4">
        <f>SUM(Nurse[[#This Row],[CNA Hours]],Nurse[[#This Row],[NA TR Hours]],Nurse[[#This Row],[Med Aide/Tech Hours]])</f>
        <v>83.625</v>
      </c>
      <c r="T252" s="4">
        <v>83.625</v>
      </c>
      <c r="U252" s="4">
        <v>0</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10.622282608695652</v>
      </c>
      <c r="X252" s="4">
        <v>7.3097826086956523</v>
      </c>
      <c r="Y252" s="4">
        <v>0</v>
      </c>
      <c r="Z252" s="4">
        <v>0</v>
      </c>
      <c r="AA252" s="4">
        <v>3.3125</v>
      </c>
      <c r="AB252" s="4">
        <v>0</v>
      </c>
      <c r="AC252" s="4">
        <v>0</v>
      </c>
      <c r="AD252" s="4">
        <v>0</v>
      </c>
      <c r="AE252" s="4">
        <v>0</v>
      </c>
      <c r="AF252" s="1">
        <v>245454</v>
      </c>
      <c r="AG252" s="1">
        <v>5</v>
      </c>
      <c r="AH252"/>
    </row>
    <row r="253" spans="1:34" x14ac:dyDescent="0.25">
      <c r="A253" t="s">
        <v>356</v>
      </c>
      <c r="B253" t="s">
        <v>19</v>
      </c>
      <c r="C253" t="s">
        <v>531</v>
      </c>
      <c r="D253" t="s">
        <v>416</v>
      </c>
      <c r="E253" s="4">
        <v>40.532608695652172</v>
      </c>
      <c r="F253" s="4">
        <f>Nurse[[#This Row],[Total Nurse Staff Hours]]/Nurse[[#This Row],[MDS Census]]</f>
        <v>4.1434700992223119</v>
      </c>
      <c r="G253" s="4">
        <f>Nurse[[#This Row],[Total Direct Care Staff Hours]]/Nurse[[#This Row],[MDS Census]]</f>
        <v>3.7860820595333879</v>
      </c>
      <c r="H253" s="4">
        <f>Nurse[[#This Row],[Total RN Hours (w/ Admin, DON)]]/Nurse[[#This Row],[MDS Census]]</f>
        <v>0.67393403057119861</v>
      </c>
      <c r="I253" s="4">
        <f>Nurse[[#This Row],[RN Hours (excl. Admin, DON)]]/Nurse[[#This Row],[MDS Census]]</f>
        <v>0.31654599088227386</v>
      </c>
      <c r="J253" s="4">
        <f>SUM(Nurse[[#This Row],[RN Hours (excl. Admin, DON)]],Nurse[[#This Row],[RN Admin Hours]],Nurse[[#This Row],[RN DON Hours]],Nurse[[#This Row],[LPN Hours (excl. Admin)]],Nurse[[#This Row],[LPN Admin Hours]],Nurse[[#This Row],[CNA Hours]],Nurse[[#This Row],[NA TR Hours]],Nurse[[#This Row],[Med Aide/Tech Hours]])</f>
        <v>167.94565217391306</v>
      </c>
      <c r="K253" s="4">
        <f>SUM(Nurse[[#This Row],[RN Hours (excl. Admin, DON)]],Nurse[[#This Row],[LPN Hours (excl. Admin)]],Nurse[[#This Row],[CNA Hours]],Nurse[[#This Row],[NA TR Hours]],Nurse[[#This Row],[Med Aide/Tech Hours]])</f>
        <v>153.45978260869569</v>
      </c>
      <c r="L253" s="4">
        <f>SUM(Nurse[[#This Row],[RN Hours (excl. Admin, DON)]],Nurse[[#This Row],[RN Admin Hours]],Nurse[[#This Row],[RN DON Hours]])</f>
        <v>27.31630434782608</v>
      </c>
      <c r="M253" s="4">
        <v>12.830434782608688</v>
      </c>
      <c r="N253" s="4">
        <v>9.1815217391304333</v>
      </c>
      <c r="O253" s="4">
        <v>5.3043478260869561</v>
      </c>
      <c r="P253" s="4">
        <f>SUM(Nurse[[#This Row],[LPN Hours (excl. Admin)]],Nurse[[#This Row],[LPN Admin Hours]])</f>
        <v>24.245652173913026</v>
      </c>
      <c r="Q253" s="4">
        <v>24.245652173913026</v>
      </c>
      <c r="R253" s="4">
        <v>0</v>
      </c>
      <c r="S253" s="4">
        <f>SUM(Nurse[[#This Row],[CNA Hours]],Nurse[[#This Row],[NA TR Hours]],Nurse[[#This Row],[Med Aide/Tech Hours]])</f>
        <v>116.38369565217397</v>
      </c>
      <c r="T253" s="4">
        <v>116.38369565217397</v>
      </c>
      <c r="U253" s="4">
        <v>0</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3" s="4">
        <v>0</v>
      </c>
      <c r="Y253" s="4">
        <v>0</v>
      </c>
      <c r="Z253" s="4">
        <v>0</v>
      </c>
      <c r="AA253" s="4">
        <v>0</v>
      </c>
      <c r="AB253" s="4">
        <v>0</v>
      </c>
      <c r="AC253" s="4">
        <v>0</v>
      </c>
      <c r="AD253" s="4">
        <v>0</v>
      </c>
      <c r="AE253" s="4">
        <v>0</v>
      </c>
      <c r="AF253" s="1">
        <v>245102</v>
      </c>
      <c r="AG253" s="1">
        <v>5</v>
      </c>
      <c r="AH253"/>
    </row>
    <row r="254" spans="1:34" x14ac:dyDescent="0.25">
      <c r="A254" t="s">
        <v>356</v>
      </c>
      <c r="B254" t="s">
        <v>107</v>
      </c>
      <c r="C254" t="s">
        <v>585</v>
      </c>
      <c r="D254" t="s">
        <v>396</v>
      </c>
      <c r="E254" s="4">
        <v>22.858695652173914</v>
      </c>
      <c r="F254" s="4">
        <f>Nurse[[#This Row],[Total Nurse Staff Hours]]/Nurse[[#This Row],[MDS Census]]</f>
        <v>3.4684973846885399</v>
      </c>
      <c r="G254" s="4">
        <f>Nurse[[#This Row],[Total Direct Care Staff Hours]]/Nurse[[#This Row],[MDS Census]]</f>
        <v>3.015929624346172</v>
      </c>
      <c r="H254" s="4">
        <f>Nurse[[#This Row],[Total RN Hours (w/ Admin, DON)]]/Nurse[[#This Row],[MDS Census]]</f>
        <v>0.80932001902044692</v>
      </c>
      <c r="I254" s="4">
        <f>Nurse[[#This Row],[RN Hours (excl. Admin, DON)]]/Nurse[[#This Row],[MDS Census]]</f>
        <v>0.35675225867807892</v>
      </c>
      <c r="J254" s="4">
        <f>SUM(Nurse[[#This Row],[RN Hours (excl. Admin, DON)]],Nurse[[#This Row],[RN Admin Hours]],Nurse[[#This Row],[RN DON Hours]],Nurse[[#This Row],[LPN Hours (excl. Admin)]],Nurse[[#This Row],[LPN Admin Hours]],Nurse[[#This Row],[CNA Hours]],Nurse[[#This Row],[NA TR Hours]],Nurse[[#This Row],[Med Aide/Tech Hours]])</f>
        <v>79.285326086956516</v>
      </c>
      <c r="K254" s="4">
        <f>SUM(Nurse[[#This Row],[RN Hours (excl. Admin, DON)]],Nurse[[#This Row],[LPN Hours (excl. Admin)]],Nurse[[#This Row],[CNA Hours]],Nurse[[#This Row],[NA TR Hours]],Nurse[[#This Row],[Med Aide/Tech Hours]])</f>
        <v>68.940217391304344</v>
      </c>
      <c r="L254" s="4">
        <f>SUM(Nurse[[#This Row],[RN Hours (excl. Admin, DON)]],Nurse[[#This Row],[RN Admin Hours]],Nurse[[#This Row],[RN DON Hours]])</f>
        <v>18.5</v>
      </c>
      <c r="M254" s="4">
        <v>8.1548913043478262</v>
      </c>
      <c r="N254" s="4">
        <v>3.0951086956521738</v>
      </c>
      <c r="O254" s="4">
        <v>7.25</v>
      </c>
      <c r="P254" s="4">
        <f>SUM(Nurse[[#This Row],[LPN Hours (excl. Admin)]],Nurse[[#This Row],[LPN Admin Hours]])</f>
        <v>12.902173913043478</v>
      </c>
      <c r="Q254" s="4">
        <v>12.902173913043478</v>
      </c>
      <c r="R254" s="4">
        <v>0</v>
      </c>
      <c r="S254" s="4">
        <f>SUM(Nurse[[#This Row],[CNA Hours]],Nurse[[#This Row],[NA TR Hours]],Nurse[[#This Row],[Med Aide/Tech Hours]])</f>
        <v>47.883152173913047</v>
      </c>
      <c r="T254" s="4">
        <v>44.964673913043477</v>
      </c>
      <c r="U254" s="4">
        <v>2.785326086956522</v>
      </c>
      <c r="V254" s="4">
        <v>0.13315217391304349</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11.353260869565217</v>
      </c>
      <c r="X254" s="4">
        <v>0.34782608695652173</v>
      </c>
      <c r="Y254" s="4">
        <v>0</v>
      </c>
      <c r="Z254" s="4">
        <v>0</v>
      </c>
      <c r="AA254" s="4">
        <v>2.8043478260869565</v>
      </c>
      <c r="AB254" s="4">
        <v>0</v>
      </c>
      <c r="AC254" s="4">
        <v>8.2010869565217384</v>
      </c>
      <c r="AD254" s="4">
        <v>0</v>
      </c>
      <c r="AE254" s="4">
        <v>0</v>
      </c>
      <c r="AF254" s="1">
        <v>245315</v>
      </c>
      <c r="AG254" s="1">
        <v>5</v>
      </c>
      <c r="AH254"/>
    </row>
    <row r="255" spans="1:34" x14ac:dyDescent="0.25">
      <c r="A255" t="s">
        <v>356</v>
      </c>
      <c r="B255" t="s">
        <v>196</v>
      </c>
      <c r="C255" t="s">
        <v>635</v>
      </c>
      <c r="D255" t="s">
        <v>403</v>
      </c>
      <c r="E255" s="4">
        <v>42.510869565217391</v>
      </c>
      <c r="F255" s="4">
        <f>Nurse[[#This Row],[Total Nurse Staff Hours]]/Nurse[[#This Row],[MDS Census]]</f>
        <v>4.4803247251342366</v>
      </c>
      <c r="G255" s="4">
        <f>Nurse[[#This Row],[Total Direct Care Staff Hours]]/Nurse[[#This Row],[MDS Census]]</f>
        <v>4.094541038097673</v>
      </c>
      <c r="H255" s="4">
        <f>Nurse[[#This Row],[Total RN Hours (w/ Admin, DON)]]/Nurse[[#This Row],[MDS Census]]</f>
        <v>0.77065967783175648</v>
      </c>
      <c r="I255" s="4">
        <f>Nurse[[#This Row],[RN Hours (excl. Admin, DON)]]/Nurse[[#This Row],[MDS Census]]</f>
        <v>0.55145742776783435</v>
      </c>
      <c r="J255" s="4">
        <f>SUM(Nurse[[#This Row],[RN Hours (excl. Admin, DON)]],Nurse[[#This Row],[RN Admin Hours]],Nurse[[#This Row],[RN DON Hours]],Nurse[[#This Row],[LPN Hours (excl. Admin)]],Nurse[[#This Row],[LPN Admin Hours]],Nurse[[#This Row],[CNA Hours]],Nurse[[#This Row],[NA TR Hours]],Nurse[[#This Row],[Med Aide/Tech Hours]])</f>
        <v>190.46250000000001</v>
      </c>
      <c r="K255" s="4">
        <f>SUM(Nurse[[#This Row],[RN Hours (excl. Admin, DON)]],Nurse[[#This Row],[LPN Hours (excl. Admin)]],Nurse[[#This Row],[CNA Hours]],Nurse[[#This Row],[NA TR Hours]],Nurse[[#This Row],[Med Aide/Tech Hours]])</f>
        <v>174.0625</v>
      </c>
      <c r="L255" s="4">
        <f>SUM(Nurse[[#This Row],[RN Hours (excl. Admin, DON)]],Nurse[[#This Row],[RN Admin Hours]],Nurse[[#This Row],[RN DON Hours]])</f>
        <v>32.761413043478257</v>
      </c>
      <c r="M255" s="4">
        <v>23.442934782608695</v>
      </c>
      <c r="N255" s="4">
        <v>3.5793478260869565</v>
      </c>
      <c r="O255" s="4">
        <v>5.7391304347826084</v>
      </c>
      <c r="P255" s="4">
        <f>SUM(Nurse[[#This Row],[LPN Hours (excl. Admin)]],Nurse[[#This Row],[LPN Admin Hours]])</f>
        <v>46.089673913043484</v>
      </c>
      <c r="Q255" s="4">
        <v>39.008152173913047</v>
      </c>
      <c r="R255" s="4">
        <v>7.0815217391304346</v>
      </c>
      <c r="S255" s="4">
        <f>SUM(Nurse[[#This Row],[CNA Hours]],Nurse[[#This Row],[NA TR Hours]],Nurse[[#This Row],[Med Aide/Tech Hours]])</f>
        <v>111.61141304347827</v>
      </c>
      <c r="T255" s="4">
        <v>96.073369565217391</v>
      </c>
      <c r="U255" s="4">
        <v>0</v>
      </c>
      <c r="V255" s="4">
        <v>15.538043478260869</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5" s="4">
        <v>0</v>
      </c>
      <c r="Y255" s="4">
        <v>0</v>
      </c>
      <c r="Z255" s="4">
        <v>0</v>
      </c>
      <c r="AA255" s="4">
        <v>0</v>
      </c>
      <c r="AB255" s="4">
        <v>0</v>
      </c>
      <c r="AC255" s="4">
        <v>0</v>
      </c>
      <c r="AD255" s="4">
        <v>0</v>
      </c>
      <c r="AE255" s="4">
        <v>0</v>
      </c>
      <c r="AF255" s="1">
        <v>245445</v>
      </c>
      <c r="AG255" s="1">
        <v>5</v>
      </c>
      <c r="AH255"/>
    </row>
    <row r="256" spans="1:34" x14ac:dyDescent="0.25">
      <c r="A256" t="s">
        <v>356</v>
      </c>
      <c r="B256" t="s">
        <v>171</v>
      </c>
      <c r="C256" t="s">
        <v>513</v>
      </c>
      <c r="D256" t="s">
        <v>413</v>
      </c>
      <c r="E256" s="4">
        <v>90.586956521739125</v>
      </c>
      <c r="F256" s="4">
        <f>Nurse[[#This Row],[Total Nurse Staff Hours]]/Nurse[[#This Row],[MDS Census]]</f>
        <v>4.6044708423326135</v>
      </c>
      <c r="G256" s="4">
        <f>Nurse[[#This Row],[Total Direct Care Staff Hours]]/Nurse[[#This Row],[MDS Census]]</f>
        <v>4.0597504199664032</v>
      </c>
      <c r="H256" s="4">
        <f>Nurse[[#This Row],[Total RN Hours (w/ Admin, DON)]]/Nurse[[#This Row],[MDS Census]]</f>
        <v>1.246238300935925</v>
      </c>
      <c r="I256" s="4">
        <f>Nurse[[#This Row],[RN Hours (excl. Admin, DON)]]/Nurse[[#This Row],[MDS Census]]</f>
        <v>1.0005435565154785</v>
      </c>
      <c r="J256" s="4">
        <f>SUM(Nurse[[#This Row],[RN Hours (excl. Admin, DON)]],Nurse[[#This Row],[RN Admin Hours]],Nurse[[#This Row],[RN DON Hours]],Nurse[[#This Row],[LPN Hours (excl. Admin)]],Nurse[[#This Row],[LPN Admin Hours]],Nurse[[#This Row],[CNA Hours]],Nurse[[#This Row],[NA TR Hours]],Nurse[[#This Row],[Med Aide/Tech Hours]])</f>
        <v>417.10500000000002</v>
      </c>
      <c r="K256" s="4">
        <f>SUM(Nurse[[#This Row],[RN Hours (excl. Admin, DON)]],Nurse[[#This Row],[LPN Hours (excl. Admin)]],Nurse[[#This Row],[CNA Hours]],Nurse[[#This Row],[NA TR Hours]],Nurse[[#This Row],[Med Aide/Tech Hours]])</f>
        <v>367.76043478260868</v>
      </c>
      <c r="L256" s="4">
        <f>SUM(Nurse[[#This Row],[RN Hours (excl. Admin, DON)]],Nurse[[#This Row],[RN Admin Hours]],Nurse[[#This Row],[RN DON Hours]])</f>
        <v>112.89293478260868</v>
      </c>
      <c r="M256" s="4">
        <v>90.636195652173896</v>
      </c>
      <c r="N256" s="4">
        <v>17.017608695652171</v>
      </c>
      <c r="O256" s="4">
        <v>5.2391304347826084</v>
      </c>
      <c r="P256" s="4">
        <f>SUM(Nurse[[#This Row],[LPN Hours (excl. Admin)]],Nurse[[#This Row],[LPN Admin Hours]])</f>
        <v>98.606521739130457</v>
      </c>
      <c r="Q256" s="4">
        <v>71.518695652173932</v>
      </c>
      <c r="R256" s="4">
        <v>27.087826086956522</v>
      </c>
      <c r="S256" s="4">
        <f>SUM(Nurse[[#This Row],[CNA Hours]],Nurse[[#This Row],[NA TR Hours]],Nurse[[#This Row],[Med Aide/Tech Hours]])</f>
        <v>205.60554347826087</v>
      </c>
      <c r="T256" s="4">
        <v>178.4325</v>
      </c>
      <c r="U256" s="4">
        <v>0</v>
      </c>
      <c r="V256" s="4">
        <v>27.173043478260851</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80.03804347826086</v>
      </c>
      <c r="X256" s="4">
        <v>54.293478260869563</v>
      </c>
      <c r="Y256" s="4">
        <v>0</v>
      </c>
      <c r="Z256" s="4">
        <v>0</v>
      </c>
      <c r="AA256" s="4">
        <v>0.17391304347826086</v>
      </c>
      <c r="AB256" s="4">
        <v>0</v>
      </c>
      <c r="AC256" s="4">
        <v>25.570652173913043</v>
      </c>
      <c r="AD256" s="4">
        <v>0</v>
      </c>
      <c r="AE256" s="4">
        <v>0</v>
      </c>
      <c r="AF256" s="1">
        <v>245411</v>
      </c>
      <c r="AG256" s="1">
        <v>5</v>
      </c>
      <c r="AH256"/>
    </row>
    <row r="257" spans="1:34" x14ac:dyDescent="0.25">
      <c r="A257" t="s">
        <v>356</v>
      </c>
      <c r="B257" t="s">
        <v>279</v>
      </c>
      <c r="C257" t="s">
        <v>535</v>
      </c>
      <c r="D257" t="s">
        <v>415</v>
      </c>
      <c r="E257" s="4">
        <v>94.760869565217391</v>
      </c>
      <c r="F257" s="4">
        <f>Nurse[[#This Row],[Total Nurse Staff Hours]]/Nurse[[#This Row],[MDS Census]]</f>
        <v>5.247093370038999</v>
      </c>
      <c r="G257" s="4">
        <f>Nurse[[#This Row],[Total Direct Care Staff Hours]]/Nurse[[#This Row],[MDS Census]]</f>
        <v>4.5193484744207373</v>
      </c>
      <c r="H257" s="4">
        <f>Nurse[[#This Row],[Total RN Hours (w/ Admin, DON)]]/Nurse[[#This Row],[MDS Census]]</f>
        <v>0.95820715760495523</v>
      </c>
      <c r="I257" s="4">
        <f>Nurse[[#This Row],[RN Hours (excl. Admin, DON)]]/Nurse[[#This Row],[MDS Census]]</f>
        <v>0.65650837348015589</v>
      </c>
      <c r="J257" s="4">
        <f>SUM(Nurse[[#This Row],[RN Hours (excl. Admin, DON)]],Nurse[[#This Row],[RN Admin Hours]],Nurse[[#This Row],[RN DON Hours]],Nurse[[#This Row],[LPN Hours (excl. Admin)]],Nurse[[#This Row],[LPN Admin Hours]],Nurse[[#This Row],[CNA Hours]],Nurse[[#This Row],[NA TR Hours]],Nurse[[#This Row],[Med Aide/Tech Hours]])</f>
        <v>497.21913043478253</v>
      </c>
      <c r="K257" s="4">
        <f>SUM(Nurse[[#This Row],[RN Hours (excl. Admin, DON)]],Nurse[[#This Row],[LPN Hours (excl. Admin)]],Nurse[[#This Row],[CNA Hours]],Nurse[[#This Row],[NA TR Hours]],Nurse[[#This Row],[Med Aide/Tech Hours]])</f>
        <v>428.25739130434772</v>
      </c>
      <c r="L257" s="4">
        <f>SUM(Nurse[[#This Row],[RN Hours (excl. Admin, DON)]],Nurse[[#This Row],[RN Admin Hours]],Nurse[[#This Row],[RN DON Hours]])</f>
        <v>90.800543478260863</v>
      </c>
      <c r="M257" s="4">
        <v>62.211304347826079</v>
      </c>
      <c r="N257" s="4">
        <v>23.024021739130436</v>
      </c>
      <c r="O257" s="4">
        <v>5.5652173913043477</v>
      </c>
      <c r="P257" s="4">
        <f>SUM(Nurse[[#This Row],[LPN Hours (excl. Admin)]],Nurse[[#This Row],[LPN Admin Hours]])</f>
        <v>133.80597826086955</v>
      </c>
      <c r="Q257" s="4">
        <v>93.433478260869535</v>
      </c>
      <c r="R257" s="4">
        <v>40.372500000000002</v>
      </c>
      <c r="S257" s="4">
        <f>SUM(Nurse[[#This Row],[CNA Hours]],Nurse[[#This Row],[NA TR Hours]],Nurse[[#This Row],[Med Aide/Tech Hours]])</f>
        <v>272.61260869565211</v>
      </c>
      <c r="T257" s="4">
        <v>257.2419565217391</v>
      </c>
      <c r="U257" s="4">
        <v>0</v>
      </c>
      <c r="V257" s="4">
        <v>15.37065217391304</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13.522500000000001</v>
      </c>
      <c r="X257" s="4">
        <v>4.8676086956521738</v>
      </c>
      <c r="Y257" s="4">
        <v>0.31793478260869568</v>
      </c>
      <c r="Z257" s="4">
        <v>0.84782608695652173</v>
      </c>
      <c r="AA257" s="4">
        <v>9.7826086956521743E-2</v>
      </c>
      <c r="AB257" s="4">
        <v>5.4021739130434785</v>
      </c>
      <c r="AC257" s="4">
        <v>1.9891304347826086</v>
      </c>
      <c r="AD257" s="4">
        <v>0</v>
      </c>
      <c r="AE257" s="4">
        <v>0</v>
      </c>
      <c r="AF257" s="1">
        <v>245574</v>
      </c>
      <c r="AG257" s="1">
        <v>5</v>
      </c>
      <c r="AH257"/>
    </row>
    <row r="258" spans="1:34" x14ac:dyDescent="0.25">
      <c r="A258" t="s">
        <v>356</v>
      </c>
      <c r="B258" t="s">
        <v>45</v>
      </c>
      <c r="C258" t="s">
        <v>547</v>
      </c>
      <c r="D258" t="s">
        <v>401</v>
      </c>
      <c r="E258" s="4">
        <v>50.304347826086953</v>
      </c>
      <c r="F258" s="4">
        <f>Nurse[[#This Row],[Total Nurse Staff Hours]]/Nurse[[#This Row],[MDS Census]]</f>
        <v>3.5791356957649101</v>
      </c>
      <c r="G258" s="4">
        <f>Nurse[[#This Row],[Total Direct Care Staff Hours]]/Nurse[[#This Row],[MDS Census]]</f>
        <v>3.2857130509939503</v>
      </c>
      <c r="H258" s="4">
        <f>Nurse[[#This Row],[Total RN Hours (w/ Admin, DON)]]/Nurse[[#This Row],[MDS Census]]</f>
        <v>0.8889844425237684</v>
      </c>
      <c r="I258" s="4">
        <f>Nurse[[#This Row],[RN Hours (excl. Admin, DON)]]/Nurse[[#This Row],[MDS Census]]</f>
        <v>0.59556179775280904</v>
      </c>
      <c r="J258" s="4">
        <f>SUM(Nurse[[#This Row],[RN Hours (excl. Admin, DON)]],Nurse[[#This Row],[RN Admin Hours]],Nurse[[#This Row],[RN DON Hours]],Nurse[[#This Row],[LPN Hours (excl. Admin)]],Nurse[[#This Row],[LPN Admin Hours]],Nurse[[#This Row],[CNA Hours]],Nurse[[#This Row],[NA TR Hours]],Nurse[[#This Row],[Med Aide/Tech Hours]])</f>
        <v>180.04608695652178</v>
      </c>
      <c r="K258" s="4">
        <f>SUM(Nurse[[#This Row],[RN Hours (excl. Admin, DON)]],Nurse[[#This Row],[LPN Hours (excl. Admin)]],Nurse[[#This Row],[CNA Hours]],Nurse[[#This Row],[NA TR Hours]],Nurse[[#This Row],[Med Aide/Tech Hours]])</f>
        <v>165.28565217391306</v>
      </c>
      <c r="L258" s="4">
        <f>SUM(Nurse[[#This Row],[RN Hours (excl. Admin, DON)]],Nurse[[#This Row],[RN Admin Hours]],Nurse[[#This Row],[RN DON Hours]])</f>
        <v>44.719782608695652</v>
      </c>
      <c r="M258" s="4">
        <v>29.959347826086955</v>
      </c>
      <c r="N258" s="4">
        <v>9.0213043478260886</v>
      </c>
      <c r="O258" s="4">
        <v>5.7391304347826084</v>
      </c>
      <c r="P258" s="4">
        <f>SUM(Nurse[[#This Row],[LPN Hours (excl. Admin)]],Nurse[[#This Row],[LPN Admin Hours]])</f>
        <v>26.069782608695647</v>
      </c>
      <c r="Q258" s="4">
        <v>26.069782608695647</v>
      </c>
      <c r="R258" s="4">
        <v>0</v>
      </c>
      <c r="S258" s="4">
        <f>SUM(Nurse[[#This Row],[CNA Hours]],Nurse[[#This Row],[NA TR Hours]],Nurse[[#This Row],[Med Aide/Tech Hours]])</f>
        <v>109.25652173913048</v>
      </c>
      <c r="T258" s="4">
        <v>101.73358695652178</v>
      </c>
      <c r="U258" s="4">
        <v>0</v>
      </c>
      <c r="V258" s="4">
        <v>7.5229347826086954</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48.986521739130438</v>
      </c>
      <c r="X258" s="4">
        <v>11.711956521739131</v>
      </c>
      <c r="Y258" s="4">
        <v>0</v>
      </c>
      <c r="Z258" s="4">
        <v>0</v>
      </c>
      <c r="AA258" s="4">
        <v>5.6983695652173916</v>
      </c>
      <c r="AB258" s="4">
        <v>0</v>
      </c>
      <c r="AC258" s="4">
        <v>31.576195652173912</v>
      </c>
      <c r="AD258" s="4">
        <v>0</v>
      </c>
      <c r="AE258" s="4">
        <v>0</v>
      </c>
      <c r="AF258" s="1">
        <v>245225</v>
      </c>
      <c r="AG258" s="1">
        <v>5</v>
      </c>
      <c r="AH258"/>
    </row>
    <row r="259" spans="1:34" x14ac:dyDescent="0.25">
      <c r="A259" t="s">
        <v>356</v>
      </c>
      <c r="B259" t="s">
        <v>295</v>
      </c>
      <c r="C259" t="s">
        <v>616</v>
      </c>
      <c r="D259" t="s">
        <v>453</v>
      </c>
      <c r="E259" s="4">
        <v>29.586956521739129</v>
      </c>
      <c r="F259" s="4">
        <f>Nurse[[#This Row],[Total Nurse Staff Hours]]/Nurse[[#This Row],[MDS Census]]</f>
        <v>3.9721491550330641</v>
      </c>
      <c r="G259" s="4">
        <f>Nurse[[#This Row],[Total Direct Care Staff Hours]]/Nurse[[#This Row],[MDS Census]]</f>
        <v>3.4604849375459223</v>
      </c>
      <c r="H259" s="4">
        <f>Nurse[[#This Row],[Total RN Hours (w/ Admin, DON)]]/Nurse[[#This Row],[MDS Census]]</f>
        <v>0.8830822924320354</v>
      </c>
      <c r="I259" s="4">
        <f>Nurse[[#This Row],[RN Hours (excl. Admin, DON)]]/Nurse[[#This Row],[MDS Census]]</f>
        <v>0.37141807494489348</v>
      </c>
      <c r="J259" s="4">
        <f>SUM(Nurse[[#This Row],[RN Hours (excl. Admin, DON)]],Nurse[[#This Row],[RN Admin Hours]],Nurse[[#This Row],[RN DON Hours]],Nurse[[#This Row],[LPN Hours (excl. Admin)]],Nurse[[#This Row],[LPN Admin Hours]],Nurse[[#This Row],[CNA Hours]],Nurse[[#This Row],[NA TR Hours]],Nurse[[#This Row],[Med Aide/Tech Hours]])</f>
        <v>117.52380434782609</v>
      </c>
      <c r="K259" s="4">
        <f>SUM(Nurse[[#This Row],[RN Hours (excl. Admin, DON)]],Nurse[[#This Row],[LPN Hours (excl. Admin)]],Nurse[[#This Row],[CNA Hours]],Nurse[[#This Row],[NA TR Hours]],Nurse[[#This Row],[Med Aide/Tech Hours]])</f>
        <v>102.38521739130435</v>
      </c>
      <c r="L259" s="4">
        <f>SUM(Nurse[[#This Row],[RN Hours (excl. Admin, DON)]],Nurse[[#This Row],[RN Admin Hours]],Nurse[[#This Row],[RN DON Hours]])</f>
        <v>26.127717391304351</v>
      </c>
      <c r="M259" s="4">
        <v>10.989130434782609</v>
      </c>
      <c r="N259" s="4">
        <v>10.233695652173912</v>
      </c>
      <c r="O259" s="4">
        <v>4.9048913043478262</v>
      </c>
      <c r="P259" s="4">
        <f>SUM(Nurse[[#This Row],[LPN Hours (excl. Admin)]],Nurse[[#This Row],[LPN Admin Hours]])</f>
        <v>32.929347826086953</v>
      </c>
      <c r="Q259" s="4">
        <v>32.929347826086953</v>
      </c>
      <c r="R259" s="4">
        <v>0</v>
      </c>
      <c r="S259" s="4">
        <f>SUM(Nurse[[#This Row],[CNA Hours]],Nurse[[#This Row],[NA TR Hours]],Nurse[[#This Row],[Med Aide/Tech Hours]])</f>
        <v>58.466739130434789</v>
      </c>
      <c r="T259" s="4">
        <v>58.466739130434789</v>
      </c>
      <c r="U259" s="4">
        <v>0</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9" s="4">
        <v>0</v>
      </c>
      <c r="Y259" s="4">
        <v>0</v>
      </c>
      <c r="Z259" s="4">
        <v>0</v>
      </c>
      <c r="AA259" s="4">
        <v>0</v>
      </c>
      <c r="AB259" s="4">
        <v>0</v>
      </c>
      <c r="AC259" s="4">
        <v>0</v>
      </c>
      <c r="AD259" s="4">
        <v>0</v>
      </c>
      <c r="AE259" s="4">
        <v>0</v>
      </c>
      <c r="AF259" s="1">
        <v>245596</v>
      </c>
      <c r="AG259" s="1">
        <v>5</v>
      </c>
      <c r="AH259"/>
    </row>
    <row r="260" spans="1:34" x14ac:dyDescent="0.25">
      <c r="A260" t="s">
        <v>356</v>
      </c>
      <c r="B260" t="s">
        <v>331</v>
      </c>
      <c r="C260" t="s">
        <v>512</v>
      </c>
      <c r="D260" t="s">
        <v>415</v>
      </c>
      <c r="E260" s="4">
        <v>12.25</v>
      </c>
      <c r="F260" s="4">
        <f>Nurse[[#This Row],[Total Nurse Staff Hours]]/Nurse[[#This Row],[MDS Census]]</f>
        <v>1.9919254658385093</v>
      </c>
      <c r="G260" s="4">
        <f>Nurse[[#This Row],[Total Direct Care Staff Hours]]/Nurse[[#This Row],[MDS Census]]</f>
        <v>1.9706832298136643</v>
      </c>
      <c r="H260" s="4">
        <f>Nurse[[#This Row],[Total RN Hours (w/ Admin, DON)]]/Nurse[[#This Row],[MDS Census]]</f>
        <v>0.96655723158828744</v>
      </c>
      <c r="I260" s="4">
        <f>Nurse[[#This Row],[RN Hours (excl. Admin, DON)]]/Nurse[[#This Row],[MDS Census]]</f>
        <v>0.94531499556344267</v>
      </c>
      <c r="J260" s="4">
        <f>SUM(Nurse[[#This Row],[RN Hours (excl. Admin, DON)]],Nurse[[#This Row],[RN Admin Hours]],Nurse[[#This Row],[RN DON Hours]],Nurse[[#This Row],[LPN Hours (excl. Admin)]],Nurse[[#This Row],[LPN Admin Hours]],Nurse[[#This Row],[CNA Hours]],Nurse[[#This Row],[NA TR Hours]],Nurse[[#This Row],[Med Aide/Tech Hours]])</f>
        <v>24.401086956521738</v>
      </c>
      <c r="K260" s="4">
        <f>SUM(Nurse[[#This Row],[RN Hours (excl. Admin, DON)]],Nurse[[#This Row],[LPN Hours (excl. Admin)]],Nurse[[#This Row],[CNA Hours]],Nurse[[#This Row],[NA TR Hours]],Nurse[[#This Row],[Med Aide/Tech Hours]])</f>
        <v>24.140869565217386</v>
      </c>
      <c r="L260" s="4">
        <f>SUM(Nurse[[#This Row],[RN Hours (excl. Admin, DON)]],Nurse[[#This Row],[RN Admin Hours]],Nurse[[#This Row],[RN DON Hours]])</f>
        <v>11.840326086956521</v>
      </c>
      <c r="M260" s="4">
        <v>11.580108695652173</v>
      </c>
      <c r="N260" s="4">
        <v>0.26021739130434784</v>
      </c>
      <c r="O260" s="4">
        <v>0</v>
      </c>
      <c r="P260" s="4">
        <f>SUM(Nurse[[#This Row],[LPN Hours (excl. Admin)]],Nurse[[#This Row],[LPN Admin Hours]])</f>
        <v>12.560760869565215</v>
      </c>
      <c r="Q260" s="4">
        <v>12.560760869565215</v>
      </c>
      <c r="R260" s="4">
        <v>0</v>
      </c>
      <c r="S260" s="4">
        <f>SUM(Nurse[[#This Row],[CNA Hours]],Nurse[[#This Row],[NA TR Hours]],Nurse[[#This Row],[Med Aide/Tech Hours]])</f>
        <v>0</v>
      </c>
      <c r="T260" s="4">
        <v>0</v>
      </c>
      <c r="U260" s="4">
        <v>0</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0" s="4">
        <v>0</v>
      </c>
      <c r="Y260" s="4">
        <v>0</v>
      </c>
      <c r="Z260" s="4">
        <v>0</v>
      </c>
      <c r="AA260" s="4">
        <v>0</v>
      </c>
      <c r="AB260" s="4">
        <v>0</v>
      </c>
      <c r="AC260" s="4">
        <v>0</v>
      </c>
      <c r="AD260" s="4">
        <v>0</v>
      </c>
      <c r="AE260" s="4">
        <v>0</v>
      </c>
      <c r="AF260" t="s">
        <v>1</v>
      </c>
      <c r="AG260" s="1">
        <v>5</v>
      </c>
      <c r="AH260"/>
    </row>
    <row r="261" spans="1:34" x14ac:dyDescent="0.25">
      <c r="A261" t="s">
        <v>356</v>
      </c>
      <c r="B261" t="s">
        <v>31</v>
      </c>
      <c r="C261" t="s">
        <v>537</v>
      </c>
      <c r="D261" t="s">
        <v>422</v>
      </c>
      <c r="E261" s="4">
        <v>138.55434782608697</v>
      </c>
      <c r="F261" s="4">
        <f>Nurse[[#This Row],[Total Nurse Staff Hours]]/Nurse[[#This Row],[MDS Census]]</f>
        <v>3.3362838314897618</v>
      </c>
      <c r="G261" s="4">
        <f>Nurse[[#This Row],[Total Direct Care Staff Hours]]/Nurse[[#This Row],[MDS Census]]</f>
        <v>2.8567043225857063</v>
      </c>
      <c r="H261" s="4">
        <f>Nurse[[#This Row],[Total RN Hours (w/ Admin, DON)]]/Nurse[[#This Row],[MDS Census]]</f>
        <v>0.87190005491488187</v>
      </c>
      <c r="I261" s="4">
        <f>Nurse[[#This Row],[RN Hours (excl. Admin, DON)]]/Nurse[[#This Row],[MDS Census]]</f>
        <v>0.39232054601082605</v>
      </c>
      <c r="J261" s="4">
        <f>SUM(Nurse[[#This Row],[RN Hours (excl. Admin, DON)]],Nurse[[#This Row],[RN Admin Hours]],Nurse[[#This Row],[RN DON Hours]],Nurse[[#This Row],[LPN Hours (excl. Admin)]],Nurse[[#This Row],[LPN Admin Hours]],Nurse[[#This Row],[CNA Hours]],Nurse[[#This Row],[NA TR Hours]],Nurse[[#This Row],[Med Aide/Tech Hours]])</f>
        <v>462.25663043478261</v>
      </c>
      <c r="K261" s="4">
        <f>SUM(Nurse[[#This Row],[RN Hours (excl. Admin, DON)]],Nurse[[#This Row],[LPN Hours (excl. Admin)]],Nurse[[#This Row],[CNA Hours]],Nurse[[#This Row],[NA TR Hours]],Nurse[[#This Row],[Med Aide/Tech Hours]])</f>
        <v>395.80880434782608</v>
      </c>
      <c r="L261" s="4">
        <f>SUM(Nurse[[#This Row],[RN Hours (excl. Admin, DON)]],Nurse[[#This Row],[RN Admin Hours]],Nurse[[#This Row],[RN DON Hours]])</f>
        <v>120.80554347826087</v>
      </c>
      <c r="M261" s="4">
        <v>54.357717391304348</v>
      </c>
      <c r="N261" s="4">
        <v>61.404347826086962</v>
      </c>
      <c r="O261" s="4">
        <v>5.0434782608695654</v>
      </c>
      <c r="P261" s="4">
        <f>SUM(Nurse[[#This Row],[LPN Hours (excl. Admin)]],Nurse[[#This Row],[LPN Admin Hours]])</f>
        <v>54.32684782608694</v>
      </c>
      <c r="Q261" s="4">
        <v>54.32684782608694</v>
      </c>
      <c r="R261" s="4">
        <v>0</v>
      </c>
      <c r="S261" s="4">
        <f>SUM(Nurse[[#This Row],[CNA Hours]],Nurse[[#This Row],[NA TR Hours]],Nurse[[#This Row],[Med Aide/Tech Hours]])</f>
        <v>287.12423913043477</v>
      </c>
      <c r="T261" s="4">
        <v>249.98347826086956</v>
      </c>
      <c r="U261" s="4">
        <v>0</v>
      </c>
      <c r="V261" s="4">
        <v>37.140760869565213</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9.5679347826086953</v>
      </c>
      <c r="X261" s="4">
        <v>0</v>
      </c>
      <c r="Y261" s="4">
        <v>0</v>
      </c>
      <c r="Z261" s="4">
        <v>0</v>
      </c>
      <c r="AA261" s="4">
        <v>9.5679347826086953</v>
      </c>
      <c r="AB261" s="4">
        <v>0</v>
      </c>
      <c r="AC261" s="4">
        <v>0</v>
      </c>
      <c r="AD261" s="4">
        <v>0</v>
      </c>
      <c r="AE261" s="4">
        <v>0</v>
      </c>
      <c r="AF261" s="1">
        <v>245189</v>
      </c>
      <c r="AG261" s="1">
        <v>5</v>
      </c>
      <c r="AH261"/>
    </row>
    <row r="262" spans="1:34" x14ac:dyDescent="0.25">
      <c r="A262" t="s">
        <v>356</v>
      </c>
      <c r="B262" t="s">
        <v>195</v>
      </c>
      <c r="C262" t="s">
        <v>482</v>
      </c>
      <c r="D262" t="s">
        <v>452</v>
      </c>
      <c r="E262" s="4">
        <v>40.782608695652172</v>
      </c>
      <c r="F262" s="4">
        <f>Nurse[[#This Row],[Total Nurse Staff Hours]]/Nurse[[#This Row],[MDS Census]]</f>
        <v>3.2583608742004269</v>
      </c>
      <c r="G262" s="4">
        <f>Nurse[[#This Row],[Total Direct Care Staff Hours]]/Nurse[[#This Row],[MDS Census]]</f>
        <v>3.1668763326226017</v>
      </c>
      <c r="H262" s="4">
        <f>Nurse[[#This Row],[Total RN Hours (w/ Admin, DON)]]/Nurse[[#This Row],[MDS Census]]</f>
        <v>0.80383795309168438</v>
      </c>
      <c r="I262" s="4">
        <f>Nurse[[#This Row],[RN Hours (excl. Admin, DON)]]/Nurse[[#This Row],[MDS Census]]</f>
        <v>0.71235341151385934</v>
      </c>
      <c r="J262" s="4">
        <f>SUM(Nurse[[#This Row],[RN Hours (excl. Admin, DON)]],Nurse[[#This Row],[RN Admin Hours]],Nurse[[#This Row],[RN DON Hours]],Nurse[[#This Row],[LPN Hours (excl. Admin)]],Nurse[[#This Row],[LPN Admin Hours]],Nurse[[#This Row],[CNA Hours]],Nurse[[#This Row],[NA TR Hours]],Nurse[[#This Row],[Med Aide/Tech Hours]])</f>
        <v>132.88445652173914</v>
      </c>
      <c r="K262" s="4">
        <f>SUM(Nurse[[#This Row],[RN Hours (excl. Admin, DON)]],Nurse[[#This Row],[LPN Hours (excl. Admin)]],Nurse[[#This Row],[CNA Hours]],Nurse[[#This Row],[NA TR Hours]],Nurse[[#This Row],[Med Aide/Tech Hours]])</f>
        <v>129.15347826086958</v>
      </c>
      <c r="L262" s="4">
        <f>SUM(Nurse[[#This Row],[RN Hours (excl. Admin, DON)]],Nurse[[#This Row],[RN Admin Hours]],Nurse[[#This Row],[RN DON Hours]])</f>
        <v>32.782608695652172</v>
      </c>
      <c r="M262" s="4">
        <v>29.051630434782609</v>
      </c>
      <c r="N262" s="4">
        <v>0</v>
      </c>
      <c r="O262" s="4">
        <v>3.7309782608695654</v>
      </c>
      <c r="P262" s="4">
        <f>SUM(Nurse[[#This Row],[LPN Hours (excl. Admin)]],Nurse[[#This Row],[LPN Admin Hours]])</f>
        <v>14.559782608695652</v>
      </c>
      <c r="Q262" s="4">
        <v>14.559782608695652</v>
      </c>
      <c r="R262" s="4">
        <v>0</v>
      </c>
      <c r="S262" s="4">
        <f>SUM(Nurse[[#This Row],[CNA Hours]],Nurse[[#This Row],[NA TR Hours]],Nurse[[#This Row],[Med Aide/Tech Hours]])</f>
        <v>85.542065217391311</v>
      </c>
      <c r="T262" s="4">
        <v>76.585543478260874</v>
      </c>
      <c r="U262" s="4">
        <v>0</v>
      </c>
      <c r="V262" s="4">
        <v>8.9565217391304355</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0.90760869565217395</v>
      </c>
      <c r="X262" s="4">
        <v>0</v>
      </c>
      <c r="Y262" s="4">
        <v>0</v>
      </c>
      <c r="Z262" s="4">
        <v>0</v>
      </c>
      <c r="AA262" s="4">
        <v>0</v>
      </c>
      <c r="AB262" s="4">
        <v>0</v>
      </c>
      <c r="AC262" s="4">
        <v>0.90760869565217395</v>
      </c>
      <c r="AD262" s="4">
        <v>0</v>
      </c>
      <c r="AE262" s="4">
        <v>0</v>
      </c>
      <c r="AF262" s="1">
        <v>245442</v>
      </c>
      <c r="AG262" s="1">
        <v>5</v>
      </c>
      <c r="AH262"/>
    </row>
    <row r="263" spans="1:34" x14ac:dyDescent="0.25">
      <c r="A263" t="s">
        <v>356</v>
      </c>
      <c r="B263" t="s">
        <v>75</v>
      </c>
      <c r="C263" t="s">
        <v>565</v>
      </c>
      <c r="D263" t="s">
        <v>411</v>
      </c>
      <c r="E263" s="4">
        <v>80.673913043478265</v>
      </c>
      <c r="F263" s="4">
        <f>Nurse[[#This Row],[Total Nurse Staff Hours]]/Nurse[[#This Row],[MDS Census]]</f>
        <v>4.0762597682565351</v>
      </c>
      <c r="G263" s="4">
        <f>Nurse[[#This Row],[Total Direct Care Staff Hours]]/Nurse[[#This Row],[MDS Census]]</f>
        <v>3.8253839935327405</v>
      </c>
      <c r="H263" s="4">
        <f>Nurse[[#This Row],[Total RN Hours (w/ Admin, DON)]]/Nurse[[#This Row],[MDS Census]]</f>
        <v>0.85920237132848276</v>
      </c>
      <c r="I263" s="4">
        <f>Nurse[[#This Row],[RN Hours (excl. Admin, DON)]]/Nurse[[#This Row],[MDS Census]]</f>
        <v>0.73736863379143081</v>
      </c>
      <c r="J263" s="4">
        <f>SUM(Nurse[[#This Row],[RN Hours (excl. Admin, DON)]],Nurse[[#This Row],[RN Admin Hours]],Nurse[[#This Row],[RN DON Hours]],Nurse[[#This Row],[LPN Hours (excl. Admin)]],Nurse[[#This Row],[LPN Admin Hours]],Nurse[[#This Row],[CNA Hours]],Nurse[[#This Row],[NA TR Hours]],Nurse[[#This Row],[Med Aide/Tech Hours]])</f>
        <v>328.84782608695656</v>
      </c>
      <c r="K263" s="4">
        <f>SUM(Nurse[[#This Row],[RN Hours (excl. Admin, DON)]],Nurse[[#This Row],[LPN Hours (excl. Admin)]],Nurse[[#This Row],[CNA Hours]],Nurse[[#This Row],[NA TR Hours]],Nurse[[#This Row],[Med Aide/Tech Hours]])</f>
        <v>308.60869565217394</v>
      </c>
      <c r="L263" s="4">
        <f>SUM(Nurse[[#This Row],[RN Hours (excl. Admin, DON)]],Nurse[[#This Row],[RN Admin Hours]],Nurse[[#This Row],[RN DON Hours]])</f>
        <v>69.315217391304344</v>
      </c>
      <c r="M263" s="4">
        <v>59.486413043478258</v>
      </c>
      <c r="N263" s="4">
        <v>4.7934782608695654</v>
      </c>
      <c r="O263" s="4">
        <v>5.0353260869565215</v>
      </c>
      <c r="P263" s="4">
        <f>SUM(Nurse[[#This Row],[LPN Hours (excl. Admin)]],Nurse[[#This Row],[LPN Admin Hours]])</f>
        <v>75.910326086956516</v>
      </c>
      <c r="Q263" s="4">
        <v>65.5</v>
      </c>
      <c r="R263" s="4">
        <v>10.410326086956522</v>
      </c>
      <c r="S263" s="4">
        <f>SUM(Nurse[[#This Row],[CNA Hours]],Nurse[[#This Row],[NA TR Hours]],Nurse[[#This Row],[Med Aide/Tech Hours]])</f>
        <v>183.62228260869566</v>
      </c>
      <c r="T263" s="4">
        <v>172.83967391304347</v>
      </c>
      <c r="U263" s="4">
        <v>0</v>
      </c>
      <c r="V263" s="4">
        <v>10.782608695652174</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39.222826086956523</v>
      </c>
      <c r="X263" s="4">
        <v>14.918478260869565</v>
      </c>
      <c r="Y263" s="4">
        <v>0</v>
      </c>
      <c r="Z263" s="4">
        <v>0</v>
      </c>
      <c r="AA263" s="4">
        <v>8.3722826086956523</v>
      </c>
      <c r="AB263" s="4">
        <v>0</v>
      </c>
      <c r="AC263" s="4">
        <v>15.932065217391305</v>
      </c>
      <c r="AD263" s="4">
        <v>0</v>
      </c>
      <c r="AE263" s="4">
        <v>0</v>
      </c>
      <c r="AF263" s="1">
        <v>245267</v>
      </c>
      <c r="AG263" s="1">
        <v>5</v>
      </c>
      <c r="AH263"/>
    </row>
    <row r="264" spans="1:34" x14ac:dyDescent="0.25">
      <c r="A264" t="s">
        <v>356</v>
      </c>
      <c r="B264" t="s">
        <v>15</v>
      </c>
      <c r="C264" t="s">
        <v>513</v>
      </c>
      <c r="D264" t="s">
        <v>413</v>
      </c>
      <c r="E264" s="4">
        <v>77.380434782608702</v>
      </c>
      <c r="F264" s="4">
        <f>Nurse[[#This Row],[Total Nurse Staff Hours]]/Nurse[[#This Row],[MDS Census]]</f>
        <v>4.8618036241045077</v>
      </c>
      <c r="G264" s="4">
        <f>Nurse[[#This Row],[Total Direct Care Staff Hours]]/Nurse[[#This Row],[MDS Census]]</f>
        <v>4.5814103104368575</v>
      </c>
      <c r="H264" s="4">
        <f>Nurse[[#This Row],[Total RN Hours (w/ Admin, DON)]]/Nurse[[#This Row],[MDS Census]]</f>
        <v>0.88534063773001803</v>
      </c>
      <c r="I264" s="4">
        <f>Nurse[[#This Row],[RN Hours (excl. Admin, DON)]]/Nurse[[#This Row],[MDS Census]]</f>
        <v>0.60494732406236806</v>
      </c>
      <c r="J264" s="4">
        <f>SUM(Nurse[[#This Row],[RN Hours (excl. Admin, DON)]],Nurse[[#This Row],[RN Admin Hours]],Nurse[[#This Row],[RN DON Hours]],Nurse[[#This Row],[LPN Hours (excl. Admin)]],Nurse[[#This Row],[LPN Admin Hours]],Nurse[[#This Row],[CNA Hours]],Nurse[[#This Row],[NA TR Hours]],Nurse[[#This Row],[Med Aide/Tech Hours]])</f>
        <v>376.20847826086947</v>
      </c>
      <c r="K264" s="4">
        <f>SUM(Nurse[[#This Row],[RN Hours (excl. Admin, DON)]],Nurse[[#This Row],[LPN Hours (excl. Admin)]],Nurse[[#This Row],[CNA Hours]],Nurse[[#This Row],[NA TR Hours]],Nurse[[#This Row],[Med Aide/Tech Hours]])</f>
        <v>354.51152173913033</v>
      </c>
      <c r="L264" s="4">
        <f>SUM(Nurse[[#This Row],[RN Hours (excl. Admin, DON)]],Nurse[[#This Row],[RN Admin Hours]],Nurse[[#This Row],[RN DON Hours]])</f>
        <v>68.508043478260859</v>
      </c>
      <c r="M264" s="4">
        <v>46.811086956521727</v>
      </c>
      <c r="N264" s="4">
        <v>15.92630434782609</v>
      </c>
      <c r="O264" s="4">
        <v>5.7706521739130432</v>
      </c>
      <c r="P264" s="4">
        <f>SUM(Nurse[[#This Row],[LPN Hours (excl. Admin)]],Nurse[[#This Row],[LPN Admin Hours]])</f>
        <v>62.250543478260894</v>
      </c>
      <c r="Q264" s="4">
        <v>62.250543478260894</v>
      </c>
      <c r="R264" s="4">
        <v>0</v>
      </c>
      <c r="S264" s="4">
        <f>SUM(Nurse[[#This Row],[CNA Hours]],Nurse[[#This Row],[NA TR Hours]],Nurse[[#This Row],[Med Aide/Tech Hours]])</f>
        <v>245.44989130434774</v>
      </c>
      <c r="T264" s="4">
        <v>245.44989130434774</v>
      </c>
      <c r="U264" s="4">
        <v>0</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90.53858695652174</v>
      </c>
      <c r="X264" s="4">
        <v>5.6603260869565215</v>
      </c>
      <c r="Y264" s="4">
        <v>0</v>
      </c>
      <c r="Z264" s="4">
        <v>0</v>
      </c>
      <c r="AA264" s="4">
        <v>5.1228260869565219</v>
      </c>
      <c r="AB264" s="4">
        <v>0</v>
      </c>
      <c r="AC264" s="4">
        <v>79.755434782608702</v>
      </c>
      <c r="AD264" s="4">
        <v>0</v>
      </c>
      <c r="AE264" s="4">
        <v>0</v>
      </c>
      <c r="AF264" s="1">
        <v>245063</v>
      </c>
      <c r="AG264" s="1">
        <v>5</v>
      </c>
      <c r="AH264"/>
    </row>
    <row r="265" spans="1:34" x14ac:dyDescent="0.25">
      <c r="A265" t="s">
        <v>356</v>
      </c>
      <c r="B265" t="s">
        <v>131</v>
      </c>
      <c r="C265" t="s">
        <v>490</v>
      </c>
      <c r="D265" t="s">
        <v>410</v>
      </c>
      <c r="E265" s="4">
        <v>108.19565217391305</v>
      </c>
      <c r="F265" s="4">
        <f>Nurse[[#This Row],[Total Nurse Staff Hours]]/Nurse[[#This Row],[MDS Census]]</f>
        <v>5.2111422543701016</v>
      </c>
      <c r="G265" s="4">
        <f>Nurse[[#This Row],[Total Direct Care Staff Hours]]/Nurse[[#This Row],[MDS Census]]</f>
        <v>4.6383614627285512</v>
      </c>
      <c r="H265" s="4">
        <f>Nurse[[#This Row],[Total RN Hours (w/ Admin, DON)]]/Nurse[[#This Row],[MDS Census]]</f>
        <v>1.8251667671287921</v>
      </c>
      <c r="I265" s="4">
        <f>Nurse[[#This Row],[RN Hours (excl. Admin, DON)]]/Nurse[[#This Row],[MDS Census]]</f>
        <v>1.2523859754872413</v>
      </c>
      <c r="J265" s="4">
        <f>SUM(Nurse[[#This Row],[RN Hours (excl. Admin, DON)]],Nurse[[#This Row],[RN Admin Hours]],Nurse[[#This Row],[RN DON Hours]],Nurse[[#This Row],[LPN Hours (excl. Admin)]],Nurse[[#This Row],[LPN Admin Hours]],Nurse[[#This Row],[CNA Hours]],Nurse[[#This Row],[NA TR Hours]],Nurse[[#This Row],[Med Aide/Tech Hours]])</f>
        <v>563.82293478260863</v>
      </c>
      <c r="K265" s="4">
        <f>SUM(Nurse[[#This Row],[RN Hours (excl. Admin, DON)]],Nurse[[#This Row],[LPN Hours (excl. Admin)]],Nurse[[#This Row],[CNA Hours]],Nurse[[#This Row],[NA TR Hours]],Nurse[[#This Row],[Med Aide/Tech Hours]])</f>
        <v>501.85054347826087</v>
      </c>
      <c r="L265" s="4">
        <f>SUM(Nurse[[#This Row],[RN Hours (excl. Admin, DON)]],Nurse[[#This Row],[RN Admin Hours]],Nurse[[#This Row],[RN DON Hours]])</f>
        <v>197.47510869565215</v>
      </c>
      <c r="M265" s="4">
        <v>135.50271739130434</v>
      </c>
      <c r="N265" s="4">
        <v>56.013152173913042</v>
      </c>
      <c r="O265" s="4">
        <v>5.9592391304347823</v>
      </c>
      <c r="P265" s="4">
        <f>SUM(Nurse[[#This Row],[LPN Hours (excl. Admin)]],Nurse[[#This Row],[LPN Admin Hours]])</f>
        <v>52.730978260869563</v>
      </c>
      <c r="Q265" s="4">
        <v>52.730978260869563</v>
      </c>
      <c r="R265" s="4">
        <v>0</v>
      </c>
      <c r="S265" s="4">
        <f>SUM(Nurse[[#This Row],[CNA Hours]],Nurse[[#This Row],[NA TR Hours]],Nurse[[#This Row],[Med Aide/Tech Hours]])</f>
        <v>313.61684782608694</v>
      </c>
      <c r="T265" s="4">
        <v>265.20380434782606</v>
      </c>
      <c r="U265" s="4">
        <v>1.625</v>
      </c>
      <c r="V265" s="4">
        <v>46.788043478260867</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132.47010869565216</v>
      </c>
      <c r="X265" s="4">
        <v>21.168478260869566</v>
      </c>
      <c r="Y265" s="4">
        <v>0</v>
      </c>
      <c r="Z265" s="4">
        <v>0</v>
      </c>
      <c r="AA265" s="4">
        <v>8.8804347826086953</v>
      </c>
      <c r="AB265" s="4">
        <v>0</v>
      </c>
      <c r="AC265" s="4">
        <v>102.42119565217391</v>
      </c>
      <c r="AD265" s="4">
        <v>0</v>
      </c>
      <c r="AE265" s="4">
        <v>0</v>
      </c>
      <c r="AF265" s="1">
        <v>245350</v>
      </c>
      <c r="AG265" s="1">
        <v>5</v>
      </c>
      <c r="AH265"/>
    </row>
    <row r="266" spans="1:34" x14ac:dyDescent="0.25">
      <c r="A266" t="s">
        <v>356</v>
      </c>
      <c r="B266" t="s">
        <v>131</v>
      </c>
      <c r="C266" t="s">
        <v>593</v>
      </c>
      <c r="D266" t="s">
        <v>432</v>
      </c>
      <c r="E266" s="4">
        <v>19.065217391304348</v>
      </c>
      <c r="F266" s="4">
        <f>Nurse[[#This Row],[Total Nurse Staff Hours]]/Nurse[[#This Row],[MDS Census]]</f>
        <v>5.6419612314709227</v>
      </c>
      <c r="G266" s="4">
        <f>Nurse[[#This Row],[Total Direct Care Staff Hours]]/Nurse[[#This Row],[MDS Census]]</f>
        <v>5.0642816419612311</v>
      </c>
      <c r="H266" s="4">
        <f>Nurse[[#This Row],[Total RN Hours (w/ Admin, DON)]]/Nurse[[#This Row],[MDS Census]]</f>
        <v>4.1009122006841503</v>
      </c>
      <c r="I266" s="4">
        <f>Nurse[[#This Row],[RN Hours (excl. Admin, DON)]]/Nurse[[#This Row],[MDS Census]]</f>
        <v>3.5232326111744583</v>
      </c>
      <c r="J266" s="4">
        <f>SUM(Nurse[[#This Row],[RN Hours (excl. Admin, DON)]],Nurse[[#This Row],[RN Admin Hours]],Nurse[[#This Row],[RN DON Hours]],Nurse[[#This Row],[LPN Hours (excl. Admin)]],Nurse[[#This Row],[LPN Admin Hours]],Nurse[[#This Row],[CNA Hours]],Nurse[[#This Row],[NA TR Hours]],Nurse[[#This Row],[Med Aide/Tech Hours]])</f>
        <v>107.56521739130433</v>
      </c>
      <c r="K266" s="4">
        <f>SUM(Nurse[[#This Row],[RN Hours (excl. Admin, DON)]],Nurse[[#This Row],[LPN Hours (excl. Admin)]],Nurse[[#This Row],[CNA Hours]],Nurse[[#This Row],[NA TR Hours]],Nurse[[#This Row],[Med Aide/Tech Hours]])</f>
        <v>96.551630434782595</v>
      </c>
      <c r="L266" s="4">
        <f>SUM(Nurse[[#This Row],[RN Hours (excl. Admin, DON)]],Nurse[[#This Row],[RN Admin Hours]],Nurse[[#This Row],[RN DON Hours]])</f>
        <v>78.184782608695642</v>
      </c>
      <c r="M266" s="4">
        <v>67.171195652173907</v>
      </c>
      <c r="N266" s="4">
        <v>5.7092391304347823</v>
      </c>
      <c r="O266" s="4">
        <v>5.3043478260869561</v>
      </c>
      <c r="P266" s="4">
        <f>SUM(Nurse[[#This Row],[LPN Hours (excl. Admin)]],Nurse[[#This Row],[LPN Admin Hours]])</f>
        <v>5.0135869565217392</v>
      </c>
      <c r="Q266" s="4">
        <v>5.0135869565217392</v>
      </c>
      <c r="R266" s="4">
        <v>0</v>
      </c>
      <c r="S266" s="4">
        <f>SUM(Nurse[[#This Row],[CNA Hours]],Nurse[[#This Row],[NA TR Hours]],Nurse[[#This Row],[Med Aide/Tech Hours]])</f>
        <v>24.366847826086957</v>
      </c>
      <c r="T266" s="4">
        <v>24.366847826086957</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6" s="4">
        <v>0</v>
      </c>
      <c r="Y266" s="4">
        <v>0</v>
      </c>
      <c r="Z266" s="4">
        <v>0</v>
      </c>
      <c r="AA266" s="4">
        <v>0</v>
      </c>
      <c r="AB266" s="4">
        <v>0</v>
      </c>
      <c r="AC266" s="4">
        <v>0</v>
      </c>
      <c r="AD266" s="4">
        <v>0</v>
      </c>
      <c r="AE266" s="4">
        <v>0</v>
      </c>
      <c r="AF266" s="1">
        <v>245633</v>
      </c>
      <c r="AG266" s="1">
        <v>5</v>
      </c>
      <c r="AH266"/>
    </row>
    <row r="267" spans="1:34" x14ac:dyDescent="0.25">
      <c r="A267" t="s">
        <v>356</v>
      </c>
      <c r="B267" t="s">
        <v>93</v>
      </c>
      <c r="C267" t="s">
        <v>576</v>
      </c>
      <c r="D267" t="s">
        <v>436</v>
      </c>
      <c r="E267" s="4">
        <v>40.923913043478258</v>
      </c>
      <c r="F267" s="4">
        <f>Nurse[[#This Row],[Total Nurse Staff Hours]]/Nurse[[#This Row],[MDS Census]]</f>
        <v>4.4485683930942903</v>
      </c>
      <c r="G267" s="4">
        <f>Nurse[[#This Row],[Total Direct Care Staff Hours]]/Nurse[[#This Row],[MDS Census]]</f>
        <v>3.7697503320053132</v>
      </c>
      <c r="H267" s="4">
        <f>Nurse[[#This Row],[Total RN Hours (w/ Admin, DON)]]/Nurse[[#This Row],[MDS Census]]</f>
        <v>1.1677954847277559</v>
      </c>
      <c r="I267" s="4">
        <f>Nurse[[#This Row],[RN Hours (excl. Admin, DON)]]/Nurse[[#This Row],[MDS Census]]</f>
        <v>0.48897742363877822</v>
      </c>
      <c r="J267" s="4">
        <f>SUM(Nurse[[#This Row],[RN Hours (excl. Admin, DON)]],Nurse[[#This Row],[RN Admin Hours]],Nurse[[#This Row],[RN DON Hours]],Nurse[[#This Row],[LPN Hours (excl. Admin)]],Nurse[[#This Row],[LPN Admin Hours]],Nurse[[#This Row],[CNA Hours]],Nurse[[#This Row],[NA TR Hours]],Nurse[[#This Row],[Med Aide/Tech Hours]])</f>
        <v>182.05282608695654</v>
      </c>
      <c r="K267" s="4">
        <f>SUM(Nurse[[#This Row],[RN Hours (excl. Admin, DON)]],Nurse[[#This Row],[LPN Hours (excl. Admin)]],Nurse[[#This Row],[CNA Hours]],Nurse[[#This Row],[NA TR Hours]],Nurse[[#This Row],[Med Aide/Tech Hours]])</f>
        <v>154.27293478260873</v>
      </c>
      <c r="L267" s="4">
        <f>SUM(Nurse[[#This Row],[RN Hours (excl. Admin, DON)]],Nurse[[#This Row],[RN Admin Hours]],Nurse[[#This Row],[RN DON Hours]])</f>
        <v>47.790760869565219</v>
      </c>
      <c r="M267" s="4">
        <v>20.010869565217391</v>
      </c>
      <c r="N267" s="4">
        <v>23.521739130434781</v>
      </c>
      <c r="O267" s="4">
        <v>4.2581521739130439</v>
      </c>
      <c r="P267" s="4">
        <f>SUM(Nurse[[#This Row],[LPN Hours (excl. Admin)]],Nurse[[#This Row],[LPN Admin Hours]])</f>
        <v>31.029891304347824</v>
      </c>
      <c r="Q267" s="4">
        <v>31.029891304347824</v>
      </c>
      <c r="R267" s="4">
        <v>0</v>
      </c>
      <c r="S267" s="4">
        <f>SUM(Nurse[[#This Row],[CNA Hours]],Nurse[[#This Row],[NA TR Hours]],Nurse[[#This Row],[Med Aide/Tech Hours]])</f>
        <v>103.23217391304348</v>
      </c>
      <c r="T267" s="4">
        <v>94.781086956521747</v>
      </c>
      <c r="U267" s="4">
        <v>0</v>
      </c>
      <c r="V267" s="4">
        <v>8.4510869565217384</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7" s="4">
        <v>0</v>
      </c>
      <c r="Y267" s="4">
        <v>0</v>
      </c>
      <c r="Z267" s="4">
        <v>0</v>
      </c>
      <c r="AA267" s="4">
        <v>0</v>
      </c>
      <c r="AB267" s="4">
        <v>0</v>
      </c>
      <c r="AC267" s="4">
        <v>0</v>
      </c>
      <c r="AD267" s="4">
        <v>0</v>
      </c>
      <c r="AE267" s="4">
        <v>0</v>
      </c>
      <c r="AF267" s="1">
        <v>245291</v>
      </c>
      <c r="AG267" s="1">
        <v>5</v>
      </c>
      <c r="AH267"/>
    </row>
    <row r="268" spans="1:34" x14ac:dyDescent="0.25">
      <c r="A268" t="s">
        <v>356</v>
      </c>
      <c r="B268" t="s">
        <v>200</v>
      </c>
      <c r="C268" t="s">
        <v>546</v>
      </c>
      <c r="D268" t="s">
        <v>424</v>
      </c>
      <c r="E268" s="4">
        <v>52.891304347826086</v>
      </c>
      <c r="F268" s="4">
        <f>Nurse[[#This Row],[Total Nurse Staff Hours]]/Nurse[[#This Row],[MDS Census]]</f>
        <v>3.8579284833538838</v>
      </c>
      <c r="G268" s="4">
        <f>Nurse[[#This Row],[Total Direct Care Staff Hours]]/Nurse[[#This Row],[MDS Census]]</f>
        <v>3.570012330456227</v>
      </c>
      <c r="H268" s="4">
        <f>Nurse[[#This Row],[Total RN Hours (w/ Admin, DON)]]/Nurse[[#This Row],[MDS Census]]</f>
        <v>0.84967118783394979</v>
      </c>
      <c r="I268" s="4">
        <f>Nurse[[#This Row],[RN Hours (excl. Admin, DON)]]/Nurse[[#This Row],[MDS Census]]</f>
        <v>0.56175503493629264</v>
      </c>
      <c r="J268" s="4">
        <f>SUM(Nurse[[#This Row],[RN Hours (excl. Admin, DON)]],Nurse[[#This Row],[RN Admin Hours]],Nurse[[#This Row],[RN DON Hours]],Nurse[[#This Row],[LPN Hours (excl. Admin)]],Nurse[[#This Row],[LPN Admin Hours]],Nurse[[#This Row],[CNA Hours]],Nurse[[#This Row],[NA TR Hours]],Nurse[[#This Row],[Med Aide/Tech Hours]])</f>
        <v>204.05086956521737</v>
      </c>
      <c r="K268" s="4">
        <f>SUM(Nurse[[#This Row],[RN Hours (excl. Admin, DON)]],Nurse[[#This Row],[LPN Hours (excl. Admin)]],Nurse[[#This Row],[CNA Hours]],Nurse[[#This Row],[NA TR Hours]],Nurse[[#This Row],[Med Aide/Tech Hours]])</f>
        <v>188.82260869565218</v>
      </c>
      <c r="L268" s="4">
        <f>SUM(Nurse[[#This Row],[RN Hours (excl. Admin, DON)]],Nurse[[#This Row],[RN Admin Hours]],Nurse[[#This Row],[RN DON Hours]])</f>
        <v>44.940217391304344</v>
      </c>
      <c r="M268" s="4">
        <v>29.711956521739129</v>
      </c>
      <c r="N268" s="4">
        <v>10.260869565217391</v>
      </c>
      <c r="O268" s="4">
        <v>4.9673913043478262</v>
      </c>
      <c r="P268" s="4">
        <f>SUM(Nurse[[#This Row],[LPN Hours (excl. Admin)]],Nurse[[#This Row],[LPN Admin Hours]])</f>
        <v>38.858695652173914</v>
      </c>
      <c r="Q268" s="4">
        <v>38.858695652173914</v>
      </c>
      <c r="R268" s="4">
        <v>0</v>
      </c>
      <c r="S268" s="4">
        <f>SUM(Nurse[[#This Row],[CNA Hours]],Nurse[[#This Row],[NA TR Hours]],Nurse[[#This Row],[Med Aide/Tech Hours]])</f>
        <v>120.25195652173913</v>
      </c>
      <c r="T268" s="4">
        <v>89.859782608695653</v>
      </c>
      <c r="U268" s="4">
        <v>9.445652173913043</v>
      </c>
      <c r="V268" s="4">
        <v>20.946521739130436</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25.578804347826086</v>
      </c>
      <c r="X268" s="4">
        <v>4.0407608695652177</v>
      </c>
      <c r="Y268" s="4">
        <v>0</v>
      </c>
      <c r="Z268" s="4">
        <v>0</v>
      </c>
      <c r="AA268" s="4">
        <v>6.0135869565217392</v>
      </c>
      <c r="AB268" s="4">
        <v>0</v>
      </c>
      <c r="AC268" s="4">
        <v>15.353260869565217</v>
      </c>
      <c r="AD268" s="4">
        <v>0.17119565217391305</v>
      </c>
      <c r="AE268" s="4">
        <v>0</v>
      </c>
      <c r="AF268" s="1">
        <v>245449</v>
      </c>
      <c r="AG268" s="1">
        <v>5</v>
      </c>
      <c r="AH268"/>
    </row>
    <row r="269" spans="1:34" x14ac:dyDescent="0.25">
      <c r="A269" t="s">
        <v>356</v>
      </c>
      <c r="B269" t="s">
        <v>6</v>
      </c>
      <c r="C269" t="s">
        <v>564</v>
      </c>
      <c r="D269" t="s">
        <v>434</v>
      </c>
      <c r="E269" s="4">
        <v>46.076086956521742</v>
      </c>
      <c r="F269" s="4">
        <f>Nurse[[#This Row],[Total Nurse Staff Hours]]/Nurse[[#This Row],[MDS Census]]</f>
        <v>3.0529606039160178</v>
      </c>
      <c r="G269" s="4">
        <f>Nurse[[#This Row],[Total Direct Care Staff Hours]]/Nurse[[#This Row],[MDS Census]]</f>
        <v>1.9008020759613116</v>
      </c>
      <c r="H269" s="4">
        <f>Nurse[[#This Row],[Total RN Hours (w/ Admin, DON)]]/Nurse[[#This Row],[MDS Census]]</f>
        <v>0.66725642840292521</v>
      </c>
      <c r="I269" s="4">
        <f>Nurse[[#This Row],[RN Hours (excl. Admin, DON)]]/Nurse[[#This Row],[MDS Census]]</f>
        <v>0</v>
      </c>
      <c r="J269" s="4">
        <f>SUM(Nurse[[#This Row],[RN Hours (excl. Admin, DON)]],Nurse[[#This Row],[RN Admin Hours]],Nurse[[#This Row],[RN DON Hours]],Nurse[[#This Row],[LPN Hours (excl. Admin)]],Nurse[[#This Row],[LPN Admin Hours]],Nurse[[#This Row],[CNA Hours]],Nurse[[#This Row],[NA TR Hours]],Nurse[[#This Row],[Med Aide/Tech Hours]])</f>
        <v>140.66847826086956</v>
      </c>
      <c r="K269" s="4">
        <f>SUM(Nurse[[#This Row],[RN Hours (excl. Admin, DON)]],Nurse[[#This Row],[LPN Hours (excl. Admin)]],Nurse[[#This Row],[CNA Hours]],Nurse[[#This Row],[NA TR Hours]],Nurse[[#This Row],[Med Aide/Tech Hours]])</f>
        <v>87.581521739130437</v>
      </c>
      <c r="L269" s="4">
        <f>SUM(Nurse[[#This Row],[RN Hours (excl. Admin, DON)]],Nurse[[#This Row],[RN Admin Hours]],Nurse[[#This Row],[RN DON Hours]])</f>
        <v>30.744565217391305</v>
      </c>
      <c r="M269" s="4">
        <v>0</v>
      </c>
      <c r="N269" s="4">
        <v>25.831521739130434</v>
      </c>
      <c r="O269" s="4">
        <v>4.9130434782608692</v>
      </c>
      <c r="P269" s="4">
        <f>SUM(Nurse[[#This Row],[LPN Hours (excl. Admin)]],Nurse[[#This Row],[LPN Admin Hours]])</f>
        <v>22.342391304347824</v>
      </c>
      <c r="Q269" s="4">
        <v>0</v>
      </c>
      <c r="R269" s="4">
        <v>22.342391304347824</v>
      </c>
      <c r="S269" s="4">
        <f>SUM(Nurse[[#This Row],[CNA Hours]],Nurse[[#This Row],[NA TR Hours]],Nurse[[#This Row],[Med Aide/Tech Hours]])</f>
        <v>87.581521739130437</v>
      </c>
      <c r="T269" s="4">
        <v>87.581521739130437</v>
      </c>
      <c r="U269" s="4">
        <v>0</v>
      </c>
      <c r="V269" s="4">
        <v>0</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9" s="4">
        <v>0</v>
      </c>
      <c r="Y269" s="4">
        <v>0</v>
      </c>
      <c r="Z269" s="4">
        <v>0</v>
      </c>
      <c r="AA269" s="4">
        <v>0</v>
      </c>
      <c r="AB269" s="4">
        <v>0</v>
      </c>
      <c r="AC269" s="4">
        <v>0</v>
      </c>
      <c r="AD269" s="4">
        <v>0</v>
      </c>
      <c r="AE269" s="4">
        <v>0</v>
      </c>
      <c r="AF269" s="1">
        <v>245265</v>
      </c>
      <c r="AG269" s="1">
        <v>5</v>
      </c>
      <c r="AH269"/>
    </row>
    <row r="270" spans="1:34" x14ac:dyDescent="0.25">
      <c r="A270" t="s">
        <v>356</v>
      </c>
      <c r="B270" t="s">
        <v>302</v>
      </c>
      <c r="C270" t="s">
        <v>635</v>
      </c>
      <c r="D270" t="s">
        <v>403</v>
      </c>
      <c r="E270" s="4">
        <v>77.380434782608702</v>
      </c>
      <c r="F270" s="4">
        <f>Nurse[[#This Row],[Total Nurse Staff Hours]]/Nurse[[#This Row],[MDS Census]]</f>
        <v>6.0432996207332481</v>
      </c>
      <c r="G270" s="4">
        <f>Nurse[[#This Row],[Total Direct Care Staff Hours]]/Nurse[[#This Row],[MDS Census]]</f>
        <v>5.730334316617502</v>
      </c>
      <c r="H270" s="4">
        <f>Nurse[[#This Row],[Total RN Hours (w/ Admin, DON)]]/Nurse[[#This Row],[MDS Census]]</f>
        <v>2.063632532659081</v>
      </c>
      <c r="I270" s="4">
        <f>Nurse[[#This Row],[RN Hours (excl. Admin, DON)]]/Nurse[[#This Row],[MDS Census]]</f>
        <v>1.7506672285433345</v>
      </c>
      <c r="J270" s="4">
        <f>SUM(Nurse[[#This Row],[RN Hours (excl. Admin, DON)]],Nurse[[#This Row],[RN Admin Hours]],Nurse[[#This Row],[RN DON Hours]],Nurse[[#This Row],[LPN Hours (excl. Admin)]],Nurse[[#This Row],[LPN Admin Hours]],Nurse[[#This Row],[CNA Hours]],Nurse[[#This Row],[NA TR Hours]],Nurse[[#This Row],[Med Aide/Tech Hours]])</f>
        <v>467.633152173913</v>
      </c>
      <c r="K270" s="4">
        <f>SUM(Nurse[[#This Row],[RN Hours (excl. Admin, DON)]],Nurse[[#This Row],[LPN Hours (excl. Admin)]],Nurse[[#This Row],[CNA Hours]],Nurse[[#This Row],[NA TR Hours]],Nurse[[#This Row],[Med Aide/Tech Hours]])</f>
        <v>443.41576086956519</v>
      </c>
      <c r="L270" s="4">
        <f>SUM(Nurse[[#This Row],[RN Hours (excl. Admin, DON)]],Nurse[[#This Row],[RN Admin Hours]],Nurse[[#This Row],[RN DON Hours]])</f>
        <v>159.68478260869563</v>
      </c>
      <c r="M270" s="4">
        <v>135.46739130434781</v>
      </c>
      <c r="N270" s="4">
        <v>18.478260869565219</v>
      </c>
      <c r="O270" s="4">
        <v>5.7391304347826084</v>
      </c>
      <c r="P270" s="4">
        <f>SUM(Nurse[[#This Row],[LPN Hours (excl. Admin)]],Nurse[[#This Row],[LPN Admin Hours]])</f>
        <v>65.926630434782609</v>
      </c>
      <c r="Q270" s="4">
        <v>65.926630434782609</v>
      </c>
      <c r="R270" s="4">
        <v>0</v>
      </c>
      <c r="S270" s="4">
        <f>SUM(Nurse[[#This Row],[CNA Hours]],Nurse[[#This Row],[NA TR Hours]],Nurse[[#This Row],[Med Aide/Tech Hours]])</f>
        <v>242.02173913043478</v>
      </c>
      <c r="T270" s="4">
        <v>194.16304347826087</v>
      </c>
      <c r="U270" s="4">
        <v>43.073369565217391</v>
      </c>
      <c r="V270" s="4">
        <v>4.7853260869565215</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141.61684782608694</v>
      </c>
      <c r="X270" s="4">
        <v>43.407608695652172</v>
      </c>
      <c r="Y270" s="4">
        <v>0</v>
      </c>
      <c r="Z270" s="4">
        <v>0</v>
      </c>
      <c r="AA270" s="4">
        <v>13.144021739130435</v>
      </c>
      <c r="AB270" s="4">
        <v>0</v>
      </c>
      <c r="AC270" s="4">
        <v>41.991847826086953</v>
      </c>
      <c r="AD270" s="4">
        <v>43.073369565217391</v>
      </c>
      <c r="AE270" s="4">
        <v>0</v>
      </c>
      <c r="AF270" s="1">
        <v>245610</v>
      </c>
      <c r="AG270" s="1">
        <v>5</v>
      </c>
      <c r="AH270"/>
    </row>
    <row r="271" spans="1:34" x14ac:dyDescent="0.25">
      <c r="A271" t="s">
        <v>356</v>
      </c>
      <c r="B271" t="s">
        <v>168</v>
      </c>
      <c r="C271" t="s">
        <v>486</v>
      </c>
      <c r="D271" t="s">
        <v>401</v>
      </c>
      <c r="E271" s="4">
        <v>55.5</v>
      </c>
      <c r="F271" s="4">
        <f>Nurse[[#This Row],[Total Nurse Staff Hours]]/Nurse[[#This Row],[MDS Census]]</f>
        <v>3.9279279279279278</v>
      </c>
      <c r="G271" s="4">
        <f>Nurse[[#This Row],[Total Direct Care Staff Hours]]/Nurse[[#This Row],[MDS Census]]</f>
        <v>3.6368977673325498</v>
      </c>
      <c r="H271" s="4">
        <f>Nurse[[#This Row],[Total RN Hours (w/ Admin, DON)]]/Nurse[[#This Row],[MDS Census]]</f>
        <v>0.71332745789267538</v>
      </c>
      <c r="I271" s="4">
        <f>Nurse[[#This Row],[RN Hours (excl. Admin, DON)]]/Nurse[[#This Row],[MDS Census]]</f>
        <v>0.42229729729729731</v>
      </c>
      <c r="J271" s="4">
        <f>SUM(Nurse[[#This Row],[RN Hours (excl. Admin, DON)]],Nurse[[#This Row],[RN Admin Hours]],Nurse[[#This Row],[RN DON Hours]],Nurse[[#This Row],[LPN Hours (excl. Admin)]],Nurse[[#This Row],[LPN Admin Hours]],Nurse[[#This Row],[CNA Hours]],Nurse[[#This Row],[NA TR Hours]],Nurse[[#This Row],[Med Aide/Tech Hours]])</f>
        <v>218</v>
      </c>
      <c r="K271" s="4">
        <f>SUM(Nurse[[#This Row],[RN Hours (excl. Admin, DON)]],Nurse[[#This Row],[LPN Hours (excl. Admin)]],Nurse[[#This Row],[CNA Hours]],Nurse[[#This Row],[NA TR Hours]],Nurse[[#This Row],[Med Aide/Tech Hours]])</f>
        <v>201.8478260869565</v>
      </c>
      <c r="L271" s="4">
        <f>SUM(Nurse[[#This Row],[RN Hours (excl. Admin, DON)]],Nurse[[#This Row],[RN Admin Hours]],Nurse[[#This Row],[RN DON Hours]])</f>
        <v>39.589673913043484</v>
      </c>
      <c r="M271" s="4">
        <v>23.4375</v>
      </c>
      <c r="N271" s="4">
        <v>10.122282608695652</v>
      </c>
      <c r="O271" s="4">
        <v>6.0298913043478262</v>
      </c>
      <c r="P271" s="4">
        <f>SUM(Nurse[[#This Row],[LPN Hours (excl. Admin)]],Nurse[[#This Row],[LPN Admin Hours]])</f>
        <v>22.228260869565219</v>
      </c>
      <c r="Q271" s="4">
        <v>22.228260869565219</v>
      </c>
      <c r="R271" s="4">
        <v>0</v>
      </c>
      <c r="S271" s="4">
        <f>SUM(Nurse[[#This Row],[CNA Hours]],Nurse[[#This Row],[NA TR Hours]],Nurse[[#This Row],[Med Aide/Tech Hours]])</f>
        <v>156.18206521739131</v>
      </c>
      <c r="T271" s="4">
        <v>87.766304347826093</v>
      </c>
      <c r="U271" s="4">
        <v>12.986413043478262</v>
      </c>
      <c r="V271" s="4">
        <v>55.429347826086953</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12.926630434782609</v>
      </c>
      <c r="X271" s="4">
        <v>3.4375</v>
      </c>
      <c r="Y271" s="4">
        <v>0</v>
      </c>
      <c r="Z271" s="4">
        <v>0</v>
      </c>
      <c r="AA271" s="4">
        <v>5.9429347826086953</v>
      </c>
      <c r="AB271" s="4">
        <v>0</v>
      </c>
      <c r="AC271" s="4">
        <v>3.5461956521739131</v>
      </c>
      <c r="AD271" s="4">
        <v>0</v>
      </c>
      <c r="AE271" s="4">
        <v>0</v>
      </c>
      <c r="AF271" s="1">
        <v>245407</v>
      </c>
      <c r="AG271" s="1">
        <v>5</v>
      </c>
      <c r="AH271"/>
    </row>
    <row r="272" spans="1:34" x14ac:dyDescent="0.25">
      <c r="A272" t="s">
        <v>356</v>
      </c>
      <c r="B272" t="s">
        <v>121</v>
      </c>
      <c r="C272" t="s">
        <v>595</v>
      </c>
      <c r="D272" t="s">
        <v>443</v>
      </c>
      <c r="E272" s="4">
        <v>32.956521739130437</v>
      </c>
      <c r="F272" s="4">
        <f>Nurse[[#This Row],[Total Nurse Staff Hours]]/Nurse[[#This Row],[MDS Census]]</f>
        <v>4.6637697889182057</v>
      </c>
      <c r="G272" s="4">
        <f>Nurse[[#This Row],[Total Direct Care Staff Hours]]/Nurse[[#This Row],[MDS Census]]</f>
        <v>4.2172823218997371</v>
      </c>
      <c r="H272" s="4">
        <f>Nurse[[#This Row],[Total RN Hours (w/ Admin, DON)]]/Nurse[[#This Row],[MDS Census]]</f>
        <v>1.0890666226912926</v>
      </c>
      <c r="I272" s="4">
        <f>Nurse[[#This Row],[RN Hours (excl. Admin, DON)]]/Nurse[[#This Row],[MDS Census]]</f>
        <v>0.74442612137203146</v>
      </c>
      <c r="J272" s="4">
        <f>SUM(Nurse[[#This Row],[RN Hours (excl. Admin, DON)]],Nurse[[#This Row],[RN Admin Hours]],Nurse[[#This Row],[RN DON Hours]],Nurse[[#This Row],[LPN Hours (excl. Admin)]],Nurse[[#This Row],[LPN Admin Hours]],Nurse[[#This Row],[CNA Hours]],Nurse[[#This Row],[NA TR Hours]],Nurse[[#This Row],[Med Aide/Tech Hours]])</f>
        <v>153.70163043478263</v>
      </c>
      <c r="K272" s="4">
        <f>SUM(Nurse[[#This Row],[RN Hours (excl. Admin, DON)]],Nurse[[#This Row],[LPN Hours (excl. Admin)]],Nurse[[#This Row],[CNA Hours]],Nurse[[#This Row],[NA TR Hours]],Nurse[[#This Row],[Med Aide/Tech Hours]])</f>
        <v>138.98695652173916</v>
      </c>
      <c r="L272" s="4">
        <f>SUM(Nurse[[#This Row],[RN Hours (excl. Admin, DON)]],Nurse[[#This Row],[RN Admin Hours]],Nurse[[#This Row],[RN DON Hours]])</f>
        <v>35.891847826086952</v>
      </c>
      <c r="M272" s="4">
        <v>24.533695652173908</v>
      </c>
      <c r="N272" s="4">
        <v>7.0836956521739127</v>
      </c>
      <c r="O272" s="4">
        <v>4.2744565217391308</v>
      </c>
      <c r="P272" s="4">
        <f>SUM(Nurse[[#This Row],[LPN Hours (excl. Admin)]],Nurse[[#This Row],[LPN Admin Hours]])</f>
        <v>33.9467391304348</v>
      </c>
      <c r="Q272" s="4">
        <v>30.59021739130436</v>
      </c>
      <c r="R272" s="4">
        <v>3.3565217391304363</v>
      </c>
      <c r="S272" s="4">
        <f>SUM(Nurse[[#This Row],[CNA Hours]],Nurse[[#This Row],[NA TR Hours]],Nurse[[#This Row],[Med Aide/Tech Hours]])</f>
        <v>83.863043478260892</v>
      </c>
      <c r="T272" s="4">
        <v>79.794565217391323</v>
      </c>
      <c r="U272" s="4">
        <v>0</v>
      </c>
      <c r="V272" s="4">
        <v>4.0684782608695667</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2" s="4">
        <v>0</v>
      </c>
      <c r="Y272" s="4">
        <v>0</v>
      </c>
      <c r="Z272" s="4">
        <v>0</v>
      </c>
      <c r="AA272" s="4">
        <v>0</v>
      </c>
      <c r="AB272" s="4">
        <v>0</v>
      </c>
      <c r="AC272" s="4">
        <v>0</v>
      </c>
      <c r="AD272" s="4">
        <v>0</v>
      </c>
      <c r="AE272" s="4">
        <v>0</v>
      </c>
      <c r="AF272" s="1">
        <v>245338</v>
      </c>
      <c r="AG272" s="1">
        <v>5</v>
      </c>
      <c r="AH272"/>
    </row>
    <row r="273" spans="1:34" x14ac:dyDescent="0.25">
      <c r="A273" t="s">
        <v>356</v>
      </c>
      <c r="B273" t="s">
        <v>322</v>
      </c>
      <c r="C273" t="s">
        <v>595</v>
      </c>
      <c r="D273" t="s">
        <v>443</v>
      </c>
      <c r="E273" s="4">
        <v>51.260869565217391</v>
      </c>
      <c r="F273" s="4">
        <f>Nurse[[#This Row],[Total Nurse Staff Hours]]/Nurse[[#This Row],[MDS Census]]</f>
        <v>5.0036047497879554</v>
      </c>
      <c r="G273" s="4">
        <f>Nurse[[#This Row],[Total Direct Care Staff Hours]]/Nurse[[#This Row],[MDS Census]]</f>
        <v>4.3016433418150974</v>
      </c>
      <c r="H273" s="4">
        <f>Nurse[[#This Row],[Total RN Hours (w/ Admin, DON)]]/Nurse[[#This Row],[MDS Census]]</f>
        <v>1.3782442748091601</v>
      </c>
      <c r="I273" s="4">
        <f>Nurse[[#This Row],[RN Hours (excl. Admin, DON)]]/Nurse[[#This Row],[MDS Census]]</f>
        <v>0.79208015267175569</v>
      </c>
      <c r="J273" s="4">
        <f>SUM(Nurse[[#This Row],[RN Hours (excl. Admin, DON)]],Nurse[[#This Row],[RN Admin Hours]],Nurse[[#This Row],[RN DON Hours]],Nurse[[#This Row],[LPN Hours (excl. Admin)]],Nurse[[#This Row],[LPN Admin Hours]],Nurse[[#This Row],[CNA Hours]],Nurse[[#This Row],[NA TR Hours]],Nurse[[#This Row],[Med Aide/Tech Hours]])</f>
        <v>256.48913043478257</v>
      </c>
      <c r="K273" s="4">
        <f>SUM(Nurse[[#This Row],[RN Hours (excl. Admin, DON)]],Nurse[[#This Row],[LPN Hours (excl. Admin)]],Nurse[[#This Row],[CNA Hours]],Nurse[[#This Row],[NA TR Hours]],Nurse[[#This Row],[Med Aide/Tech Hours]])</f>
        <v>220.50597826086954</v>
      </c>
      <c r="L273" s="4">
        <f>SUM(Nurse[[#This Row],[RN Hours (excl. Admin, DON)]],Nurse[[#This Row],[RN Admin Hours]],Nurse[[#This Row],[RN DON Hours]])</f>
        <v>70.649999999999991</v>
      </c>
      <c r="M273" s="4">
        <v>40.602717391304346</v>
      </c>
      <c r="N273" s="4">
        <v>25.460326086956524</v>
      </c>
      <c r="O273" s="4">
        <v>4.5869565217391308</v>
      </c>
      <c r="P273" s="4">
        <f>SUM(Nurse[[#This Row],[LPN Hours (excl. Admin)]],Nurse[[#This Row],[LPN Admin Hours]])</f>
        <v>47.305434782608693</v>
      </c>
      <c r="Q273" s="4">
        <v>41.369565217391298</v>
      </c>
      <c r="R273" s="4">
        <v>5.9358695652173932</v>
      </c>
      <c r="S273" s="4">
        <f>SUM(Nurse[[#This Row],[CNA Hours]],Nurse[[#This Row],[NA TR Hours]],Nurse[[#This Row],[Med Aide/Tech Hours]])</f>
        <v>138.53369565217389</v>
      </c>
      <c r="T273" s="4">
        <v>130.13478260869564</v>
      </c>
      <c r="U273" s="4">
        <v>0</v>
      </c>
      <c r="V273" s="4">
        <v>8.398913043478256</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1.763586956521739</v>
      </c>
      <c r="X273" s="4">
        <v>1.763586956521739</v>
      </c>
      <c r="Y273" s="4">
        <v>0</v>
      </c>
      <c r="Z273" s="4">
        <v>0</v>
      </c>
      <c r="AA273" s="4">
        <v>0</v>
      </c>
      <c r="AB273" s="4">
        <v>0</v>
      </c>
      <c r="AC273" s="4">
        <v>0</v>
      </c>
      <c r="AD273" s="4">
        <v>0</v>
      </c>
      <c r="AE273" s="4">
        <v>0</v>
      </c>
      <c r="AF273" s="1">
        <v>245635</v>
      </c>
      <c r="AG273" s="1">
        <v>5</v>
      </c>
      <c r="AH273"/>
    </row>
    <row r="274" spans="1:34" x14ac:dyDescent="0.25">
      <c r="A274" t="s">
        <v>356</v>
      </c>
      <c r="B274" t="s">
        <v>148</v>
      </c>
      <c r="C274" t="s">
        <v>607</v>
      </c>
      <c r="D274" t="s">
        <v>449</v>
      </c>
      <c r="E274" s="4">
        <v>60.380434782608695</v>
      </c>
      <c r="F274" s="4">
        <f>Nurse[[#This Row],[Total Nurse Staff Hours]]/Nurse[[#This Row],[MDS Census]]</f>
        <v>4.6361296129612963</v>
      </c>
      <c r="G274" s="4">
        <f>Nurse[[#This Row],[Total Direct Care Staff Hours]]/Nurse[[#This Row],[MDS Census]]</f>
        <v>4.2154887488748889</v>
      </c>
      <c r="H274" s="4">
        <f>Nurse[[#This Row],[Total RN Hours (w/ Admin, DON)]]/Nurse[[#This Row],[MDS Census]]</f>
        <v>0.90318091809180945</v>
      </c>
      <c r="I274" s="4">
        <f>Nurse[[#This Row],[RN Hours (excl. Admin, DON)]]/Nurse[[#This Row],[MDS Census]]</f>
        <v>0.48254005400540062</v>
      </c>
      <c r="J274" s="4">
        <f>SUM(Nurse[[#This Row],[RN Hours (excl. Admin, DON)]],Nurse[[#This Row],[RN Admin Hours]],Nurse[[#This Row],[RN DON Hours]],Nurse[[#This Row],[LPN Hours (excl. Admin)]],Nurse[[#This Row],[LPN Admin Hours]],Nurse[[#This Row],[CNA Hours]],Nurse[[#This Row],[NA TR Hours]],Nurse[[#This Row],[Med Aide/Tech Hours]])</f>
        <v>279.93152173913046</v>
      </c>
      <c r="K274" s="4">
        <f>SUM(Nurse[[#This Row],[RN Hours (excl. Admin, DON)]],Nurse[[#This Row],[LPN Hours (excl. Admin)]],Nurse[[#This Row],[CNA Hours]],Nurse[[#This Row],[NA TR Hours]],Nurse[[#This Row],[Med Aide/Tech Hours]])</f>
        <v>254.53304347826096</v>
      </c>
      <c r="L274" s="4">
        <f>SUM(Nurse[[#This Row],[RN Hours (excl. Admin, DON)]],Nurse[[#This Row],[RN Admin Hours]],Nurse[[#This Row],[RN DON Hours]])</f>
        <v>54.534456521739145</v>
      </c>
      <c r="M274" s="4">
        <v>29.135978260869571</v>
      </c>
      <c r="N274" s="4">
        <v>20.251739130434789</v>
      </c>
      <c r="O274" s="4">
        <v>5.1467391304347823</v>
      </c>
      <c r="P274" s="4">
        <f>SUM(Nurse[[#This Row],[LPN Hours (excl. Admin)]],Nurse[[#This Row],[LPN Admin Hours]])</f>
        <v>76.426195652173917</v>
      </c>
      <c r="Q274" s="4">
        <v>76.426195652173917</v>
      </c>
      <c r="R274" s="4">
        <v>0</v>
      </c>
      <c r="S274" s="4">
        <f>SUM(Nurse[[#This Row],[CNA Hours]],Nurse[[#This Row],[NA TR Hours]],Nurse[[#This Row],[Med Aide/Tech Hours]])</f>
        <v>148.97086956521747</v>
      </c>
      <c r="T274" s="4">
        <v>128.17793478260876</v>
      </c>
      <c r="U274" s="4">
        <v>17.357391304347825</v>
      </c>
      <c r="V274" s="4">
        <v>3.4355434782608687</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0.47739130434782612</v>
      </c>
      <c r="X274" s="4">
        <v>0</v>
      </c>
      <c r="Y274" s="4">
        <v>0</v>
      </c>
      <c r="Z274" s="4">
        <v>0</v>
      </c>
      <c r="AA274" s="4">
        <v>0</v>
      </c>
      <c r="AB274" s="4">
        <v>0</v>
      </c>
      <c r="AC274" s="4">
        <v>0.47739130434782612</v>
      </c>
      <c r="AD274" s="4">
        <v>0</v>
      </c>
      <c r="AE274" s="4">
        <v>0</v>
      </c>
      <c r="AF274" s="1">
        <v>245372</v>
      </c>
      <c r="AG274" s="1">
        <v>5</v>
      </c>
      <c r="AH274"/>
    </row>
    <row r="275" spans="1:34" x14ac:dyDescent="0.25">
      <c r="A275" t="s">
        <v>356</v>
      </c>
      <c r="B275" t="s">
        <v>146</v>
      </c>
      <c r="C275" t="s">
        <v>587</v>
      </c>
      <c r="D275" t="s">
        <v>439</v>
      </c>
      <c r="E275" s="4">
        <v>38.676056338028168</v>
      </c>
      <c r="F275" s="4">
        <f>Nurse[[#This Row],[Total Nurse Staff Hours]]/Nurse[[#This Row],[MDS Census]]</f>
        <v>4.6006081573197379</v>
      </c>
      <c r="G275" s="4">
        <f>Nurse[[#This Row],[Total Direct Care Staff Hours]]/Nurse[[#This Row],[MDS Census]]</f>
        <v>3.9354588492352516</v>
      </c>
      <c r="H275" s="4">
        <f>Nurse[[#This Row],[Total RN Hours (w/ Admin, DON)]]/Nurse[[#This Row],[MDS Census]]</f>
        <v>0.87063000728332129</v>
      </c>
      <c r="I275" s="4">
        <f>Nurse[[#This Row],[RN Hours (excl. Admin, DON)]]/Nurse[[#This Row],[MDS Census]]</f>
        <v>0.20548069919883466</v>
      </c>
      <c r="J275" s="4">
        <f>SUM(Nurse[[#This Row],[RN Hours (excl. Admin, DON)]],Nurse[[#This Row],[RN Admin Hours]],Nurse[[#This Row],[RN DON Hours]],Nurse[[#This Row],[LPN Hours (excl. Admin)]],Nurse[[#This Row],[LPN Admin Hours]],Nurse[[#This Row],[CNA Hours]],Nurse[[#This Row],[NA TR Hours]],Nurse[[#This Row],[Med Aide/Tech Hours]])</f>
        <v>177.93338028169015</v>
      </c>
      <c r="K275" s="4">
        <f>SUM(Nurse[[#This Row],[RN Hours (excl. Admin, DON)]],Nurse[[#This Row],[LPN Hours (excl. Admin)]],Nurse[[#This Row],[CNA Hours]],Nurse[[#This Row],[NA TR Hours]],Nurse[[#This Row],[Med Aide/Tech Hours]])</f>
        <v>152.20802816901409</v>
      </c>
      <c r="L275" s="4">
        <f>SUM(Nurse[[#This Row],[RN Hours (excl. Admin, DON)]],Nurse[[#This Row],[RN Admin Hours]],Nurse[[#This Row],[RN DON Hours]])</f>
        <v>33.672535211267608</v>
      </c>
      <c r="M275" s="4">
        <v>7.947183098591549</v>
      </c>
      <c r="N275" s="4">
        <v>20.091549295774652</v>
      </c>
      <c r="O275" s="4">
        <v>5.6338028169014081</v>
      </c>
      <c r="P275" s="4">
        <f>SUM(Nurse[[#This Row],[LPN Hours (excl. Admin)]],Nurse[[#This Row],[LPN Admin Hours]])</f>
        <v>22.325211267605638</v>
      </c>
      <c r="Q275" s="4">
        <v>22.325211267605638</v>
      </c>
      <c r="R275" s="4">
        <v>0</v>
      </c>
      <c r="S275" s="4">
        <f>SUM(Nurse[[#This Row],[CNA Hours]],Nurse[[#This Row],[NA TR Hours]],Nurse[[#This Row],[Med Aide/Tech Hours]])</f>
        <v>121.93563380281691</v>
      </c>
      <c r="T275" s="4">
        <v>98.076478873239438</v>
      </c>
      <c r="U275" s="4">
        <v>0</v>
      </c>
      <c r="V275" s="4">
        <v>23.859154929577464</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43.619718309859159</v>
      </c>
      <c r="X275" s="4">
        <v>3.732394366197183</v>
      </c>
      <c r="Y275" s="4">
        <v>0</v>
      </c>
      <c r="Z275" s="4">
        <v>0</v>
      </c>
      <c r="AA275" s="4">
        <v>6.9401408450704229</v>
      </c>
      <c r="AB275" s="4">
        <v>0</v>
      </c>
      <c r="AC275" s="4">
        <v>32.947183098591552</v>
      </c>
      <c r="AD275" s="4">
        <v>0</v>
      </c>
      <c r="AE275" s="4">
        <v>0</v>
      </c>
      <c r="AF275" s="1">
        <v>245369</v>
      </c>
      <c r="AG275" s="1">
        <v>5</v>
      </c>
      <c r="AH275"/>
    </row>
    <row r="276" spans="1:34" x14ac:dyDescent="0.25">
      <c r="A276" t="s">
        <v>356</v>
      </c>
      <c r="B276" t="s">
        <v>68</v>
      </c>
      <c r="C276" t="s">
        <v>562</v>
      </c>
      <c r="D276" t="s">
        <v>433</v>
      </c>
      <c r="E276" s="4">
        <v>74.391304347826093</v>
      </c>
      <c r="F276" s="4">
        <f>Nurse[[#This Row],[Total Nurse Staff Hours]]/Nurse[[#This Row],[MDS Census]]</f>
        <v>3.7995879602571594</v>
      </c>
      <c r="G276" s="4">
        <f>Nurse[[#This Row],[Total Direct Care Staff Hours]]/Nurse[[#This Row],[MDS Census]]</f>
        <v>3.3969900642898887</v>
      </c>
      <c r="H276" s="4">
        <f>Nurse[[#This Row],[Total RN Hours (w/ Admin, DON)]]/Nurse[[#This Row],[MDS Census]]</f>
        <v>0.84477352425482166</v>
      </c>
      <c r="I276" s="4">
        <f>Nurse[[#This Row],[RN Hours (excl. Admin, DON)]]/Nurse[[#This Row],[MDS Census]]</f>
        <v>0.51870251315020455</v>
      </c>
      <c r="J276" s="4">
        <f>SUM(Nurse[[#This Row],[RN Hours (excl. Admin, DON)]],Nurse[[#This Row],[RN Admin Hours]],Nurse[[#This Row],[RN DON Hours]],Nurse[[#This Row],[LPN Hours (excl. Admin)]],Nurse[[#This Row],[LPN Admin Hours]],Nurse[[#This Row],[CNA Hours]],Nurse[[#This Row],[NA TR Hours]],Nurse[[#This Row],[Med Aide/Tech Hours]])</f>
        <v>282.65630434782611</v>
      </c>
      <c r="K276" s="4">
        <f>SUM(Nurse[[#This Row],[RN Hours (excl. Admin, DON)]],Nurse[[#This Row],[LPN Hours (excl. Admin)]],Nurse[[#This Row],[CNA Hours]],Nurse[[#This Row],[NA TR Hours]],Nurse[[#This Row],[Med Aide/Tech Hours]])</f>
        <v>252.70652173913044</v>
      </c>
      <c r="L276" s="4">
        <f>SUM(Nurse[[#This Row],[RN Hours (excl. Admin, DON)]],Nurse[[#This Row],[RN Admin Hours]],Nurse[[#This Row],[RN DON Hours]])</f>
        <v>62.843804347826087</v>
      </c>
      <c r="M276" s="4">
        <v>38.586956521739133</v>
      </c>
      <c r="N276" s="4">
        <v>18.604673913043481</v>
      </c>
      <c r="O276" s="4">
        <v>5.6521739130434785</v>
      </c>
      <c r="P276" s="4">
        <f>SUM(Nurse[[#This Row],[LPN Hours (excl. Admin)]],Nurse[[#This Row],[LPN Admin Hours]])</f>
        <v>55.369565217391305</v>
      </c>
      <c r="Q276" s="4">
        <v>49.676630434782609</v>
      </c>
      <c r="R276" s="4">
        <v>5.6929347826086953</v>
      </c>
      <c r="S276" s="4">
        <f>SUM(Nurse[[#This Row],[CNA Hours]],Nurse[[#This Row],[NA TR Hours]],Nurse[[#This Row],[Med Aide/Tech Hours]])</f>
        <v>164.44293478260869</v>
      </c>
      <c r="T276" s="4">
        <v>144.19293478260869</v>
      </c>
      <c r="U276" s="4">
        <v>4.6440217391304346</v>
      </c>
      <c r="V276" s="4">
        <v>15.605978260869565</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39.521739130434781</v>
      </c>
      <c r="X276" s="4">
        <v>0.36684782608695654</v>
      </c>
      <c r="Y276" s="4">
        <v>0</v>
      </c>
      <c r="Z276" s="4">
        <v>0</v>
      </c>
      <c r="AA276" s="4">
        <v>0</v>
      </c>
      <c r="AB276" s="4">
        <v>0</v>
      </c>
      <c r="AC276" s="4">
        <v>39.154891304347828</v>
      </c>
      <c r="AD276" s="4">
        <v>0</v>
      </c>
      <c r="AE276" s="4">
        <v>0</v>
      </c>
      <c r="AF276" s="1">
        <v>245257</v>
      </c>
      <c r="AG276" s="1">
        <v>5</v>
      </c>
      <c r="AH276"/>
    </row>
    <row r="277" spans="1:34" x14ac:dyDescent="0.25">
      <c r="A277" t="s">
        <v>356</v>
      </c>
      <c r="B277" t="s">
        <v>246</v>
      </c>
      <c r="C277" t="s">
        <v>536</v>
      </c>
      <c r="D277" t="s">
        <v>415</v>
      </c>
      <c r="E277" s="4">
        <v>148.39130434782609</v>
      </c>
      <c r="F277" s="4">
        <f>Nurse[[#This Row],[Total Nurse Staff Hours]]/Nurse[[#This Row],[MDS Census]]</f>
        <v>5.0036075300322294</v>
      </c>
      <c r="G277" s="4">
        <f>Nurse[[#This Row],[Total Direct Care Staff Hours]]/Nurse[[#This Row],[MDS Census]]</f>
        <v>4.4970517140345745</v>
      </c>
      <c r="H277" s="4">
        <f>Nurse[[#This Row],[Total RN Hours (w/ Admin, DON)]]/Nurse[[#This Row],[MDS Census]]</f>
        <v>1.4862840609434516</v>
      </c>
      <c r="I277" s="4">
        <f>Nurse[[#This Row],[RN Hours (excl. Admin, DON)]]/Nurse[[#This Row],[MDS Census]]</f>
        <v>1.0135328157046586</v>
      </c>
      <c r="J277" s="4">
        <f>SUM(Nurse[[#This Row],[RN Hours (excl. Admin, DON)]],Nurse[[#This Row],[RN Admin Hours]],Nurse[[#This Row],[RN DON Hours]],Nurse[[#This Row],[LPN Hours (excl. Admin)]],Nurse[[#This Row],[LPN Admin Hours]],Nurse[[#This Row],[CNA Hours]],Nurse[[#This Row],[NA TR Hours]],Nurse[[#This Row],[Med Aide/Tech Hours]])</f>
        <v>742.491847826087</v>
      </c>
      <c r="K277" s="4">
        <f>SUM(Nurse[[#This Row],[RN Hours (excl. Admin, DON)]],Nurse[[#This Row],[LPN Hours (excl. Admin)]],Nurse[[#This Row],[CNA Hours]],Nurse[[#This Row],[NA TR Hours]],Nurse[[#This Row],[Med Aide/Tech Hours]])</f>
        <v>667.32336956521749</v>
      </c>
      <c r="L277" s="4">
        <f>SUM(Nurse[[#This Row],[RN Hours (excl. Admin, DON)]],Nurse[[#This Row],[RN Admin Hours]],Nurse[[#This Row],[RN DON Hours]])</f>
        <v>220.55163043478262</v>
      </c>
      <c r="M277" s="4">
        <v>150.39945652173913</v>
      </c>
      <c r="N277" s="4">
        <v>65.282608695652172</v>
      </c>
      <c r="O277" s="4">
        <v>4.8695652173913047</v>
      </c>
      <c r="P277" s="4">
        <f>SUM(Nurse[[#This Row],[LPN Hours (excl. Admin)]],Nurse[[#This Row],[LPN Admin Hours]])</f>
        <v>94.557065217391312</v>
      </c>
      <c r="Q277" s="4">
        <v>89.540760869565219</v>
      </c>
      <c r="R277" s="4">
        <v>5.0163043478260869</v>
      </c>
      <c r="S277" s="4">
        <f>SUM(Nurse[[#This Row],[CNA Hours]],Nurse[[#This Row],[NA TR Hours]],Nurse[[#This Row],[Med Aide/Tech Hours]])</f>
        <v>427.38315217391306</v>
      </c>
      <c r="T277" s="4">
        <v>417.69021739130437</v>
      </c>
      <c r="U277" s="4">
        <v>0</v>
      </c>
      <c r="V277" s="4">
        <v>9.6929347826086953</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27.505434782608695</v>
      </c>
      <c r="X277" s="4">
        <v>15.714673913043478</v>
      </c>
      <c r="Y277" s="4">
        <v>0</v>
      </c>
      <c r="Z277" s="4">
        <v>0</v>
      </c>
      <c r="AA277" s="4">
        <v>4.1304347826086953</v>
      </c>
      <c r="AB277" s="4">
        <v>0</v>
      </c>
      <c r="AC277" s="4">
        <v>7.6603260869565215</v>
      </c>
      <c r="AD277" s="4">
        <v>0</v>
      </c>
      <c r="AE277" s="4">
        <v>0</v>
      </c>
      <c r="AF277" s="1">
        <v>245518</v>
      </c>
      <c r="AG277" s="1">
        <v>5</v>
      </c>
      <c r="AH277"/>
    </row>
    <row r="278" spans="1:34" x14ac:dyDescent="0.25">
      <c r="A278" t="s">
        <v>356</v>
      </c>
      <c r="B278" t="s">
        <v>320</v>
      </c>
      <c r="C278" t="s">
        <v>550</v>
      </c>
      <c r="D278" t="s">
        <v>385</v>
      </c>
      <c r="E278" s="4">
        <v>38.576086956521742</v>
      </c>
      <c r="F278" s="4">
        <f>Nurse[[#This Row],[Total Nurse Staff Hours]]/Nurse[[#This Row],[MDS Census]]</f>
        <v>4.8833474218089599</v>
      </c>
      <c r="G278" s="4">
        <f>Nurse[[#This Row],[Total Direct Care Staff Hours]]/Nurse[[#This Row],[MDS Census]]</f>
        <v>4.2206959706959699</v>
      </c>
      <c r="H278" s="4">
        <f>Nurse[[#This Row],[Total RN Hours (w/ Admin, DON)]]/Nurse[[#This Row],[MDS Census]]</f>
        <v>1.7148492533107915</v>
      </c>
      <c r="I278" s="4">
        <f>Nurse[[#This Row],[RN Hours (excl. Admin, DON)]]/Nurse[[#This Row],[MDS Census]]</f>
        <v>1.052197802197802</v>
      </c>
      <c r="J278" s="4">
        <f>SUM(Nurse[[#This Row],[RN Hours (excl. Admin, DON)]],Nurse[[#This Row],[RN Admin Hours]],Nurse[[#This Row],[RN DON Hours]],Nurse[[#This Row],[LPN Hours (excl. Admin)]],Nurse[[#This Row],[LPN Admin Hours]],Nurse[[#This Row],[CNA Hours]],Nurse[[#This Row],[NA TR Hours]],Nurse[[#This Row],[Med Aide/Tech Hours]])</f>
        <v>188.38043478260869</v>
      </c>
      <c r="K278" s="4">
        <f>SUM(Nurse[[#This Row],[RN Hours (excl. Admin, DON)]],Nurse[[#This Row],[LPN Hours (excl. Admin)]],Nurse[[#This Row],[CNA Hours]],Nurse[[#This Row],[NA TR Hours]],Nurse[[#This Row],[Med Aide/Tech Hours]])</f>
        <v>162.81793478260869</v>
      </c>
      <c r="L278" s="4">
        <f>SUM(Nurse[[#This Row],[RN Hours (excl. Admin, DON)]],Nurse[[#This Row],[RN Admin Hours]],Nurse[[#This Row],[RN DON Hours]])</f>
        <v>66.15217391304347</v>
      </c>
      <c r="M278" s="4">
        <v>40.589673913043477</v>
      </c>
      <c r="N278" s="4">
        <v>20.692934782608695</v>
      </c>
      <c r="O278" s="4">
        <v>4.8695652173913047</v>
      </c>
      <c r="P278" s="4">
        <f>SUM(Nurse[[#This Row],[LPN Hours (excl. Admin)]],Nurse[[#This Row],[LPN Admin Hours]])</f>
        <v>38.567934782608695</v>
      </c>
      <c r="Q278" s="4">
        <v>38.567934782608695</v>
      </c>
      <c r="R278" s="4">
        <v>0</v>
      </c>
      <c r="S278" s="4">
        <f>SUM(Nurse[[#This Row],[CNA Hours]],Nurse[[#This Row],[NA TR Hours]],Nurse[[#This Row],[Med Aide/Tech Hours]])</f>
        <v>83.660326086956516</v>
      </c>
      <c r="T278" s="4">
        <v>73.554347826086953</v>
      </c>
      <c r="U278" s="4">
        <v>0</v>
      </c>
      <c r="V278" s="4">
        <v>10.105978260869565</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278" s="4">
        <v>0</v>
      </c>
      <c r="Y278" s="4">
        <v>0.17391304347826086</v>
      </c>
      <c r="Z278" s="4">
        <v>0</v>
      </c>
      <c r="AA278" s="4">
        <v>0</v>
      </c>
      <c r="AB278" s="4">
        <v>0</v>
      </c>
      <c r="AC278" s="4">
        <v>0</v>
      </c>
      <c r="AD278" s="4">
        <v>0</v>
      </c>
      <c r="AE278" s="4">
        <v>0</v>
      </c>
      <c r="AF278" s="1">
        <v>245632</v>
      </c>
      <c r="AG278" s="1">
        <v>5</v>
      </c>
      <c r="AH278"/>
    </row>
    <row r="279" spans="1:34" x14ac:dyDescent="0.25">
      <c r="A279" t="s">
        <v>356</v>
      </c>
      <c r="B279" t="s">
        <v>287</v>
      </c>
      <c r="C279" t="s">
        <v>685</v>
      </c>
      <c r="D279" t="s">
        <v>450</v>
      </c>
      <c r="E279" s="4">
        <v>46.130434782608695</v>
      </c>
      <c r="F279" s="4">
        <f>Nurse[[#This Row],[Total Nurse Staff Hours]]/Nurse[[#This Row],[MDS Census]]</f>
        <v>4.2451248821866168</v>
      </c>
      <c r="G279" s="4">
        <f>Nurse[[#This Row],[Total Direct Care Staff Hours]]/Nurse[[#This Row],[MDS Census]]</f>
        <v>4.1527356267672006</v>
      </c>
      <c r="H279" s="4">
        <f>Nurse[[#This Row],[Total RN Hours (w/ Admin, DON)]]/Nurse[[#This Row],[MDS Census]]</f>
        <v>0.9661663524976436</v>
      </c>
      <c r="I279" s="4">
        <f>Nurse[[#This Row],[RN Hours (excl. Admin, DON)]]/Nurse[[#This Row],[MDS Census]]</f>
        <v>0.87377709707822804</v>
      </c>
      <c r="J279" s="4">
        <f>SUM(Nurse[[#This Row],[RN Hours (excl. Admin, DON)]],Nurse[[#This Row],[RN Admin Hours]],Nurse[[#This Row],[RN DON Hours]],Nurse[[#This Row],[LPN Hours (excl. Admin)]],Nurse[[#This Row],[LPN Admin Hours]],Nurse[[#This Row],[CNA Hours]],Nurse[[#This Row],[NA TR Hours]],Nurse[[#This Row],[Med Aide/Tech Hours]])</f>
        <v>195.82945652173913</v>
      </c>
      <c r="K279" s="4">
        <f>SUM(Nurse[[#This Row],[RN Hours (excl. Admin, DON)]],Nurse[[#This Row],[LPN Hours (excl. Admin)]],Nurse[[#This Row],[CNA Hours]],Nurse[[#This Row],[NA TR Hours]],Nurse[[#This Row],[Med Aide/Tech Hours]])</f>
        <v>191.5675</v>
      </c>
      <c r="L279" s="4">
        <f>SUM(Nurse[[#This Row],[RN Hours (excl. Admin, DON)]],Nurse[[#This Row],[RN Admin Hours]],Nurse[[#This Row],[RN DON Hours]])</f>
        <v>44.569673913043474</v>
      </c>
      <c r="M279" s="4">
        <v>40.307717391304344</v>
      </c>
      <c r="N279" s="4">
        <v>0</v>
      </c>
      <c r="O279" s="4">
        <v>4.2619565217391315</v>
      </c>
      <c r="P279" s="4">
        <f>SUM(Nurse[[#This Row],[LPN Hours (excl. Admin)]],Nurse[[#This Row],[LPN Admin Hours]])</f>
        <v>31.834021739130446</v>
      </c>
      <c r="Q279" s="4">
        <v>31.834021739130446</v>
      </c>
      <c r="R279" s="4">
        <v>0</v>
      </c>
      <c r="S279" s="4">
        <f>SUM(Nurse[[#This Row],[CNA Hours]],Nurse[[#This Row],[NA TR Hours]],Nurse[[#This Row],[Med Aide/Tech Hours]])</f>
        <v>119.42576086956524</v>
      </c>
      <c r="T279" s="4">
        <v>116.63554347826089</v>
      </c>
      <c r="U279" s="4">
        <v>2.7902173913043482</v>
      </c>
      <c r="V279" s="4">
        <v>0</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9" s="4">
        <v>0</v>
      </c>
      <c r="Y279" s="4">
        <v>0</v>
      </c>
      <c r="Z279" s="4">
        <v>0</v>
      </c>
      <c r="AA279" s="4">
        <v>0</v>
      </c>
      <c r="AB279" s="4">
        <v>0</v>
      </c>
      <c r="AC279" s="4">
        <v>0</v>
      </c>
      <c r="AD279" s="4">
        <v>0</v>
      </c>
      <c r="AE279" s="4">
        <v>0</v>
      </c>
      <c r="AF279" s="1">
        <v>245588</v>
      </c>
      <c r="AG279" s="1">
        <v>5</v>
      </c>
      <c r="AH279"/>
    </row>
    <row r="280" spans="1:34" x14ac:dyDescent="0.25">
      <c r="A280" t="s">
        <v>356</v>
      </c>
      <c r="B280" t="s">
        <v>130</v>
      </c>
      <c r="C280" t="s">
        <v>600</v>
      </c>
      <c r="D280" t="s">
        <v>421</v>
      </c>
      <c r="E280" s="4">
        <v>42.695652173913047</v>
      </c>
      <c r="F280" s="4">
        <f>Nurse[[#This Row],[Total Nurse Staff Hours]]/Nurse[[#This Row],[MDS Census]]</f>
        <v>3.6839613034623206</v>
      </c>
      <c r="G280" s="4">
        <f>Nurse[[#This Row],[Total Direct Care Staff Hours]]/Nurse[[#This Row],[MDS Census]]</f>
        <v>3.5597250509164962</v>
      </c>
      <c r="H280" s="4">
        <f>Nurse[[#This Row],[Total RN Hours (w/ Admin, DON)]]/Nurse[[#This Row],[MDS Census]]</f>
        <v>0.82374490835030523</v>
      </c>
      <c r="I280" s="4">
        <f>Nurse[[#This Row],[RN Hours (excl. Admin, DON)]]/Nurse[[#This Row],[MDS Census]]</f>
        <v>0.69950865580448052</v>
      </c>
      <c r="J280" s="4">
        <f>SUM(Nurse[[#This Row],[RN Hours (excl. Admin, DON)]],Nurse[[#This Row],[RN Admin Hours]],Nurse[[#This Row],[RN DON Hours]],Nurse[[#This Row],[LPN Hours (excl. Admin)]],Nurse[[#This Row],[LPN Admin Hours]],Nurse[[#This Row],[CNA Hours]],Nurse[[#This Row],[NA TR Hours]],Nurse[[#This Row],[Med Aide/Tech Hours]])</f>
        <v>157.28913043478258</v>
      </c>
      <c r="K280" s="4">
        <f>SUM(Nurse[[#This Row],[RN Hours (excl. Admin, DON)]],Nurse[[#This Row],[LPN Hours (excl. Admin)]],Nurse[[#This Row],[CNA Hours]],Nurse[[#This Row],[NA TR Hours]],Nurse[[#This Row],[Med Aide/Tech Hours]])</f>
        <v>151.98478260869564</v>
      </c>
      <c r="L280" s="4">
        <f>SUM(Nurse[[#This Row],[RN Hours (excl. Admin, DON)]],Nurse[[#This Row],[RN Admin Hours]],Nurse[[#This Row],[RN DON Hours]])</f>
        <v>35.170326086956514</v>
      </c>
      <c r="M280" s="4">
        <v>29.865978260869561</v>
      </c>
      <c r="N280" s="4">
        <v>0</v>
      </c>
      <c r="O280" s="4">
        <v>5.3043478260869561</v>
      </c>
      <c r="P280" s="4">
        <f>SUM(Nurse[[#This Row],[LPN Hours (excl. Admin)]],Nurse[[#This Row],[LPN Admin Hours]])</f>
        <v>37.599782608695641</v>
      </c>
      <c r="Q280" s="4">
        <v>37.599782608695641</v>
      </c>
      <c r="R280" s="4">
        <v>0</v>
      </c>
      <c r="S280" s="4">
        <f>SUM(Nurse[[#This Row],[CNA Hours]],Nurse[[#This Row],[NA TR Hours]],Nurse[[#This Row],[Med Aide/Tech Hours]])</f>
        <v>84.519021739130423</v>
      </c>
      <c r="T280" s="4">
        <v>84.519021739130423</v>
      </c>
      <c r="U280" s="4">
        <v>0</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0" s="4">
        <v>0</v>
      </c>
      <c r="Y280" s="4">
        <v>0</v>
      </c>
      <c r="Z280" s="4">
        <v>0</v>
      </c>
      <c r="AA280" s="4">
        <v>0</v>
      </c>
      <c r="AB280" s="4">
        <v>0</v>
      </c>
      <c r="AC280" s="4">
        <v>0</v>
      </c>
      <c r="AD280" s="4">
        <v>0</v>
      </c>
      <c r="AE280" s="4">
        <v>0</v>
      </c>
      <c r="AF280" s="1">
        <v>245349</v>
      </c>
      <c r="AG280" s="1">
        <v>5</v>
      </c>
      <c r="AH280"/>
    </row>
    <row r="281" spans="1:34" x14ac:dyDescent="0.25">
      <c r="A281" t="s">
        <v>356</v>
      </c>
      <c r="B281" t="s">
        <v>296</v>
      </c>
      <c r="C281" t="s">
        <v>491</v>
      </c>
      <c r="D281" t="s">
        <v>423</v>
      </c>
      <c r="E281" s="4">
        <v>24.309859154929576</v>
      </c>
      <c r="F281" s="4">
        <f>Nurse[[#This Row],[Total Nurse Staff Hours]]/Nurse[[#This Row],[MDS Census]]</f>
        <v>4.3284067207415999</v>
      </c>
      <c r="G281" s="4">
        <f>Nurse[[#This Row],[Total Direct Care Staff Hours]]/Nurse[[#This Row],[MDS Census]]</f>
        <v>4.1059269988412517</v>
      </c>
      <c r="H281" s="4">
        <f>Nurse[[#This Row],[Total RN Hours (w/ Admin, DON)]]/Nurse[[#This Row],[MDS Census]]</f>
        <v>1.0154982618771728</v>
      </c>
      <c r="I281" s="4">
        <f>Nurse[[#This Row],[RN Hours (excl. Admin, DON)]]/Nurse[[#This Row],[MDS Census]]</f>
        <v>0.79301853997682514</v>
      </c>
      <c r="J281" s="4">
        <f>SUM(Nurse[[#This Row],[RN Hours (excl. Admin, DON)]],Nurse[[#This Row],[RN Admin Hours]],Nurse[[#This Row],[RN DON Hours]],Nurse[[#This Row],[LPN Hours (excl. Admin)]],Nurse[[#This Row],[LPN Admin Hours]],Nurse[[#This Row],[CNA Hours]],Nurse[[#This Row],[NA TR Hours]],Nurse[[#This Row],[Med Aide/Tech Hours]])</f>
        <v>105.22295774647888</v>
      </c>
      <c r="K281" s="4">
        <f>SUM(Nurse[[#This Row],[RN Hours (excl. Admin, DON)]],Nurse[[#This Row],[LPN Hours (excl. Admin)]],Nurse[[#This Row],[CNA Hours]],Nurse[[#This Row],[NA TR Hours]],Nurse[[#This Row],[Med Aide/Tech Hours]])</f>
        <v>99.814507042253524</v>
      </c>
      <c r="L281" s="4">
        <f>SUM(Nurse[[#This Row],[RN Hours (excl. Admin, DON)]],Nurse[[#This Row],[RN Admin Hours]],Nurse[[#This Row],[RN DON Hours]])</f>
        <v>24.68661971830986</v>
      </c>
      <c r="M281" s="4">
        <v>19.278169014084508</v>
      </c>
      <c r="N281" s="4">
        <v>0</v>
      </c>
      <c r="O281" s="4">
        <v>5.408450704225352</v>
      </c>
      <c r="P281" s="4">
        <f>SUM(Nurse[[#This Row],[LPN Hours (excl. Admin)]],Nurse[[#This Row],[LPN Admin Hours]])</f>
        <v>16.164225352112677</v>
      </c>
      <c r="Q281" s="4">
        <v>16.164225352112677</v>
      </c>
      <c r="R281" s="4">
        <v>0</v>
      </c>
      <c r="S281" s="4">
        <f>SUM(Nurse[[#This Row],[CNA Hours]],Nurse[[#This Row],[NA TR Hours]],Nurse[[#This Row],[Med Aide/Tech Hours]])</f>
        <v>64.372112676056346</v>
      </c>
      <c r="T281" s="4">
        <v>54.988309859154938</v>
      </c>
      <c r="U281" s="4">
        <v>0</v>
      </c>
      <c r="V281" s="4">
        <v>9.3838028169014081</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1" s="4">
        <v>0</v>
      </c>
      <c r="Y281" s="4">
        <v>0</v>
      </c>
      <c r="Z281" s="4">
        <v>0</v>
      </c>
      <c r="AA281" s="4">
        <v>0</v>
      </c>
      <c r="AB281" s="4">
        <v>0</v>
      </c>
      <c r="AC281" s="4">
        <v>0</v>
      </c>
      <c r="AD281" s="4">
        <v>0</v>
      </c>
      <c r="AE281" s="4">
        <v>0</v>
      </c>
      <c r="AF281" s="1">
        <v>245597</v>
      </c>
      <c r="AG281" s="1">
        <v>5</v>
      </c>
      <c r="AH281"/>
    </row>
    <row r="282" spans="1:34" x14ac:dyDescent="0.25">
      <c r="A282" t="s">
        <v>356</v>
      </c>
      <c r="B282" t="s">
        <v>12</v>
      </c>
      <c r="C282" t="s">
        <v>528</v>
      </c>
      <c r="D282" t="s">
        <v>412</v>
      </c>
      <c r="E282" s="4">
        <v>38.358695652173914</v>
      </c>
      <c r="F282" s="4">
        <f>Nurse[[#This Row],[Total Nurse Staff Hours]]/Nurse[[#This Row],[MDS Census]]</f>
        <v>4.1507509209407756</v>
      </c>
      <c r="G282" s="4">
        <f>Nurse[[#This Row],[Total Direct Care Staff Hours]]/Nurse[[#This Row],[MDS Census]]</f>
        <v>3.807523377727402</v>
      </c>
      <c r="H282" s="4">
        <f>Nurse[[#This Row],[Total RN Hours (w/ Admin, DON)]]/Nurse[[#This Row],[MDS Census]]</f>
        <v>0.84832813828279963</v>
      </c>
      <c r="I282" s="4">
        <f>Nurse[[#This Row],[RN Hours (excl. Admin, DON)]]/Nurse[[#This Row],[MDS Census]]</f>
        <v>0.50510059506942473</v>
      </c>
      <c r="J282" s="4">
        <f>SUM(Nurse[[#This Row],[RN Hours (excl. Admin, DON)]],Nurse[[#This Row],[RN Admin Hours]],Nurse[[#This Row],[RN DON Hours]],Nurse[[#This Row],[LPN Hours (excl. Admin)]],Nurse[[#This Row],[LPN Admin Hours]],Nurse[[#This Row],[CNA Hours]],Nurse[[#This Row],[NA TR Hours]],Nurse[[#This Row],[Med Aide/Tech Hours]])</f>
        <v>159.21739130434781</v>
      </c>
      <c r="K282" s="4">
        <f>SUM(Nurse[[#This Row],[RN Hours (excl. Admin, DON)]],Nurse[[#This Row],[LPN Hours (excl. Admin)]],Nurse[[#This Row],[CNA Hours]],Nurse[[#This Row],[NA TR Hours]],Nurse[[#This Row],[Med Aide/Tech Hours]])</f>
        <v>146.05163043478262</v>
      </c>
      <c r="L282" s="4">
        <f>SUM(Nurse[[#This Row],[RN Hours (excl. Admin, DON)]],Nurse[[#This Row],[RN Admin Hours]],Nurse[[#This Row],[RN DON Hours]])</f>
        <v>32.540760869565219</v>
      </c>
      <c r="M282" s="4">
        <v>19.375</v>
      </c>
      <c r="N282" s="4">
        <v>8.4375</v>
      </c>
      <c r="O282" s="4">
        <v>4.7282608695652177</v>
      </c>
      <c r="P282" s="4">
        <f>SUM(Nurse[[#This Row],[LPN Hours (excl. Admin)]],Nurse[[#This Row],[LPN Admin Hours]])</f>
        <v>35.836956521739133</v>
      </c>
      <c r="Q282" s="4">
        <v>35.836956521739133</v>
      </c>
      <c r="R282" s="4">
        <v>0</v>
      </c>
      <c r="S282" s="4">
        <f>SUM(Nurse[[#This Row],[CNA Hours]],Nurse[[#This Row],[NA TR Hours]],Nurse[[#This Row],[Med Aide/Tech Hours]])</f>
        <v>90.839673913043484</v>
      </c>
      <c r="T282" s="4">
        <v>90.839673913043484</v>
      </c>
      <c r="U282" s="4">
        <v>0</v>
      </c>
      <c r="V282" s="4">
        <v>0</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1.5597826086956521</v>
      </c>
      <c r="X282" s="4">
        <v>0</v>
      </c>
      <c r="Y282" s="4">
        <v>0</v>
      </c>
      <c r="Z282" s="4">
        <v>0</v>
      </c>
      <c r="AA282" s="4">
        <v>1.5597826086956521</v>
      </c>
      <c r="AB282" s="4">
        <v>0</v>
      </c>
      <c r="AC282" s="4">
        <v>0</v>
      </c>
      <c r="AD282" s="4">
        <v>0</v>
      </c>
      <c r="AE282" s="4">
        <v>0</v>
      </c>
      <c r="AF282" s="1">
        <v>245045</v>
      </c>
      <c r="AG282" s="1">
        <v>5</v>
      </c>
      <c r="AH282"/>
    </row>
    <row r="283" spans="1:34" x14ac:dyDescent="0.25">
      <c r="A283" t="s">
        <v>356</v>
      </c>
      <c r="B283" t="s">
        <v>187</v>
      </c>
      <c r="C283" t="s">
        <v>632</v>
      </c>
      <c r="D283" t="s">
        <v>429</v>
      </c>
      <c r="E283" s="4">
        <v>40.815217391304351</v>
      </c>
      <c r="F283" s="4">
        <f>Nurse[[#This Row],[Total Nurse Staff Hours]]/Nurse[[#This Row],[MDS Census]]</f>
        <v>4.5127217043941403</v>
      </c>
      <c r="G283" s="4">
        <f>Nurse[[#This Row],[Total Direct Care Staff Hours]]/Nurse[[#This Row],[MDS Census]]</f>
        <v>4.2452836218375491</v>
      </c>
      <c r="H283" s="4">
        <f>Nurse[[#This Row],[Total RN Hours (w/ Admin, DON)]]/Nurse[[#This Row],[MDS Census]]</f>
        <v>0.77894007989347536</v>
      </c>
      <c r="I283" s="4">
        <f>Nurse[[#This Row],[RN Hours (excl. Admin, DON)]]/Nurse[[#This Row],[MDS Census]]</f>
        <v>0.51150199733688417</v>
      </c>
      <c r="J283" s="4">
        <f>SUM(Nurse[[#This Row],[RN Hours (excl. Admin, DON)]],Nurse[[#This Row],[RN Admin Hours]],Nurse[[#This Row],[RN DON Hours]],Nurse[[#This Row],[LPN Hours (excl. Admin)]],Nurse[[#This Row],[LPN Admin Hours]],Nurse[[#This Row],[CNA Hours]],Nurse[[#This Row],[NA TR Hours]],Nurse[[#This Row],[Med Aide/Tech Hours]])</f>
        <v>184.18771739130435</v>
      </c>
      <c r="K283" s="4">
        <f>SUM(Nurse[[#This Row],[RN Hours (excl. Admin, DON)]],Nurse[[#This Row],[LPN Hours (excl. Admin)]],Nurse[[#This Row],[CNA Hours]],Nurse[[#This Row],[NA TR Hours]],Nurse[[#This Row],[Med Aide/Tech Hours]])</f>
        <v>173.27217391304347</v>
      </c>
      <c r="L283" s="4">
        <f>SUM(Nurse[[#This Row],[RN Hours (excl. Admin, DON)]],Nurse[[#This Row],[RN Admin Hours]],Nurse[[#This Row],[RN DON Hours]])</f>
        <v>31.792608695652177</v>
      </c>
      <c r="M283" s="4">
        <v>20.877065217391308</v>
      </c>
      <c r="N283" s="4">
        <v>5.1764130434782611</v>
      </c>
      <c r="O283" s="4">
        <v>5.7391304347826084</v>
      </c>
      <c r="P283" s="4">
        <f>SUM(Nurse[[#This Row],[LPN Hours (excl. Admin)]],Nurse[[#This Row],[LPN Admin Hours]])</f>
        <v>46.720108695652186</v>
      </c>
      <c r="Q283" s="4">
        <v>46.720108695652186</v>
      </c>
      <c r="R283" s="4">
        <v>0</v>
      </c>
      <c r="S283" s="4">
        <f>SUM(Nurse[[#This Row],[CNA Hours]],Nurse[[#This Row],[NA TR Hours]],Nurse[[#This Row],[Med Aide/Tech Hours]])</f>
        <v>105.675</v>
      </c>
      <c r="T283" s="4">
        <v>62.156630434782599</v>
      </c>
      <c r="U283" s="4">
        <v>0</v>
      </c>
      <c r="V283" s="4">
        <v>43.518369565217398</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18.398152173913044</v>
      </c>
      <c r="X283" s="4">
        <v>0</v>
      </c>
      <c r="Y283" s="4">
        <v>0.13739130434782609</v>
      </c>
      <c r="Z283" s="4">
        <v>0</v>
      </c>
      <c r="AA283" s="4">
        <v>18.009782608695652</v>
      </c>
      <c r="AB283" s="4">
        <v>0</v>
      </c>
      <c r="AC283" s="4">
        <v>0.25097826086956521</v>
      </c>
      <c r="AD283" s="4">
        <v>0</v>
      </c>
      <c r="AE283" s="4">
        <v>0</v>
      </c>
      <c r="AF283" s="1">
        <v>245433</v>
      </c>
      <c r="AG283" s="1">
        <v>5</v>
      </c>
      <c r="AH283"/>
    </row>
    <row r="284" spans="1:34" x14ac:dyDescent="0.25">
      <c r="A284" t="s">
        <v>356</v>
      </c>
      <c r="B284" t="s">
        <v>191</v>
      </c>
      <c r="C284" t="s">
        <v>490</v>
      </c>
      <c r="D284" t="s">
        <v>432</v>
      </c>
      <c r="E284" s="4">
        <v>64.423913043478265</v>
      </c>
      <c r="F284" s="4">
        <f>Nurse[[#This Row],[Total Nurse Staff Hours]]/Nurse[[#This Row],[MDS Census]]</f>
        <v>3.3823384511557282</v>
      </c>
      <c r="G284" s="4">
        <f>Nurse[[#This Row],[Total Direct Care Staff Hours]]/Nurse[[#This Row],[MDS Census]]</f>
        <v>3.1019267757718909</v>
      </c>
      <c r="H284" s="4">
        <f>Nurse[[#This Row],[Total RN Hours (w/ Admin, DON)]]/Nurse[[#This Row],[MDS Census]]</f>
        <v>0.92652269276193688</v>
      </c>
      <c r="I284" s="4">
        <f>Nurse[[#This Row],[RN Hours (excl. Admin, DON)]]/Nurse[[#This Row],[MDS Census]]</f>
        <v>0.64611101737810017</v>
      </c>
      <c r="J284" s="4">
        <f>SUM(Nurse[[#This Row],[RN Hours (excl. Admin, DON)]],Nurse[[#This Row],[RN Admin Hours]],Nurse[[#This Row],[RN DON Hours]],Nurse[[#This Row],[LPN Hours (excl. Admin)]],Nurse[[#This Row],[LPN Admin Hours]],Nurse[[#This Row],[CNA Hours]],Nurse[[#This Row],[NA TR Hours]],Nurse[[#This Row],[Med Aide/Tech Hours]])</f>
        <v>217.90347826086958</v>
      </c>
      <c r="K284" s="4">
        <f>SUM(Nurse[[#This Row],[RN Hours (excl. Admin, DON)]],Nurse[[#This Row],[LPN Hours (excl. Admin)]],Nurse[[#This Row],[CNA Hours]],Nurse[[#This Row],[NA TR Hours]],Nurse[[#This Row],[Med Aide/Tech Hours]])</f>
        <v>199.8382608695652</v>
      </c>
      <c r="L284" s="4">
        <f>SUM(Nurse[[#This Row],[RN Hours (excl. Admin, DON)]],Nurse[[#This Row],[RN Admin Hours]],Nurse[[#This Row],[RN DON Hours]])</f>
        <v>59.690217391304351</v>
      </c>
      <c r="M284" s="4">
        <v>41.625</v>
      </c>
      <c r="N284" s="4">
        <v>12.478260869565217</v>
      </c>
      <c r="O284" s="4">
        <v>5.5869565217391308</v>
      </c>
      <c r="P284" s="4">
        <f>SUM(Nurse[[#This Row],[LPN Hours (excl. Admin)]],Nurse[[#This Row],[LPN Admin Hours]])</f>
        <v>32.172499999999999</v>
      </c>
      <c r="Q284" s="4">
        <v>32.172499999999999</v>
      </c>
      <c r="R284" s="4">
        <v>0</v>
      </c>
      <c r="S284" s="4">
        <f>SUM(Nurse[[#This Row],[CNA Hours]],Nurse[[#This Row],[NA TR Hours]],Nurse[[#This Row],[Med Aide/Tech Hours]])</f>
        <v>126.0407608695652</v>
      </c>
      <c r="T284" s="4">
        <v>121.8532608695652</v>
      </c>
      <c r="U284" s="4">
        <v>0</v>
      </c>
      <c r="V284" s="4">
        <v>4.1875</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4" s="4">
        <v>0</v>
      </c>
      <c r="Y284" s="4">
        <v>0</v>
      </c>
      <c r="Z284" s="4">
        <v>0</v>
      </c>
      <c r="AA284" s="4">
        <v>0</v>
      </c>
      <c r="AB284" s="4">
        <v>0</v>
      </c>
      <c r="AC284" s="4">
        <v>0</v>
      </c>
      <c r="AD284" s="4">
        <v>0</v>
      </c>
      <c r="AE284" s="4">
        <v>0</v>
      </c>
      <c r="AF284" s="1">
        <v>245438</v>
      </c>
      <c r="AG284" s="1">
        <v>5</v>
      </c>
      <c r="AH284"/>
    </row>
    <row r="285" spans="1:34" x14ac:dyDescent="0.25">
      <c r="A285" t="s">
        <v>356</v>
      </c>
      <c r="B285" t="s">
        <v>316</v>
      </c>
      <c r="C285" t="s">
        <v>489</v>
      </c>
      <c r="D285" t="s">
        <v>415</v>
      </c>
      <c r="E285" s="4">
        <v>34.815217391304351</v>
      </c>
      <c r="F285" s="4">
        <f>Nurse[[#This Row],[Total Nurse Staff Hours]]/Nurse[[#This Row],[MDS Census]]</f>
        <v>5.4185326256634418</v>
      </c>
      <c r="G285" s="4">
        <f>Nurse[[#This Row],[Total Direct Care Staff Hours]]/Nurse[[#This Row],[MDS Census]]</f>
        <v>4.9143178270371539</v>
      </c>
      <c r="H285" s="4">
        <f>Nurse[[#This Row],[Total RN Hours (w/ Admin, DON)]]/Nurse[[#This Row],[MDS Census]]</f>
        <v>1.401876365906962</v>
      </c>
      <c r="I285" s="4">
        <f>Nurse[[#This Row],[RN Hours (excl. Admin, DON)]]/Nurse[[#This Row],[MDS Census]]</f>
        <v>0.89766156728067414</v>
      </c>
      <c r="J285" s="4">
        <f>SUM(Nurse[[#This Row],[RN Hours (excl. Admin, DON)]],Nurse[[#This Row],[RN Admin Hours]],Nurse[[#This Row],[RN DON Hours]],Nurse[[#This Row],[LPN Hours (excl. Admin)]],Nurse[[#This Row],[LPN Admin Hours]],Nurse[[#This Row],[CNA Hours]],Nurse[[#This Row],[NA TR Hours]],Nurse[[#This Row],[Med Aide/Tech Hours]])</f>
        <v>188.64739130434788</v>
      </c>
      <c r="K285" s="4">
        <f>SUM(Nurse[[#This Row],[RN Hours (excl. Admin, DON)]],Nurse[[#This Row],[LPN Hours (excl. Admin)]],Nurse[[#This Row],[CNA Hours]],Nurse[[#This Row],[NA TR Hours]],Nurse[[#This Row],[Med Aide/Tech Hours]])</f>
        <v>171.09304347826094</v>
      </c>
      <c r="L285" s="4">
        <f>SUM(Nurse[[#This Row],[RN Hours (excl. Admin, DON)]],Nurse[[#This Row],[RN Admin Hours]],Nurse[[#This Row],[RN DON Hours]])</f>
        <v>48.806630434782605</v>
      </c>
      <c r="M285" s="4">
        <v>31.252282608695648</v>
      </c>
      <c r="N285" s="4">
        <v>11.902173913043478</v>
      </c>
      <c r="O285" s="4">
        <v>5.6521739130434785</v>
      </c>
      <c r="P285" s="4">
        <f>SUM(Nurse[[#This Row],[LPN Hours (excl. Admin)]],Nurse[[#This Row],[LPN Admin Hours]])</f>
        <v>33.224239130434782</v>
      </c>
      <c r="Q285" s="4">
        <v>33.224239130434782</v>
      </c>
      <c r="R285" s="4">
        <v>0</v>
      </c>
      <c r="S285" s="4">
        <f>SUM(Nurse[[#This Row],[CNA Hours]],Nurse[[#This Row],[NA TR Hours]],Nurse[[#This Row],[Med Aide/Tech Hours]])</f>
        <v>106.61652173913049</v>
      </c>
      <c r="T285" s="4">
        <v>106.61652173913049</v>
      </c>
      <c r="U285" s="4">
        <v>0</v>
      </c>
      <c r="V285" s="4">
        <v>0</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5" s="4">
        <v>0</v>
      </c>
      <c r="Y285" s="4">
        <v>0</v>
      </c>
      <c r="Z285" s="4">
        <v>0</v>
      </c>
      <c r="AA285" s="4">
        <v>0</v>
      </c>
      <c r="AB285" s="4">
        <v>0</v>
      </c>
      <c r="AC285" s="4">
        <v>0</v>
      </c>
      <c r="AD285" s="4">
        <v>0</v>
      </c>
      <c r="AE285" s="4">
        <v>0</v>
      </c>
      <c r="AF285" s="1">
        <v>245627</v>
      </c>
      <c r="AG285" s="1">
        <v>5</v>
      </c>
      <c r="AH285"/>
    </row>
    <row r="286" spans="1:34" x14ac:dyDescent="0.25">
      <c r="A286" t="s">
        <v>356</v>
      </c>
      <c r="B286" t="s">
        <v>16</v>
      </c>
      <c r="C286" t="s">
        <v>530</v>
      </c>
      <c r="D286" t="s">
        <v>406</v>
      </c>
      <c r="E286" s="4">
        <v>55.652173913043477</v>
      </c>
      <c r="F286" s="4">
        <f>Nurse[[#This Row],[Total Nurse Staff Hours]]/Nurse[[#This Row],[MDS Census]]</f>
        <v>3.0861816406250004</v>
      </c>
      <c r="G286" s="4">
        <f>Nurse[[#This Row],[Total Direct Care Staff Hours]]/Nurse[[#This Row],[MDS Census]]</f>
        <v>2.8676269531250003</v>
      </c>
      <c r="H286" s="4">
        <f>Nurse[[#This Row],[Total RN Hours (w/ Admin, DON)]]/Nurse[[#This Row],[MDS Census]]</f>
        <v>0.44980468750000002</v>
      </c>
      <c r="I286" s="4">
        <f>Nurse[[#This Row],[RN Hours (excl. Admin, DON)]]/Nurse[[#This Row],[MDS Census]]</f>
        <v>0.333251953125</v>
      </c>
      <c r="J286" s="4">
        <f>SUM(Nurse[[#This Row],[RN Hours (excl. Admin, DON)]],Nurse[[#This Row],[RN Admin Hours]],Nurse[[#This Row],[RN DON Hours]],Nurse[[#This Row],[LPN Hours (excl. Admin)]],Nurse[[#This Row],[LPN Admin Hours]],Nurse[[#This Row],[CNA Hours]],Nurse[[#This Row],[NA TR Hours]],Nurse[[#This Row],[Med Aide/Tech Hours]])</f>
        <v>171.75271739130437</v>
      </c>
      <c r="K286" s="4">
        <f>SUM(Nurse[[#This Row],[RN Hours (excl. Admin, DON)]],Nurse[[#This Row],[LPN Hours (excl. Admin)]],Nurse[[#This Row],[CNA Hours]],Nurse[[#This Row],[NA TR Hours]],Nurse[[#This Row],[Med Aide/Tech Hours]])</f>
        <v>159.5896739130435</v>
      </c>
      <c r="L286" s="4">
        <f>SUM(Nurse[[#This Row],[RN Hours (excl. Admin, DON)]],Nurse[[#This Row],[RN Admin Hours]],Nurse[[#This Row],[RN DON Hours]])</f>
        <v>25.032608695652176</v>
      </c>
      <c r="M286" s="4">
        <v>18.546195652173914</v>
      </c>
      <c r="N286" s="4">
        <v>4.8586956521739131</v>
      </c>
      <c r="O286" s="4">
        <v>1.6277173913043479</v>
      </c>
      <c r="P286" s="4">
        <f>SUM(Nurse[[#This Row],[LPN Hours (excl. Admin)]],Nurse[[#This Row],[LPN Admin Hours]])</f>
        <v>25.456521739130434</v>
      </c>
      <c r="Q286" s="4">
        <v>19.779891304347824</v>
      </c>
      <c r="R286" s="4">
        <v>5.6766304347826084</v>
      </c>
      <c r="S286" s="4">
        <f>SUM(Nurse[[#This Row],[CNA Hours]],Nurse[[#This Row],[NA TR Hours]],Nurse[[#This Row],[Med Aide/Tech Hours]])</f>
        <v>121.26358695652175</v>
      </c>
      <c r="T286" s="4">
        <v>102.8804347826087</v>
      </c>
      <c r="U286" s="4">
        <v>1.0951086956521738</v>
      </c>
      <c r="V286" s="4">
        <v>17.288043478260871</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6" s="4">
        <v>0</v>
      </c>
      <c r="Y286" s="4">
        <v>0</v>
      </c>
      <c r="Z286" s="4">
        <v>0</v>
      </c>
      <c r="AA286" s="4">
        <v>0</v>
      </c>
      <c r="AB286" s="4">
        <v>0</v>
      </c>
      <c r="AC286" s="4">
        <v>0</v>
      </c>
      <c r="AD286" s="4">
        <v>0</v>
      </c>
      <c r="AE286" s="4">
        <v>0</v>
      </c>
      <c r="AF286" s="1">
        <v>245067</v>
      </c>
      <c r="AG286" s="1">
        <v>5</v>
      </c>
      <c r="AH286"/>
    </row>
    <row r="287" spans="1:34" x14ac:dyDescent="0.25">
      <c r="A287" t="s">
        <v>356</v>
      </c>
      <c r="B287" t="s">
        <v>233</v>
      </c>
      <c r="C287" t="s">
        <v>523</v>
      </c>
      <c r="D287" t="s">
        <v>448</v>
      </c>
      <c r="E287" s="4">
        <v>65.978260869565219</v>
      </c>
      <c r="F287" s="4">
        <f>Nurse[[#This Row],[Total Nurse Staff Hours]]/Nurse[[#This Row],[MDS Census]]</f>
        <v>3.0191021416803956</v>
      </c>
      <c r="G287" s="4">
        <f>Nurse[[#This Row],[Total Direct Care Staff Hours]]/Nurse[[#This Row],[MDS Census]]</f>
        <v>2.6835584843492586</v>
      </c>
      <c r="H287" s="4">
        <f>Nurse[[#This Row],[Total RN Hours (w/ Admin, DON)]]/Nurse[[#This Row],[MDS Census]]</f>
        <v>0.64316309719934106</v>
      </c>
      <c r="I287" s="4">
        <f>Nurse[[#This Row],[RN Hours (excl. Admin, DON)]]/Nurse[[#This Row],[MDS Census]]</f>
        <v>0.39176276771004942</v>
      </c>
      <c r="J287" s="4">
        <f>SUM(Nurse[[#This Row],[RN Hours (excl. Admin, DON)]],Nurse[[#This Row],[RN Admin Hours]],Nurse[[#This Row],[RN DON Hours]],Nurse[[#This Row],[LPN Hours (excl. Admin)]],Nurse[[#This Row],[LPN Admin Hours]],Nurse[[#This Row],[CNA Hours]],Nurse[[#This Row],[NA TR Hours]],Nurse[[#This Row],[Med Aide/Tech Hours]])</f>
        <v>199.19510869565218</v>
      </c>
      <c r="K287" s="4">
        <f>SUM(Nurse[[#This Row],[RN Hours (excl. Admin, DON)]],Nurse[[#This Row],[LPN Hours (excl. Admin)]],Nurse[[#This Row],[CNA Hours]],Nurse[[#This Row],[NA TR Hours]],Nurse[[#This Row],[Med Aide/Tech Hours]])</f>
        <v>177.05652173913043</v>
      </c>
      <c r="L287" s="4">
        <f>SUM(Nurse[[#This Row],[RN Hours (excl. Admin, DON)]],Nurse[[#This Row],[RN Admin Hours]],Nurse[[#This Row],[RN DON Hours]])</f>
        <v>42.434782608695656</v>
      </c>
      <c r="M287" s="4">
        <v>25.847826086956523</v>
      </c>
      <c r="N287" s="4">
        <v>10.5</v>
      </c>
      <c r="O287" s="4">
        <v>6.0869565217391308</v>
      </c>
      <c r="P287" s="4">
        <f>SUM(Nurse[[#This Row],[LPN Hours (excl. Admin)]],Nurse[[#This Row],[LPN Admin Hours]])</f>
        <v>57.521195652173908</v>
      </c>
      <c r="Q287" s="4">
        <v>51.969565217391299</v>
      </c>
      <c r="R287" s="4">
        <v>5.5516304347826084</v>
      </c>
      <c r="S287" s="4">
        <f>SUM(Nurse[[#This Row],[CNA Hours]],Nurse[[#This Row],[NA TR Hours]],Nurse[[#This Row],[Med Aide/Tech Hours]])</f>
        <v>99.239130434782609</v>
      </c>
      <c r="T287" s="4">
        <v>90.630434782608702</v>
      </c>
      <c r="U287" s="4">
        <v>0</v>
      </c>
      <c r="V287" s="4">
        <v>8.6086956521739122</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7" s="4">
        <v>0</v>
      </c>
      <c r="Y287" s="4">
        <v>0</v>
      </c>
      <c r="Z287" s="4">
        <v>0</v>
      </c>
      <c r="AA287" s="4">
        <v>0</v>
      </c>
      <c r="AB287" s="4">
        <v>0</v>
      </c>
      <c r="AC287" s="4">
        <v>0</v>
      </c>
      <c r="AD287" s="4">
        <v>0</v>
      </c>
      <c r="AE287" s="4">
        <v>0</v>
      </c>
      <c r="AF287" s="1">
        <v>245495</v>
      </c>
      <c r="AG287" s="1">
        <v>5</v>
      </c>
      <c r="AH287"/>
    </row>
    <row r="288" spans="1:34" x14ac:dyDescent="0.25">
      <c r="A288" t="s">
        <v>356</v>
      </c>
      <c r="B288" t="s">
        <v>95</v>
      </c>
      <c r="C288" t="s">
        <v>513</v>
      </c>
      <c r="D288" t="s">
        <v>413</v>
      </c>
      <c r="E288" s="4">
        <v>84.206521739130437</v>
      </c>
      <c r="F288" s="4">
        <f>Nurse[[#This Row],[Total Nurse Staff Hours]]/Nurse[[#This Row],[MDS Census]]</f>
        <v>4.5147799148057306</v>
      </c>
      <c r="G288" s="4">
        <f>Nurse[[#This Row],[Total Direct Care Staff Hours]]/Nurse[[#This Row],[MDS Census]]</f>
        <v>4.1676132696527679</v>
      </c>
      <c r="H288" s="4">
        <f>Nurse[[#This Row],[Total RN Hours (w/ Admin, DON)]]/Nurse[[#This Row],[MDS Census]]</f>
        <v>1.5698657544856072</v>
      </c>
      <c r="I288" s="4">
        <f>Nurse[[#This Row],[RN Hours (excl. Admin, DON)]]/Nurse[[#This Row],[MDS Census]]</f>
        <v>1.2226991093326449</v>
      </c>
      <c r="J288" s="4">
        <f>SUM(Nurse[[#This Row],[RN Hours (excl. Admin, DON)]],Nurse[[#This Row],[RN Admin Hours]],Nurse[[#This Row],[RN DON Hours]],Nurse[[#This Row],[LPN Hours (excl. Admin)]],Nurse[[#This Row],[LPN Admin Hours]],Nurse[[#This Row],[CNA Hours]],Nurse[[#This Row],[NA TR Hours]],Nurse[[#This Row],[Med Aide/Tech Hours]])</f>
        <v>380.17391304347825</v>
      </c>
      <c r="K288" s="4">
        <f>SUM(Nurse[[#This Row],[RN Hours (excl. Admin, DON)]],Nurse[[#This Row],[LPN Hours (excl. Admin)]],Nurse[[#This Row],[CNA Hours]],Nurse[[#This Row],[NA TR Hours]],Nurse[[#This Row],[Med Aide/Tech Hours]])</f>
        <v>350.94021739130432</v>
      </c>
      <c r="L288" s="4">
        <f>SUM(Nurse[[#This Row],[RN Hours (excl. Admin, DON)]],Nurse[[#This Row],[RN Admin Hours]],Nurse[[#This Row],[RN DON Hours]])</f>
        <v>132.19293478260869</v>
      </c>
      <c r="M288" s="4">
        <v>102.95923913043478</v>
      </c>
      <c r="N288" s="4">
        <v>23.777173913043477</v>
      </c>
      <c r="O288" s="4">
        <v>5.4565217391304346</v>
      </c>
      <c r="P288" s="4">
        <f>SUM(Nurse[[#This Row],[LPN Hours (excl. Admin)]],Nurse[[#This Row],[LPN Admin Hours]])</f>
        <v>95.464673913043484</v>
      </c>
      <c r="Q288" s="4">
        <v>95.464673913043484</v>
      </c>
      <c r="R288" s="4">
        <v>0</v>
      </c>
      <c r="S288" s="4">
        <f>SUM(Nurse[[#This Row],[CNA Hours]],Nurse[[#This Row],[NA TR Hours]],Nurse[[#This Row],[Med Aide/Tech Hours]])</f>
        <v>152.51630434782609</v>
      </c>
      <c r="T288" s="4">
        <v>134.73641304347825</v>
      </c>
      <c r="U288" s="4">
        <v>8.679347826086957</v>
      </c>
      <c r="V288" s="4">
        <v>9.1005434782608692</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8" s="4">
        <v>0</v>
      </c>
      <c r="Y288" s="4">
        <v>0</v>
      </c>
      <c r="Z288" s="4">
        <v>0</v>
      </c>
      <c r="AA288" s="4">
        <v>0</v>
      </c>
      <c r="AB288" s="4">
        <v>0</v>
      </c>
      <c r="AC288" s="4">
        <v>0</v>
      </c>
      <c r="AD288" s="4">
        <v>0</v>
      </c>
      <c r="AE288" s="4">
        <v>0</v>
      </c>
      <c r="AF288" s="1">
        <v>245295</v>
      </c>
      <c r="AG288" s="1">
        <v>5</v>
      </c>
      <c r="AH288"/>
    </row>
    <row r="289" spans="1:34" x14ac:dyDescent="0.25">
      <c r="A289" t="s">
        <v>356</v>
      </c>
      <c r="B289" t="s">
        <v>113</v>
      </c>
      <c r="C289" t="s">
        <v>500</v>
      </c>
      <c r="D289" t="s">
        <v>415</v>
      </c>
      <c r="E289" s="4">
        <v>64.163043478260875</v>
      </c>
      <c r="F289" s="4">
        <f>Nurse[[#This Row],[Total Nurse Staff Hours]]/Nurse[[#This Row],[MDS Census]]</f>
        <v>3.1272234457055728</v>
      </c>
      <c r="G289" s="4">
        <f>Nurse[[#This Row],[Total Direct Care Staff Hours]]/Nurse[[#This Row],[MDS Census]]</f>
        <v>2.8246654243604938</v>
      </c>
      <c r="H289" s="4">
        <f>Nurse[[#This Row],[Total RN Hours (w/ Admin, DON)]]/Nurse[[#This Row],[MDS Census]]</f>
        <v>1.1150686091817719</v>
      </c>
      <c r="I289" s="4">
        <f>Nurse[[#This Row],[RN Hours (excl. Admin, DON)]]/Nurse[[#This Row],[MDS Census]]</f>
        <v>0.84812807047264094</v>
      </c>
      <c r="J289" s="4">
        <f>SUM(Nurse[[#This Row],[RN Hours (excl. Admin, DON)]],Nurse[[#This Row],[RN Admin Hours]],Nurse[[#This Row],[RN DON Hours]],Nurse[[#This Row],[LPN Hours (excl. Admin)]],Nurse[[#This Row],[LPN Admin Hours]],Nurse[[#This Row],[CNA Hours]],Nurse[[#This Row],[NA TR Hours]],Nurse[[#This Row],[Med Aide/Tech Hours]])</f>
        <v>200.65217391304344</v>
      </c>
      <c r="K289" s="4">
        <f>SUM(Nurse[[#This Row],[RN Hours (excl. Admin, DON)]],Nurse[[#This Row],[LPN Hours (excl. Admin)]],Nurse[[#This Row],[CNA Hours]],Nurse[[#This Row],[NA TR Hours]],Nurse[[#This Row],[Med Aide/Tech Hours]])</f>
        <v>181.23913043478257</v>
      </c>
      <c r="L289" s="4">
        <f>SUM(Nurse[[#This Row],[RN Hours (excl. Admin, DON)]],Nurse[[#This Row],[RN Admin Hours]],Nurse[[#This Row],[RN DON Hours]])</f>
        <v>71.546195652173907</v>
      </c>
      <c r="M289" s="4">
        <v>54.418478260869563</v>
      </c>
      <c r="N289" s="4">
        <v>12.258152173913043</v>
      </c>
      <c r="O289" s="4">
        <v>4.8695652173913047</v>
      </c>
      <c r="P289" s="4">
        <f>SUM(Nurse[[#This Row],[LPN Hours (excl. Admin)]],Nurse[[#This Row],[LPN Admin Hours]])</f>
        <v>25.361413043478262</v>
      </c>
      <c r="Q289" s="4">
        <v>23.076086956521738</v>
      </c>
      <c r="R289" s="4">
        <v>2.285326086956522</v>
      </c>
      <c r="S289" s="4">
        <f>SUM(Nurse[[#This Row],[CNA Hours]],Nurse[[#This Row],[NA TR Hours]],Nurse[[#This Row],[Med Aide/Tech Hours]])</f>
        <v>103.7445652173913</v>
      </c>
      <c r="T289" s="4">
        <v>92.858695652173907</v>
      </c>
      <c r="U289" s="4">
        <v>5.3586956521739131</v>
      </c>
      <c r="V289" s="4">
        <v>5.5271739130434785</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9" s="4">
        <v>0</v>
      </c>
      <c r="Y289" s="4">
        <v>0</v>
      </c>
      <c r="Z289" s="4">
        <v>0</v>
      </c>
      <c r="AA289" s="4">
        <v>0</v>
      </c>
      <c r="AB289" s="4">
        <v>0</v>
      </c>
      <c r="AC289" s="4">
        <v>0</v>
      </c>
      <c r="AD289" s="4">
        <v>0</v>
      </c>
      <c r="AE289" s="4">
        <v>0</v>
      </c>
      <c r="AF289" s="1">
        <v>245324</v>
      </c>
      <c r="AG289" s="1">
        <v>5</v>
      </c>
      <c r="AH289"/>
    </row>
    <row r="290" spans="1:34" x14ac:dyDescent="0.25">
      <c r="A290" t="s">
        <v>356</v>
      </c>
      <c r="B290" t="s">
        <v>42</v>
      </c>
      <c r="C290" t="s">
        <v>512</v>
      </c>
      <c r="D290" t="s">
        <v>415</v>
      </c>
      <c r="E290" s="4">
        <v>58.076086956521742</v>
      </c>
      <c r="F290" s="4">
        <f>Nurse[[#This Row],[Total Nurse Staff Hours]]/Nurse[[#This Row],[MDS Census]]</f>
        <v>3.3178925697173871</v>
      </c>
      <c r="G290" s="4">
        <f>Nurse[[#This Row],[Total Direct Care Staff Hours]]/Nurse[[#This Row],[MDS Census]]</f>
        <v>2.9825940482874791</v>
      </c>
      <c r="H290" s="4">
        <f>Nurse[[#This Row],[Total RN Hours (w/ Admin, DON)]]/Nurse[[#This Row],[MDS Census]]</f>
        <v>0.73965936739659355</v>
      </c>
      <c r="I290" s="4">
        <f>Nurse[[#This Row],[RN Hours (excl. Admin, DON)]]/Nurse[[#This Row],[MDS Census]]</f>
        <v>0.43084409507767168</v>
      </c>
      <c r="J290" s="4">
        <f>SUM(Nurse[[#This Row],[RN Hours (excl. Admin, DON)]],Nurse[[#This Row],[RN Admin Hours]],Nurse[[#This Row],[RN DON Hours]],Nurse[[#This Row],[LPN Hours (excl. Admin)]],Nurse[[#This Row],[LPN Admin Hours]],Nurse[[#This Row],[CNA Hours]],Nurse[[#This Row],[NA TR Hours]],Nurse[[#This Row],[Med Aide/Tech Hours]])</f>
        <v>192.69021739130434</v>
      </c>
      <c r="K290" s="4">
        <f>SUM(Nurse[[#This Row],[RN Hours (excl. Admin, DON)]],Nurse[[#This Row],[LPN Hours (excl. Admin)]],Nurse[[#This Row],[CNA Hours]],Nurse[[#This Row],[NA TR Hours]],Nurse[[#This Row],[Med Aide/Tech Hours]])</f>
        <v>173.21739130434784</v>
      </c>
      <c r="L290" s="4">
        <f>SUM(Nurse[[#This Row],[RN Hours (excl. Admin, DON)]],Nurse[[#This Row],[RN Admin Hours]],Nurse[[#This Row],[RN DON Hours]])</f>
        <v>42.95652173913043</v>
      </c>
      <c r="M290" s="4">
        <v>25.021739130434781</v>
      </c>
      <c r="N290" s="4">
        <v>12.413043478260869</v>
      </c>
      <c r="O290" s="4">
        <v>5.5217391304347823</v>
      </c>
      <c r="P290" s="4">
        <f>SUM(Nurse[[#This Row],[LPN Hours (excl. Admin)]],Nurse[[#This Row],[LPN Admin Hours]])</f>
        <v>40.402173913043477</v>
      </c>
      <c r="Q290" s="4">
        <v>38.864130434782609</v>
      </c>
      <c r="R290" s="4">
        <v>1.5380434782608696</v>
      </c>
      <c r="S290" s="4">
        <f>SUM(Nurse[[#This Row],[CNA Hours]],Nurse[[#This Row],[NA TR Hours]],Nurse[[#This Row],[Med Aide/Tech Hours]])</f>
        <v>109.33152173913044</v>
      </c>
      <c r="T290" s="4">
        <v>102.19565217391305</v>
      </c>
      <c r="U290" s="4">
        <v>7.1358695652173916</v>
      </c>
      <c r="V290" s="4">
        <v>0</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0" s="4">
        <v>0</v>
      </c>
      <c r="Y290" s="4">
        <v>0</v>
      </c>
      <c r="Z290" s="4">
        <v>0</v>
      </c>
      <c r="AA290" s="4">
        <v>0</v>
      </c>
      <c r="AB290" s="4">
        <v>0</v>
      </c>
      <c r="AC290" s="4">
        <v>0</v>
      </c>
      <c r="AD290" s="4">
        <v>0</v>
      </c>
      <c r="AE290" s="4">
        <v>0</v>
      </c>
      <c r="AF290" s="1">
        <v>245222</v>
      </c>
      <c r="AG290" s="1">
        <v>5</v>
      </c>
      <c r="AH290"/>
    </row>
    <row r="291" spans="1:34" x14ac:dyDescent="0.25">
      <c r="A291" t="s">
        <v>356</v>
      </c>
      <c r="B291" t="s">
        <v>119</v>
      </c>
      <c r="C291" t="s">
        <v>483</v>
      </c>
      <c r="D291" t="s">
        <v>405</v>
      </c>
      <c r="E291" s="4">
        <v>21.554347826086957</v>
      </c>
      <c r="F291" s="4">
        <f>Nurse[[#This Row],[Total Nurse Staff Hours]]/Nurse[[#This Row],[MDS Census]]</f>
        <v>3.4005295007564293</v>
      </c>
      <c r="G291" s="4">
        <f>Nurse[[#This Row],[Total Direct Care Staff Hours]]/Nurse[[#This Row],[MDS Census]]</f>
        <v>3.089006555723651</v>
      </c>
      <c r="H291" s="4">
        <f>Nurse[[#This Row],[Total RN Hours (w/ Admin, DON)]]/Nurse[[#This Row],[MDS Census]]</f>
        <v>1.2291981845688349</v>
      </c>
      <c r="I291" s="4">
        <f>Nurse[[#This Row],[RN Hours (excl. Admin, DON)]]/Nurse[[#This Row],[MDS Census]]</f>
        <v>0.91767523953605634</v>
      </c>
      <c r="J291" s="4">
        <f>SUM(Nurse[[#This Row],[RN Hours (excl. Admin, DON)]],Nurse[[#This Row],[RN Admin Hours]],Nurse[[#This Row],[RN DON Hours]],Nurse[[#This Row],[LPN Hours (excl. Admin)]],Nurse[[#This Row],[LPN Admin Hours]],Nurse[[#This Row],[CNA Hours]],Nurse[[#This Row],[NA TR Hours]],Nurse[[#This Row],[Med Aide/Tech Hours]])</f>
        <v>73.296195652173907</v>
      </c>
      <c r="K291" s="4">
        <f>SUM(Nurse[[#This Row],[RN Hours (excl. Admin, DON)]],Nurse[[#This Row],[LPN Hours (excl. Admin)]],Nurse[[#This Row],[CNA Hours]],Nurse[[#This Row],[NA TR Hours]],Nurse[[#This Row],[Med Aide/Tech Hours]])</f>
        <v>66.581521739130437</v>
      </c>
      <c r="L291" s="4">
        <f>SUM(Nurse[[#This Row],[RN Hours (excl. Admin, DON)]],Nurse[[#This Row],[RN Admin Hours]],Nurse[[#This Row],[RN DON Hours]])</f>
        <v>26.494565217391301</v>
      </c>
      <c r="M291" s="4">
        <v>19.779891304347824</v>
      </c>
      <c r="N291" s="4">
        <v>2.4456521739130435</v>
      </c>
      <c r="O291" s="4">
        <v>4.2690217391304346</v>
      </c>
      <c r="P291" s="4">
        <f>SUM(Nurse[[#This Row],[LPN Hours (excl. Admin)]],Nurse[[#This Row],[LPN Admin Hours]])</f>
        <v>6.6005434782608692</v>
      </c>
      <c r="Q291" s="4">
        <v>6.6005434782608692</v>
      </c>
      <c r="R291" s="4">
        <v>0</v>
      </c>
      <c r="S291" s="4">
        <f>SUM(Nurse[[#This Row],[CNA Hours]],Nurse[[#This Row],[NA TR Hours]],Nurse[[#This Row],[Med Aide/Tech Hours]])</f>
        <v>40.201086956521742</v>
      </c>
      <c r="T291" s="4">
        <v>40.201086956521742</v>
      </c>
      <c r="U291" s="4">
        <v>0</v>
      </c>
      <c r="V291" s="4">
        <v>0</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1" s="4">
        <v>0</v>
      </c>
      <c r="Y291" s="4">
        <v>0</v>
      </c>
      <c r="Z291" s="4">
        <v>0</v>
      </c>
      <c r="AA291" s="4">
        <v>0</v>
      </c>
      <c r="AB291" s="4">
        <v>0</v>
      </c>
      <c r="AC291" s="4">
        <v>0</v>
      </c>
      <c r="AD291" s="4">
        <v>0</v>
      </c>
      <c r="AE291" s="4">
        <v>0</v>
      </c>
      <c r="AF291" s="1">
        <v>245336</v>
      </c>
      <c r="AG291" s="1">
        <v>5</v>
      </c>
      <c r="AH291"/>
    </row>
    <row r="292" spans="1:34" x14ac:dyDescent="0.25">
      <c r="A292" t="s">
        <v>356</v>
      </c>
      <c r="B292" t="s">
        <v>118</v>
      </c>
      <c r="C292" t="s">
        <v>594</v>
      </c>
      <c r="D292" t="s">
        <v>415</v>
      </c>
      <c r="E292" s="4">
        <v>28.108695652173914</v>
      </c>
      <c r="F292" s="4">
        <f>Nurse[[#This Row],[Total Nurse Staff Hours]]/Nurse[[#This Row],[MDS Census]]</f>
        <v>3.1172660479505034</v>
      </c>
      <c r="G292" s="4">
        <f>Nurse[[#This Row],[Total Direct Care Staff Hours]]/Nurse[[#This Row],[MDS Census]]</f>
        <v>2.827919566898685</v>
      </c>
      <c r="H292" s="4">
        <f>Nurse[[#This Row],[Total RN Hours (w/ Admin, DON)]]/Nurse[[#This Row],[MDS Census]]</f>
        <v>1.3666860015467903</v>
      </c>
      <c r="I292" s="4">
        <f>Nurse[[#This Row],[RN Hours (excl. Admin, DON)]]/Nurse[[#This Row],[MDS Census]]</f>
        <v>1.1418213457076565</v>
      </c>
      <c r="J292" s="4">
        <f>SUM(Nurse[[#This Row],[RN Hours (excl. Admin, DON)]],Nurse[[#This Row],[RN Admin Hours]],Nurse[[#This Row],[RN DON Hours]],Nurse[[#This Row],[LPN Hours (excl. Admin)]],Nurse[[#This Row],[LPN Admin Hours]],Nurse[[#This Row],[CNA Hours]],Nurse[[#This Row],[NA TR Hours]],Nurse[[#This Row],[Med Aide/Tech Hours]])</f>
        <v>87.62228260869567</v>
      </c>
      <c r="K292" s="4">
        <f>SUM(Nurse[[#This Row],[RN Hours (excl. Admin, DON)]],Nurse[[#This Row],[LPN Hours (excl. Admin)]],Nurse[[#This Row],[CNA Hours]],Nurse[[#This Row],[NA TR Hours]],Nurse[[#This Row],[Med Aide/Tech Hours]])</f>
        <v>79.489130434782609</v>
      </c>
      <c r="L292" s="4">
        <f>SUM(Nurse[[#This Row],[RN Hours (excl. Admin, DON)]],Nurse[[#This Row],[RN Admin Hours]],Nurse[[#This Row],[RN DON Hours]])</f>
        <v>38.415760869565219</v>
      </c>
      <c r="M292" s="4">
        <v>32.095108695652172</v>
      </c>
      <c r="N292" s="4">
        <v>1.6086956521739131</v>
      </c>
      <c r="O292" s="4">
        <v>4.7119565217391308</v>
      </c>
      <c r="P292" s="4">
        <f>SUM(Nurse[[#This Row],[LPN Hours (excl. Admin)]],Nurse[[#This Row],[LPN Admin Hours]])</f>
        <v>10.024456521739131</v>
      </c>
      <c r="Q292" s="4">
        <v>8.2119565217391308</v>
      </c>
      <c r="R292" s="4">
        <v>1.8125</v>
      </c>
      <c r="S292" s="4">
        <f>SUM(Nurse[[#This Row],[CNA Hours]],Nurse[[#This Row],[NA TR Hours]],Nurse[[#This Row],[Med Aide/Tech Hours]])</f>
        <v>39.182065217391305</v>
      </c>
      <c r="T292" s="4">
        <v>39.133152173913047</v>
      </c>
      <c r="U292" s="4">
        <v>0</v>
      </c>
      <c r="V292" s="4">
        <v>4.8913043478260872E-2</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1.9130434782608696</v>
      </c>
      <c r="X292" s="4">
        <v>0</v>
      </c>
      <c r="Y292" s="4">
        <v>0</v>
      </c>
      <c r="Z292" s="4">
        <v>0</v>
      </c>
      <c r="AA292" s="4">
        <v>0</v>
      </c>
      <c r="AB292" s="4">
        <v>0</v>
      </c>
      <c r="AC292" s="4">
        <v>1.9130434782608696</v>
      </c>
      <c r="AD292" s="4">
        <v>0</v>
      </c>
      <c r="AE292" s="4">
        <v>0</v>
      </c>
      <c r="AF292" s="1">
        <v>245332</v>
      </c>
      <c r="AG292" s="1">
        <v>5</v>
      </c>
      <c r="AH292"/>
    </row>
    <row r="293" spans="1:34" x14ac:dyDescent="0.25">
      <c r="A293" t="s">
        <v>356</v>
      </c>
      <c r="B293" t="s">
        <v>33</v>
      </c>
      <c r="C293" t="s">
        <v>539</v>
      </c>
      <c r="D293" t="s">
        <v>411</v>
      </c>
      <c r="E293" s="4">
        <v>42.478260869565219</v>
      </c>
      <c r="F293" s="4">
        <f>Nurse[[#This Row],[Total Nurse Staff Hours]]/Nurse[[#This Row],[MDS Census]]</f>
        <v>3.5331627430910957</v>
      </c>
      <c r="G293" s="4">
        <f>Nurse[[#This Row],[Total Direct Care Staff Hours]]/Nurse[[#This Row],[MDS Census]]</f>
        <v>3.1754350051177065</v>
      </c>
      <c r="H293" s="4">
        <f>Nurse[[#This Row],[Total RN Hours (w/ Admin, DON)]]/Nurse[[#This Row],[MDS Census]]</f>
        <v>0.90986438075742071</v>
      </c>
      <c r="I293" s="4">
        <f>Nurse[[#This Row],[RN Hours (excl. Admin, DON)]]/Nurse[[#This Row],[MDS Census]]</f>
        <v>0.58866427840327529</v>
      </c>
      <c r="J293" s="4">
        <f>SUM(Nurse[[#This Row],[RN Hours (excl. Admin, DON)]],Nurse[[#This Row],[RN Admin Hours]],Nurse[[#This Row],[RN DON Hours]],Nurse[[#This Row],[LPN Hours (excl. Admin)]],Nurse[[#This Row],[LPN Admin Hours]],Nurse[[#This Row],[CNA Hours]],Nurse[[#This Row],[NA TR Hours]],Nurse[[#This Row],[Med Aide/Tech Hours]])</f>
        <v>150.0826086956522</v>
      </c>
      <c r="K293" s="4">
        <f>SUM(Nurse[[#This Row],[RN Hours (excl. Admin, DON)]],Nurse[[#This Row],[LPN Hours (excl. Admin)]],Nurse[[#This Row],[CNA Hours]],Nurse[[#This Row],[NA TR Hours]],Nurse[[#This Row],[Med Aide/Tech Hours]])</f>
        <v>134.88695652173911</v>
      </c>
      <c r="L293" s="4">
        <f>SUM(Nurse[[#This Row],[RN Hours (excl. Admin, DON)]],Nurse[[#This Row],[RN Admin Hours]],Nurse[[#This Row],[RN DON Hours]])</f>
        <v>38.649456521739133</v>
      </c>
      <c r="M293" s="4">
        <v>25.005434782608695</v>
      </c>
      <c r="N293" s="4">
        <v>9.554347826086957</v>
      </c>
      <c r="O293" s="4">
        <v>4.0896739130434785</v>
      </c>
      <c r="P293" s="4">
        <f>SUM(Nurse[[#This Row],[LPN Hours (excl. Admin)]],Nurse[[#This Row],[LPN Admin Hours]])</f>
        <v>27.758152173913043</v>
      </c>
      <c r="Q293" s="4">
        <v>26.206521739130434</v>
      </c>
      <c r="R293" s="4">
        <v>1.5516304347826086</v>
      </c>
      <c r="S293" s="4">
        <f>SUM(Nurse[[#This Row],[CNA Hours]],Nurse[[#This Row],[NA TR Hours]],Nurse[[#This Row],[Med Aide/Tech Hours]])</f>
        <v>83.675000000000011</v>
      </c>
      <c r="T293" s="4">
        <v>62.127717391304351</v>
      </c>
      <c r="U293" s="4">
        <v>11.612499999999999</v>
      </c>
      <c r="V293" s="4">
        <v>9.9347826086956523</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3" s="4">
        <v>0</v>
      </c>
      <c r="Y293" s="4">
        <v>0</v>
      </c>
      <c r="Z293" s="4">
        <v>0</v>
      </c>
      <c r="AA293" s="4">
        <v>0</v>
      </c>
      <c r="AB293" s="4">
        <v>0</v>
      </c>
      <c r="AC293" s="4">
        <v>0</v>
      </c>
      <c r="AD293" s="4">
        <v>0</v>
      </c>
      <c r="AE293" s="4">
        <v>0</v>
      </c>
      <c r="AF293" s="1">
        <v>245201</v>
      </c>
      <c r="AG293" s="1">
        <v>5</v>
      </c>
      <c r="AH293"/>
    </row>
    <row r="294" spans="1:34" x14ac:dyDescent="0.25">
      <c r="A294" t="s">
        <v>356</v>
      </c>
      <c r="B294" t="s">
        <v>124</v>
      </c>
      <c r="C294" t="s">
        <v>541</v>
      </c>
      <c r="D294" t="s">
        <v>385</v>
      </c>
      <c r="E294" s="4">
        <v>51.836956521739133</v>
      </c>
      <c r="F294" s="4">
        <f>Nurse[[#This Row],[Total Nurse Staff Hours]]/Nurse[[#This Row],[MDS Census]]</f>
        <v>3.4086286433214514</v>
      </c>
      <c r="G294" s="4">
        <f>Nurse[[#This Row],[Total Direct Care Staff Hours]]/Nurse[[#This Row],[MDS Census]]</f>
        <v>3.1475152023485009</v>
      </c>
      <c r="H294" s="4">
        <f>Nurse[[#This Row],[Total RN Hours (w/ Admin, DON)]]/Nurse[[#This Row],[MDS Census]]</f>
        <v>1.0124764101488781</v>
      </c>
      <c r="I294" s="4">
        <f>Nurse[[#This Row],[RN Hours (excl. Admin, DON)]]/Nurse[[#This Row],[MDS Census]]</f>
        <v>0.7533025791570559</v>
      </c>
      <c r="J294" s="4">
        <f>SUM(Nurse[[#This Row],[RN Hours (excl. Admin, DON)]],Nurse[[#This Row],[RN Admin Hours]],Nurse[[#This Row],[RN DON Hours]],Nurse[[#This Row],[LPN Hours (excl. Admin)]],Nurse[[#This Row],[LPN Admin Hours]],Nurse[[#This Row],[CNA Hours]],Nurse[[#This Row],[NA TR Hours]],Nurse[[#This Row],[Med Aide/Tech Hours]])</f>
        <v>176.69293478260872</v>
      </c>
      <c r="K294" s="4">
        <f>SUM(Nurse[[#This Row],[RN Hours (excl. Admin, DON)]],Nurse[[#This Row],[LPN Hours (excl. Admin)]],Nurse[[#This Row],[CNA Hours]],Nurse[[#This Row],[NA TR Hours]],Nurse[[#This Row],[Med Aide/Tech Hours]])</f>
        <v>163.15760869565219</v>
      </c>
      <c r="L294" s="4">
        <f>SUM(Nurse[[#This Row],[RN Hours (excl. Admin, DON)]],Nurse[[#This Row],[RN Admin Hours]],Nurse[[#This Row],[RN DON Hours]])</f>
        <v>52.483695652173914</v>
      </c>
      <c r="M294" s="4">
        <v>39.048913043478258</v>
      </c>
      <c r="N294" s="4">
        <v>11.304347826086957</v>
      </c>
      <c r="O294" s="4">
        <v>2.1304347826086958</v>
      </c>
      <c r="P294" s="4">
        <f>SUM(Nurse[[#This Row],[LPN Hours (excl. Admin)]],Nurse[[#This Row],[LPN Admin Hours]])</f>
        <v>32.578804347826086</v>
      </c>
      <c r="Q294" s="4">
        <v>32.478260869565219</v>
      </c>
      <c r="R294" s="4">
        <v>0.10054347826086957</v>
      </c>
      <c r="S294" s="4">
        <f>SUM(Nurse[[#This Row],[CNA Hours]],Nurse[[#This Row],[NA TR Hours]],Nurse[[#This Row],[Med Aide/Tech Hours]])</f>
        <v>91.630434782608702</v>
      </c>
      <c r="T294" s="4">
        <v>87.641304347826093</v>
      </c>
      <c r="U294" s="4">
        <v>1.9728260869565217</v>
      </c>
      <c r="V294" s="4">
        <v>2.0163043478260869</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4" s="4">
        <v>0</v>
      </c>
      <c r="Y294" s="4">
        <v>0</v>
      </c>
      <c r="Z294" s="4">
        <v>0</v>
      </c>
      <c r="AA294" s="4">
        <v>0</v>
      </c>
      <c r="AB294" s="4">
        <v>0</v>
      </c>
      <c r="AC294" s="4">
        <v>0</v>
      </c>
      <c r="AD294" s="4">
        <v>0</v>
      </c>
      <c r="AE294" s="4">
        <v>0</v>
      </c>
      <c r="AF294" s="1">
        <v>245342</v>
      </c>
      <c r="AG294" s="1">
        <v>5</v>
      </c>
      <c r="AH294"/>
    </row>
    <row r="295" spans="1:34" x14ac:dyDescent="0.25">
      <c r="A295" t="s">
        <v>356</v>
      </c>
      <c r="B295" t="s">
        <v>120</v>
      </c>
      <c r="C295" t="s">
        <v>541</v>
      </c>
      <c r="D295" t="s">
        <v>385</v>
      </c>
      <c r="E295" s="4">
        <v>32.934782608695649</v>
      </c>
      <c r="F295" s="4">
        <f>Nurse[[#This Row],[Total Nurse Staff Hours]]/Nurse[[#This Row],[MDS Census]]</f>
        <v>3.2415016501650169</v>
      </c>
      <c r="G295" s="4">
        <f>Nurse[[#This Row],[Total Direct Care Staff Hours]]/Nurse[[#This Row],[MDS Census]]</f>
        <v>2.7934818481848191</v>
      </c>
      <c r="H295" s="4">
        <f>Nurse[[#This Row],[Total RN Hours (w/ Admin, DON)]]/Nurse[[#This Row],[MDS Census]]</f>
        <v>1.0326732673267327</v>
      </c>
      <c r="I295" s="4">
        <f>Nurse[[#This Row],[RN Hours (excl. Admin, DON)]]/Nurse[[#This Row],[MDS Census]]</f>
        <v>0.64702970297029705</v>
      </c>
      <c r="J295" s="4">
        <f>SUM(Nurse[[#This Row],[RN Hours (excl. Admin, DON)]],Nurse[[#This Row],[RN Admin Hours]],Nurse[[#This Row],[RN DON Hours]],Nurse[[#This Row],[LPN Hours (excl. Admin)]],Nurse[[#This Row],[LPN Admin Hours]],Nurse[[#This Row],[CNA Hours]],Nurse[[#This Row],[NA TR Hours]],Nurse[[#This Row],[Med Aide/Tech Hours]])</f>
        <v>106.75815217391305</v>
      </c>
      <c r="K295" s="4">
        <f>SUM(Nurse[[#This Row],[RN Hours (excl. Admin, DON)]],Nurse[[#This Row],[LPN Hours (excl. Admin)]],Nurse[[#This Row],[CNA Hours]],Nurse[[#This Row],[NA TR Hours]],Nurse[[#This Row],[Med Aide/Tech Hours]])</f>
        <v>92.002717391304358</v>
      </c>
      <c r="L295" s="4">
        <f>SUM(Nurse[[#This Row],[RN Hours (excl. Admin, DON)]],Nurse[[#This Row],[RN Admin Hours]],Nurse[[#This Row],[RN DON Hours]])</f>
        <v>34.010869565217391</v>
      </c>
      <c r="M295" s="4">
        <v>21.309782608695652</v>
      </c>
      <c r="N295" s="4">
        <v>7.9184782608695654</v>
      </c>
      <c r="O295" s="4">
        <v>4.7826086956521738</v>
      </c>
      <c r="P295" s="4">
        <f>SUM(Nurse[[#This Row],[LPN Hours (excl. Admin)]],Nurse[[#This Row],[LPN Admin Hours]])</f>
        <v>23.426630434782609</v>
      </c>
      <c r="Q295" s="4">
        <v>21.372282608695652</v>
      </c>
      <c r="R295" s="4">
        <v>2.0543478260869565</v>
      </c>
      <c r="S295" s="4">
        <f>SUM(Nurse[[#This Row],[CNA Hours]],Nurse[[#This Row],[NA TR Hours]],Nurse[[#This Row],[Med Aide/Tech Hours]])</f>
        <v>49.320652173913047</v>
      </c>
      <c r="T295" s="4">
        <v>37.415760869565219</v>
      </c>
      <c r="U295" s="4">
        <v>0.95652173913043481</v>
      </c>
      <c r="V295" s="4">
        <v>10.948369565217391</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5" s="4">
        <v>0</v>
      </c>
      <c r="Y295" s="4">
        <v>0</v>
      </c>
      <c r="Z295" s="4">
        <v>0</v>
      </c>
      <c r="AA295" s="4">
        <v>0</v>
      </c>
      <c r="AB295" s="4">
        <v>0</v>
      </c>
      <c r="AC295" s="4">
        <v>0</v>
      </c>
      <c r="AD295" s="4">
        <v>0</v>
      </c>
      <c r="AE295" s="4">
        <v>0</v>
      </c>
      <c r="AF295" s="1">
        <v>245337</v>
      </c>
      <c r="AG295" s="1">
        <v>5</v>
      </c>
      <c r="AH295"/>
    </row>
    <row r="296" spans="1:34" x14ac:dyDescent="0.25">
      <c r="A296" t="s">
        <v>356</v>
      </c>
      <c r="B296" t="s">
        <v>159</v>
      </c>
      <c r="C296" t="s">
        <v>513</v>
      </c>
      <c r="D296" t="s">
        <v>413</v>
      </c>
      <c r="E296" s="4">
        <v>51.456521739130437</v>
      </c>
      <c r="F296" s="4">
        <f>Nurse[[#This Row],[Total Nurse Staff Hours]]/Nurse[[#This Row],[MDS Census]]</f>
        <v>2.5189374735952685</v>
      </c>
      <c r="G296" s="4">
        <f>Nurse[[#This Row],[Total Direct Care Staff Hours]]/Nurse[[#This Row],[MDS Census]]</f>
        <v>2.2149662019433882</v>
      </c>
      <c r="H296" s="4">
        <f>Nurse[[#This Row],[Total RN Hours (w/ Admin, DON)]]/Nurse[[#This Row],[MDS Census]]</f>
        <v>0.80397127165187998</v>
      </c>
      <c r="I296" s="4">
        <f>Nurse[[#This Row],[RN Hours (excl. Admin, DON)]]/Nurse[[#This Row],[MDS Census]]</f>
        <v>0.5</v>
      </c>
      <c r="J296" s="4">
        <f>SUM(Nurse[[#This Row],[RN Hours (excl. Admin, DON)]],Nurse[[#This Row],[RN Admin Hours]],Nurse[[#This Row],[RN DON Hours]],Nurse[[#This Row],[LPN Hours (excl. Admin)]],Nurse[[#This Row],[LPN Admin Hours]],Nurse[[#This Row],[CNA Hours]],Nurse[[#This Row],[NA TR Hours]],Nurse[[#This Row],[Med Aide/Tech Hours]])</f>
        <v>129.61576086956524</v>
      </c>
      <c r="K296" s="4">
        <f>SUM(Nurse[[#This Row],[RN Hours (excl. Admin, DON)]],Nurse[[#This Row],[LPN Hours (excl. Admin)]],Nurse[[#This Row],[CNA Hours]],Nurse[[#This Row],[NA TR Hours]],Nurse[[#This Row],[Med Aide/Tech Hours]])</f>
        <v>113.97445652173913</v>
      </c>
      <c r="L296" s="4">
        <f>SUM(Nurse[[#This Row],[RN Hours (excl. Admin, DON)]],Nurse[[#This Row],[RN Admin Hours]],Nurse[[#This Row],[RN DON Hours]])</f>
        <v>41.369565217391305</v>
      </c>
      <c r="M296" s="4">
        <v>25.728260869565219</v>
      </c>
      <c r="N296" s="4">
        <v>10.336956521739131</v>
      </c>
      <c r="O296" s="4">
        <v>5.3043478260869561</v>
      </c>
      <c r="P296" s="4">
        <f>SUM(Nurse[[#This Row],[LPN Hours (excl. Admin)]],Nurse[[#This Row],[LPN Admin Hours]])</f>
        <v>29.554347826086957</v>
      </c>
      <c r="Q296" s="4">
        <v>29.554347826086957</v>
      </c>
      <c r="R296" s="4">
        <v>0</v>
      </c>
      <c r="S296" s="4">
        <f>SUM(Nurse[[#This Row],[CNA Hours]],Nurse[[#This Row],[NA TR Hours]],Nurse[[#This Row],[Med Aide/Tech Hours]])</f>
        <v>58.691847826086956</v>
      </c>
      <c r="T296" s="4">
        <v>55.826086956521742</v>
      </c>
      <c r="U296" s="4">
        <v>0.71467391304347827</v>
      </c>
      <c r="V296" s="4">
        <v>2.151086956521739</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6" s="4">
        <v>0</v>
      </c>
      <c r="Y296" s="4">
        <v>0</v>
      </c>
      <c r="Z296" s="4">
        <v>0</v>
      </c>
      <c r="AA296" s="4">
        <v>0</v>
      </c>
      <c r="AB296" s="4">
        <v>0</v>
      </c>
      <c r="AC296" s="4">
        <v>0</v>
      </c>
      <c r="AD296" s="4">
        <v>0</v>
      </c>
      <c r="AE296" s="4">
        <v>0</v>
      </c>
      <c r="AF296" s="1">
        <v>245394</v>
      </c>
      <c r="AG296" s="1">
        <v>5</v>
      </c>
      <c r="AH296"/>
    </row>
    <row r="297" spans="1:34" x14ac:dyDescent="0.25">
      <c r="A297" t="s">
        <v>356</v>
      </c>
      <c r="B297" t="s">
        <v>20</v>
      </c>
      <c r="C297" t="s">
        <v>481</v>
      </c>
      <c r="D297" t="s">
        <v>413</v>
      </c>
      <c r="E297" s="4">
        <v>131.7608695652174</v>
      </c>
      <c r="F297" s="4">
        <f>Nurse[[#This Row],[Total Nurse Staff Hours]]/Nurse[[#This Row],[MDS Census]]</f>
        <v>3.7077627454215474</v>
      </c>
      <c r="G297" s="4">
        <f>Nurse[[#This Row],[Total Direct Care Staff Hours]]/Nurse[[#This Row],[MDS Census]]</f>
        <v>3.324265797723148</v>
      </c>
      <c r="H297" s="4">
        <f>Nurse[[#This Row],[Total RN Hours (w/ Admin, DON)]]/Nurse[[#This Row],[MDS Census]]</f>
        <v>0.77045867018643777</v>
      </c>
      <c r="I297" s="4">
        <f>Nurse[[#This Row],[RN Hours (excl. Admin, DON)]]/Nurse[[#This Row],[MDS Census]]</f>
        <v>0.48036627619204747</v>
      </c>
      <c r="J297" s="4">
        <f>SUM(Nurse[[#This Row],[RN Hours (excl. Admin, DON)]],Nurse[[#This Row],[RN Admin Hours]],Nurse[[#This Row],[RN DON Hours]],Nurse[[#This Row],[LPN Hours (excl. Admin)]],Nurse[[#This Row],[LPN Admin Hours]],Nurse[[#This Row],[CNA Hours]],Nurse[[#This Row],[NA TR Hours]],Nurse[[#This Row],[Med Aide/Tech Hours]])</f>
        <v>488.53804347826087</v>
      </c>
      <c r="K297" s="4">
        <f>SUM(Nurse[[#This Row],[RN Hours (excl. Admin, DON)]],Nurse[[#This Row],[LPN Hours (excl. Admin)]],Nurse[[#This Row],[CNA Hours]],Nurse[[#This Row],[NA TR Hours]],Nurse[[#This Row],[Med Aide/Tech Hours]])</f>
        <v>438.00815217391312</v>
      </c>
      <c r="L297" s="4">
        <f>SUM(Nurse[[#This Row],[RN Hours (excl. Admin, DON)]],Nurse[[#This Row],[RN Admin Hours]],Nurse[[#This Row],[RN DON Hours]])</f>
        <v>101.51630434782608</v>
      </c>
      <c r="M297" s="4">
        <v>63.293478260869563</v>
      </c>
      <c r="N297" s="4">
        <v>33.277173913043477</v>
      </c>
      <c r="O297" s="4">
        <v>4.9456521739130439</v>
      </c>
      <c r="P297" s="4">
        <f>SUM(Nurse[[#This Row],[LPN Hours (excl. Admin)]],Nurse[[#This Row],[LPN Admin Hours]])</f>
        <v>79.546195652173907</v>
      </c>
      <c r="Q297" s="4">
        <v>67.239130434782609</v>
      </c>
      <c r="R297" s="4">
        <v>12.307065217391305</v>
      </c>
      <c r="S297" s="4">
        <f>SUM(Nurse[[#This Row],[CNA Hours]],Nurse[[#This Row],[NA TR Hours]],Nurse[[#This Row],[Med Aide/Tech Hours]])</f>
        <v>307.47554347826087</v>
      </c>
      <c r="T297" s="4">
        <v>266.43206521739131</v>
      </c>
      <c r="U297" s="4">
        <v>2.4592391304347827</v>
      </c>
      <c r="V297" s="4">
        <v>38.584239130434781</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7" s="4">
        <v>0</v>
      </c>
      <c r="Y297" s="4">
        <v>0</v>
      </c>
      <c r="Z297" s="4">
        <v>0</v>
      </c>
      <c r="AA297" s="4">
        <v>0</v>
      </c>
      <c r="AB297" s="4">
        <v>0</v>
      </c>
      <c r="AC297" s="4">
        <v>0</v>
      </c>
      <c r="AD297" s="4">
        <v>0</v>
      </c>
      <c r="AE297" s="4">
        <v>0</v>
      </c>
      <c r="AF297" s="1">
        <v>245105</v>
      </c>
      <c r="AG297" s="1">
        <v>5</v>
      </c>
      <c r="AH297"/>
    </row>
    <row r="298" spans="1:34" x14ac:dyDescent="0.25">
      <c r="A298" t="s">
        <v>356</v>
      </c>
      <c r="B298" t="s">
        <v>25</v>
      </c>
      <c r="C298" t="s">
        <v>535</v>
      </c>
      <c r="D298" t="s">
        <v>415</v>
      </c>
      <c r="E298" s="4">
        <v>137.11956521739131</v>
      </c>
      <c r="F298" s="4">
        <f>Nurse[[#This Row],[Total Nurse Staff Hours]]/Nurse[[#This Row],[MDS Census]]</f>
        <v>3.7548156956004752</v>
      </c>
      <c r="G298" s="4">
        <f>Nurse[[#This Row],[Total Direct Care Staff Hours]]/Nurse[[#This Row],[MDS Census]]</f>
        <v>3.5472255251684501</v>
      </c>
      <c r="H298" s="4">
        <f>Nurse[[#This Row],[Total RN Hours (w/ Admin, DON)]]/Nurse[[#This Row],[MDS Census]]</f>
        <v>0.90915576694411415</v>
      </c>
      <c r="I298" s="4">
        <f>Nurse[[#This Row],[RN Hours (excl. Admin, DON)]]/Nurse[[#This Row],[MDS Census]]</f>
        <v>0.7788347205707491</v>
      </c>
      <c r="J298" s="4">
        <f>SUM(Nurse[[#This Row],[RN Hours (excl. Admin, DON)]],Nurse[[#This Row],[RN Admin Hours]],Nurse[[#This Row],[RN DON Hours]],Nurse[[#This Row],[LPN Hours (excl. Admin)]],Nurse[[#This Row],[LPN Admin Hours]],Nurse[[#This Row],[CNA Hours]],Nurse[[#This Row],[NA TR Hours]],Nurse[[#This Row],[Med Aide/Tech Hours]])</f>
        <v>514.85869565217388</v>
      </c>
      <c r="K298" s="4">
        <f>SUM(Nurse[[#This Row],[RN Hours (excl. Admin, DON)]],Nurse[[#This Row],[LPN Hours (excl. Admin)]],Nurse[[#This Row],[CNA Hours]],Nurse[[#This Row],[NA TR Hours]],Nurse[[#This Row],[Med Aide/Tech Hours]])</f>
        <v>486.39402173913044</v>
      </c>
      <c r="L298" s="4">
        <f>SUM(Nurse[[#This Row],[RN Hours (excl. Admin, DON)]],Nurse[[#This Row],[RN Admin Hours]],Nurse[[#This Row],[RN DON Hours]])</f>
        <v>124.66304347826087</v>
      </c>
      <c r="M298" s="4">
        <v>106.79347826086956</v>
      </c>
      <c r="N298" s="4">
        <v>17.869565217391305</v>
      </c>
      <c r="O298" s="4">
        <v>0</v>
      </c>
      <c r="P298" s="4">
        <f>SUM(Nurse[[#This Row],[LPN Hours (excl. Admin)]],Nurse[[#This Row],[LPN Admin Hours]])</f>
        <v>104.90217391304347</v>
      </c>
      <c r="Q298" s="4">
        <v>94.307065217391298</v>
      </c>
      <c r="R298" s="4">
        <v>10.595108695652174</v>
      </c>
      <c r="S298" s="4">
        <f>SUM(Nurse[[#This Row],[CNA Hours]],Nurse[[#This Row],[NA TR Hours]],Nurse[[#This Row],[Med Aide/Tech Hours]])</f>
        <v>285.29347826086956</v>
      </c>
      <c r="T298" s="4">
        <v>274.29076086956519</v>
      </c>
      <c r="U298" s="4">
        <v>0</v>
      </c>
      <c r="V298" s="4">
        <v>11.002717391304348</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8" s="4">
        <v>0</v>
      </c>
      <c r="Y298" s="4">
        <v>0</v>
      </c>
      <c r="Z298" s="4">
        <v>0</v>
      </c>
      <c r="AA298" s="4">
        <v>0</v>
      </c>
      <c r="AB298" s="4">
        <v>0</v>
      </c>
      <c r="AC298" s="4">
        <v>0</v>
      </c>
      <c r="AD298" s="4">
        <v>0</v>
      </c>
      <c r="AE298" s="4">
        <v>0</v>
      </c>
      <c r="AF298" s="1">
        <v>245148</v>
      </c>
      <c r="AG298" s="1">
        <v>5</v>
      </c>
      <c r="AH298"/>
    </row>
    <row r="299" spans="1:34" x14ac:dyDescent="0.25">
      <c r="A299" t="s">
        <v>356</v>
      </c>
      <c r="B299" t="s">
        <v>96</v>
      </c>
      <c r="C299" t="s">
        <v>540</v>
      </c>
      <c r="D299" t="s">
        <v>411</v>
      </c>
      <c r="E299" s="4">
        <v>36.543478260869563</v>
      </c>
      <c r="F299" s="4">
        <f>Nurse[[#This Row],[Total Nurse Staff Hours]]/Nurse[[#This Row],[MDS Census]]</f>
        <v>3.4835663295657349</v>
      </c>
      <c r="G299" s="4">
        <f>Nurse[[#This Row],[Total Direct Care Staff Hours]]/Nurse[[#This Row],[MDS Census]]</f>
        <v>3.1218024985127903</v>
      </c>
      <c r="H299" s="4">
        <f>Nurse[[#This Row],[Total RN Hours (w/ Admin, DON)]]/Nurse[[#This Row],[MDS Census]]</f>
        <v>1.0189619274241524</v>
      </c>
      <c r="I299" s="4">
        <f>Nurse[[#This Row],[RN Hours (excl. Admin, DON)]]/Nurse[[#This Row],[MDS Census]]</f>
        <v>0.78874182034503271</v>
      </c>
      <c r="J299" s="4">
        <f>SUM(Nurse[[#This Row],[RN Hours (excl. Admin, DON)]],Nurse[[#This Row],[RN Admin Hours]],Nurse[[#This Row],[RN DON Hours]],Nurse[[#This Row],[LPN Hours (excl. Admin)]],Nurse[[#This Row],[LPN Admin Hours]],Nurse[[#This Row],[CNA Hours]],Nurse[[#This Row],[NA TR Hours]],Nurse[[#This Row],[Med Aide/Tech Hours]])</f>
        <v>127.30163043478261</v>
      </c>
      <c r="K299" s="4">
        <f>SUM(Nurse[[#This Row],[RN Hours (excl. Admin, DON)]],Nurse[[#This Row],[LPN Hours (excl. Admin)]],Nurse[[#This Row],[CNA Hours]],Nurse[[#This Row],[NA TR Hours]],Nurse[[#This Row],[Med Aide/Tech Hours]])</f>
        <v>114.08152173913044</v>
      </c>
      <c r="L299" s="4">
        <f>SUM(Nurse[[#This Row],[RN Hours (excl. Admin, DON)]],Nurse[[#This Row],[RN Admin Hours]],Nurse[[#This Row],[RN DON Hours]])</f>
        <v>37.236413043478265</v>
      </c>
      <c r="M299" s="4">
        <v>28.823369565217391</v>
      </c>
      <c r="N299" s="4">
        <v>3.1956521739130435</v>
      </c>
      <c r="O299" s="4">
        <v>5.2173913043478262</v>
      </c>
      <c r="P299" s="4">
        <f>SUM(Nurse[[#This Row],[LPN Hours (excl. Admin)]],Nurse[[#This Row],[LPN Admin Hours]])</f>
        <v>29.138586956521738</v>
      </c>
      <c r="Q299" s="4">
        <v>24.331521739130434</v>
      </c>
      <c r="R299" s="4">
        <v>4.8070652173913047</v>
      </c>
      <c r="S299" s="4">
        <f>SUM(Nurse[[#This Row],[CNA Hours]],Nurse[[#This Row],[NA TR Hours]],Nurse[[#This Row],[Med Aide/Tech Hours]])</f>
        <v>60.926630434782609</v>
      </c>
      <c r="T299" s="4">
        <v>38.404891304347828</v>
      </c>
      <c r="U299" s="4">
        <v>4.8831521739130439</v>
      </c>
      <c r="V299" s="4">
        <v>17.638586956521738</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9" s="4">
        <v>0</v>
      </c>
      <c r="Y299" s="4">
        <v>0</v>
      </c>
      <c r="Z299" s="4">
        <v>0</v>
      </c>
      <c r="AA299" s="4">
        <v>0</v>
      </c>
      <c r="AB299" s="4">
        <v>0</v>
      </c>
      <c r="AC299" s="4">
        <v>0</v>
      </c>
      <c r="AD299" s="4">
        <v>0</v>
      </c>
      <c r="AE299" s="4">
        <v>0</v>
      </c>
      <c r="AF299" s="1">
        <v>245298</v>
      </c>
      <c r="AG299" s="1">
        <v>5</v>
      </c>
      <c r="AH299"/>
    </row>
    <row r="300" spans="1:34" x14ac:dyDescent="0.25">
      <c r="A300" t="s">
        <v>356</v>
      </c>
      <c r="B300" t="s">
        <v>114</v>
      </c>
      <c r="C300" t="s">
        <v>470</v>
      </c>
      <c r="D300" t="s">
        <v>389</v>
      </c>
      <c r="E300" s="4">
        <v>67.565217391304344</v>
      </c>
      <c r="F300" s="4">
        <f>Nurse[[#This Row],[Total Nurse Staff Hours]]/Nurse[[#This Row],[MDS Census]]</f>
        <v>3.5266248391248398</v>
      </c>
      <c r="G300" s="4">
        <f>Nurse[[#This Row],[Total Direct Care Staff Hours]]/Nurse[[#This Row],[MDS Census]]</f>
        <v>3.1339285714285716</v>
      </c>
      <c r="H300" s="4">
        <f>Nurse[[#This Row],[Total RN Hours (w/ Admin, DON)]]/Nurse[[#This Row],[MDS Census]]</f>
        <v>0.86884652509652527</v>
      </c>
      <c r="I300" s="4">
        <f>Nurse[[#This Row],[RN Hours (excl. Admin, DON)]]/Nurse[[#This Row],[MDS Census]]</f>
        <v>0.47615025740025746</v>
      </c>
      <c r="J300" s="4">
        <f>SUM(Nurse[[#This Row],[RN Hours (excl. Admin, DON)]],Nurse[[#This Row],[RN Admin Hours]],Nurse[[#This Row],[RN DON Hours]],Nurse[[#This Row],[LPN Hours (excl. Admin)]],Nurse[[#This Row],[LPN Admin Hours]],Nurse[[#This Row],[CNA Hours]],Nurse[[#This Row],[NA TR Hours]],Nurse[[#This Row],[Med Aide/Tech Hours]])</f>
        <v>238.2771739130435</v>
      </c>
      <c r="K300" s="4">
        <f>SUM(Nurse[[#This Row],[RN Hours (excl. Admin, DON)]],Nurse[[#This Row],[LPN Hours (excl. Admin)]],Nurse[[#This Row],[CNA Hours]],Nurse[[#This Row],[NA TR Hours]],Nurse[[#This Row],[Med Aide/Tech Hours]])</f>
        <v>211.74456521739131</v>
      </c>
      <c r="L300" s="4">
        <f>SUM(Nurse[[#This Row],[RN Hours (excl. Admin, DON)]],Nurse[[#This Row],[RN Admin Hours]],Nurse[[#This Row],[RN DON Hours]])</f>
        <v>58.703804347826093</v>
      </c>
      <c r="M300" s="4">
        <v>32.171195652173914</v>
      </c>
      <c r="N300" s="4">
        <v>22.032608695652176</v>
      </c>
      <c r="O300" s="4">
        <v>4.5</v>
      </c>
      <c r="P300" s="4">
        <f>SUM(Nurse[[#This Row],[LPN Hours (excl. Admin)]],Nurse[[#This Row],[LPN Admin Hours]])</f>
        <v>43.076086956521742</v>
      </c>
      <c r="Q300" s="4">
        <v>43.076086956521742</v>
      </c>
      <c r="R300" s="4">
        <v>0</v>
      </c>
      <c r="S300" s="4">
        <f>SUM(Nurse[[#This Row],[CNA Hours]],Nurse[[#This Row],[NA TR Hours]],Nurse[[#This Row],[Med Aide/Tech Hours]])</f>
        <v>136.49728260869566</v>
      </c>
      <c r="T300" s="4">
        <v>123.85597826086956</v>
      </c>
      <c r="U300" s="4">
        <v>5.9782608695652176E-2</v>
      </c>
      <c r="V300" s="4">
        <v>12.581521739130435</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0" s="4">
        <v>0</v>
      </c>
      <c r="Y300" s="4">
        <v>0</v>
      </c>
      <c r="Z300" s="4">
        <v>0</v>
      </c>
      <c r="AA300" s="4">
        <v>0</v>
      </c>
      <c r="AB300" s="4">
        <v>0</v>
      </c>
      <c r="AC300" s="4">
        <v>0</v>
      </c>
      <c r="AD300" s="4">
        <v>0</v>
      </c>
      <c r="AE300" s="4">
        <v>0</v>
      </c>
      <c r="AF300" s="1">
        <v>245325</v>
      </c>
      <c r="AG300" s="1">
        <v>5</v>
      </c>
      <c r="AH300"/>
    </row>
    <row r="301" spans="1:34" x14ac:dyDescent="0.25">
      <c r="A301" t="s">
        <v>356</v>
      </c>
      <c r="B301" t="s">
        <v>207</v>
      </c>
      <c r="C301" t="s">
        <v>639</v>
      </c>
      <c r="D301" t="s">
        <v>417</v>
      </c>
      <c r="E301" s="4">
        <v>38.228260869565219</v>
      </c>
      <c r="F301" s="4">
        <f>Nurse[[#This Row],[Total Nurse Staff Hours]]/Nurse[[#This Row],[MDS Census]]</f>
        <v>3.7179414273528573</v>
      </c>
      <c r="G301" s="4">
        <f>Nurse[[#This Row],[Total Direct Care Staff Hours]]/Nurse[[#This Row],[MDS Census]]</f>
        <v>3.5143588285470564</v>
      </c>
      <c r="H301" s="4">
        <f>Nurse[[#This Row],[Total RN Hours (w/ Admin, DON)]]/Nurse[[#This Row],[MDS Census]]</f>
        <v>0.7448109183963606</v>
      </c>
      <c r="I301" s="4">
        <f>Nurse[[#This Row],[RN Hours (excl. Admin, DON)]]/Nurse[[#This Row],[MDS Census]]</f>
        <v>0.54122831959056017</v>
      </c>
      <c r="J301" s="4">
        <f>SUM(Nurse[[#This Row],[RN Hours (excl. Admin, DON)]],Nurse[[#This Row],[RN Admin Hours]],Nurse[[#This Row],[RN DON Hours]],Nurse[[#This Row],[LPN Hours (excl. Admin)]],Nurse[[#This Row],[LPN Admin Hours]],Nurse[[#This Row],[CNA Hours]],Nurse[[#This Row],[NA TR Hours]],Nurse[[#This Row],[Med Aide/Tech Hours]])</f>
        <v>142.13043478260869</v>
      </c>
      <c r="K301" s="4">
        <f>SUM(Nurse[[#This Row],[RN Hours (excl. Admin, DON)]],Nurse[[#This Row],[LPN Hours (excl. Admin)]],Nurse[[#This Row],[CNA Hours]],Nurse[[#This Row],[NA TR Hours]],Nurse[[#This Row],[Med Aide/Tech Hours]])</f>
        <v>134.3478260869565</v>
      </c>
      <c r="L301" s="4">
        <f>SUM(Nurse[[#This Row],[RN Hours (excl. Admin, DON)]],Nurse[[#This Row],[RN Admin Hours]],Nurse[[#This Row],[RN DON Hours]])</f>
        <v>28.472826086956523</v>
      </c>
      <c r="M301" s="4">
        <v>20.690217391304348</v>
      </c>
      <c r="N301" s="4">
        <v>6</v>
      </c>
      <c r="O301" s="4">
        <v>1.7826086956521738</v>
      </c>
      <c r="P301" s="4">
        <f>SUM(Nurse[[#This Row],[LPN Hours (excl. Admin)]],Nurse[[#This Row],[LPN Admin Hours]])</f>
        <v>19.241847826086957</v>
      </c>
      <c r="Q301" s="4">
        <v>19.241847826086957</v>
      </c>
      <c r="R301" s="4">
        <v>0</v>
      </c>
      <c r="S301" s="4">
        <f>SUM(Nurse[[#This Row],[CNA Hours]],Nurse[[#This Row],[NA TR Hours]],Nurse[[#This Row],[Med Aide/Tech Hours]])</f>
        <v>94.415760869565219</v>
      </c>
      <c r="T301" s="4">
        <v>67.614130434782609</v>
      </c>
      <c r="U301" s="4">
        <v>3.1168478260869565</v>
      </c>
      <c r="V301" s="4">
        <v>23.684782608695652</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1" s="4">
        <v>0</v>
      </c>
      <c r="Y301" s="4">
        <v>0</v>
      </c>
      <c r="Z301" s="4">
        <v>0</v>
      </c>
      <c r="AA301" s="4">
        <v>0</v>
      </c>
      <c r="AB301" s="4">
        <v>0</v>
      </c>
      <c r="AC301" s="4">
        <v>0</v>
      </c>
      <c r="AD301" s="4">
        <v>0</v>
      </c>
      <c r="AE301" s="4">
        <v>0</v>
      </c>
      <c r="AF301" s="1">
        <v>245459</v>
      </c>
      <c r="AG301" s="1">
        <v>5</v>
      </c>
      <c r="AH301"/>
    </row>
    <row r="302" spans="1:34" x14ac:dyDescent="0.25">
      <c r="A302" t="s">
        <v>356</v>
      </c>
      <c r="B302" t="s">
        <v>127</v>
      </c>
      <c r="C302" t="s">
        <v>598</v>
      </c>
      <c r="D302" t="s">
        <v>444</v>
      </c>
      <c r="E302" s="4">
        <v>32.086956521739133</v>
      </c>
      <c r="F302" s="4">
        <f>Nurse[[#This Row],[Total Nurse Staff Hours]]/Nurse[[#This Row],[MDS Census]]</f>
        <v>3.6640413279132789</v>
      </c>
      <c r="G302" s="4">
        <f>Nurse[[#This Row],[Total Direct Care Staff Hours]]/Nurse[[#This Row],[MDS Census]]</f>
        <v>3.2398373983739837</v>
      </c>
      <c r="H302" s="4">
        <f>Nurse[[#This Row],[Total RN Hours (w/ Admin, DON)]]/Nurse[[#This Row],[MDS Census]]</f>
        <v>1.4802676151761516</v>
      </c>
      <c r="I302" s="4">
        <f>Nurse[[#This Row],[RN Hours (excl. Admin, DON)]]/Nurse[[#This Row],[MDS Census]]</f>
        <v>1.1758976964769645</v>
      </c>
      <c r="J302" s="4">
        <f>SUM(Nurse[[#This Row],[RN Hours (excl. Admin, DON)]],Nurse[[#This Row],[RN Admin Hours]],Nurse[[#This Row],[RN DON Hours]],Nurse[[#This Row],[LPN Hours (excl. Admin)]],Nurse[[#This Row],[LPN Admin Hours]],Nurse[[#This Row],[CNA Hours]],Nurse[[#This Row],[NA TR Hours]],Nurse[[#This Row],[Med Aide/Tech Hours]])</f>
        <v>117.56793478260869</v>
      </c>
      <c r="K302" s="4">
        <f>SUM(Nurse[[#This Row],[RN Hours (excl. Admin, DON)]],Nurse[[#This Row],[LPN Hours (excl. Admin)]],Nurse[[#This Row],[CNA Hours]],Nurse[[#This Row],[NA TR Hours]],Nurse[[#This Row],[Med Aide/Tech Hours]])</f>
        <v>103.95652173913044</v>
      </c>
      <c r="L302" s="4">
        <f>SUM(Nurse[[#This Row],[RN Hours (excl. Admin, DON)]],Nurse[[#This Row],[RN Admin Hours]],Nurse[[#This Row],[RN DON Hours]])</f>
        <v>47.497282608695649</v>
      </c>
      <c r="M302" s="4">
        <v>37.730978260869563</v>
      </c>
      <c r="N302" s="4">
        <v>5.1086956521739131</v>
      </c>
      <c r="O302" s="4">
        <v>4.6576086956521738</v>
      </c>
      <c r="P302" s="4">
        <f>SUM(Nurse[[#This Row],[LPN Hours (excl. Admin)]],Nurse[[#This Row],[LPN Admin Hours]])</f>
        <v>9.7472826086956523</v>
      </c>
      <c r="Q302" s="4">
        <v>5.9021739130434785</v>
      </c>
      <c r="R302" s="4">
        <v>3.8451086956521738</v>
      </c>
      <c r="S302" s="4">
        <f>SUM(Nurse[[#This Row],[CNA Hours]],Nurse[[#This Row],[NA TR Hours]],Nurse[[#This Row],[Med Aide/Tech Hours]])</f>
        <v>60.323369565217384</v>
      </c>
      <c r="T302" s="4">
        <v>55.929347826086953</v>
      </c>
      <c r="U302" s="4">
        <v>4.2255434782608692</v>
      </c>
      <c r="V302" s="4">
        <v>0.16847826086956522</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2" s="4">
        <v>0</v>
      </c>
      <c r="Y302" s="4">
        <v>0</v>
      </c>
      <c r="Z302" s="4">
        <v>0</v>
      </c>
      <c r="AA302" s="4">
        <v>0</v>
      </c>
      <c r="AB302" s="4">
        <v>0</v>
      </c>
      <c r="AC302" s="4">
        <v>0</v>
      </c>
      <c r="AD302" s="4">
        <v>0</v>
      </c>
      <c r="AE302" s="4">
        <v>0</v>
      </c>
      <c r="AF302" s="1">
        <v>245345</v>
      </c>
      <c r="AG302" s="1">
        <v>5</v>
      </c>
      <c r="AH302"/>
    </row>
    <row r="303" spans="1:34" x14ac:dyDescent="0.25">
      <c r="A303" t="s">
        <v>356</v>
      </c>
      <c r="B303" t="s">
        <v>289</v>
      </c>
      <c r="C303" t="s">
        <v>497</v>
      </c>
      <c r="D303" t="s">
        <v>403</v>
      </c>
      <c r="E303" s="4">
        <v>66.728260869565219</v>
      </c>
      <c r="F303" s="4">
        <f>Nurse[[#This Row],[Total Nurse Staff Hours]]/Nurse[[#This Row],[MDS Census]]</f>
        <v>3.9533393060759092</v>
      </c>
      <c r="G303" s="4">
        <f>Nurse[[#This Row],[Total Direct Care Staff Hours]]/Nurse[[#This Row],[MDS Census]]</f>
        <v>3.4433132431992193</v>
      </c>
      <c r="H303" s="4">
        <f>Nurse[[#This Row],[Total RN Hours (w/ Admin, DON)]]/Nurse[[#This Row],[MDS Census]]</f>
        <v>0.95365694738556772</v>
      </c>
      <c r="I303" s="4">
        <f>Nurse[[#This Row],[RN Hours (excl. Admin, DON)]]/Nurse[[#This Row],[MDS Census]]</f>
        <v>0.52357875875549775</v>
      </c>
      <c r="J303" s="4">
        <f>SUM(Nurse[[#This Row],[RN Hours (excl. Admin, DON)]],Nurse[[#This Row],[RN Admin Hours]],Nurse[[#This Row],[RN DON Hours]],Nurse[[#This Row],[LPN Hours (excl. Admin)]],Nurse[[#This Row],[LPN Admin Hours]],Nurse[[#This Row],[CNA Hours]],Nurse[[#This Row],[NA TR Hours]],Nurse[[#This Row],[Med Aide/Tech Hours]])</f>
        <v>263.79945652173922</v>
      </c>
      <c r="K303" s="4">
        <f>SUM(Nurse[[#This Row],[RN Hours (excl. Admin, DON)]],Nurse[[#This Row],[LPN Hours (excl. Admin)]],Nurse[[#This Row],[CNA Hours]],Nurse[[#This Row],[NA TR Hours]],Nurse[[#This Row],[Med Aide/Tech Hours]])</f>
        <v>229.76630434782618</v>
      </c>
      <c r="L303" s="4">
        <f>SUM(Nurse[[#This Row],[RN Hours (excl. Admin, DON)]],Nurse[[#This Row],[RN Admin Hours]],Nurse[[#This Row],[RN DON Hours]])</f>
        <v>63.635869565217398</v>
      </c>
      <c r="M303" s="4">
        <v>34.937500000000007</v>
      </c>
      <c r="N303" s="4">
        <v>24.872282608695649</v>
      </c>
      <c r="O303" s="4">
        <v>3.8260869565217392</v>
      </c>
      <c r="P303" s="4">
        <f>SUM(Nurse[[#This Row],[LPN Hours (excl. Admin)]],Nurse[[#This Row],[LPN Admin Hours]])</f>
        <v>41.84782608695653</v>
      </c>
      <c r="Q303" s="4">
        <v>36.513043478260876</v>
      </c>
      <c r="R303" s="4">
        <v>5.3347826086956545</v>
      </c>
      <c r="S303" s="4">
        <f>SUM(Nurse[[#This Row],[CNA Hours]],Nurse[[#This Row],[NA TR Hours]],Nurse[[#This Row],[Med Aide/Tech Hours]])</f>
        <v>158.31576086956528</v>
      </c>
      <c r="T303" s="4">
        <v>131.41250000000008</v>
      </c>
      <c r="U303" s="4">
        <v>0</v>
      </c>
      <c r="V303" s="4">
        <v>26.903260869565216</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17.206521739130434</v>
      </c>
      <c r="X303" s="4">
        <v>9.1059782608695645</v>
      </c>
      <c r="Y303" s="4">
        <v>1.3695652173913044</v>
      </c>
      <c r="Z303" s="4">
        <v>0</v>
      </c>
      <c r="AA303" s="4">
        <v>4.2282608695652177</v>
      </c>
      <c r="AB303" s="4">
        <v>0</v>
      </c>
      <c r="AC303" s="4">
        <v>2.5027173913043477</v>
      </c>
      <c r="AD303" s="4">
        <v>0</v>
      </c>
      <c r="AE303" s="4">
        <v>0</v>
      </c>
      <c r="AF303" s="1">
        <v>245590</v>
      </c>
      <c r="AG303" s="1">
        <v>5</v>
      </c>
      <c r="AH303"/>
    </row>
    <row r="304" spans="1:34" x14ac:dyDescent="0.25">
      <c r="A304" t="s">
        <v>356</v>
      </c>
      <c r="B304" t="s">
        <v>222</v>
      </c>
      <c r="C304" t="s">
        <v>545</v>
      </c>
      <c r="D304" t="s">
        <v>420</v>
      </c>
      <c r="E304" s="4">
        <v>61.021739130434781</v>
      </c>
      <c r="F304" s="4">
        <f>Nurse[[#This Row],[Total Nurse Staff Hours]]/Nurse[[#This Row],[MDS Census]]</f>
        <v>3.6338350552190954</v>
      </c>
      <c r="G304" s="4">
        <f>Nurse[[#This Row],[Total Direct Care Staff Hours]]/Nurse[[#This Row],[MDS Census]]</f>
        <v>3.2619522622016386</v>
      </c>
      <c r="H304" s="4">
        <f>Nurse[[#This Row],[Total RN Hours (w/ Admin, DON)]]/Nurse[[#This Row],[MDS Census]]</f>
        <v>1.0754809405058781</v>
      </c>
      <c r="I304" s="4">
        <f>Nurse[[#This Row],[RN Hours (excl. Admin, DON)]]/Nurse[[#This Row],[MDS Census]]</f>
        <v>0.70359814748842175</v>
      </c>
      <c r="J304" s="4">
        <f>SUM(Nurse[[#This Row],[RN Hours (excl. Admin, DON)]],Nurse[[#This Row],[RN Admin Hours]],Nurse[[#This Row],[RN DON Hours]],Nurse[[#This Row],[LPN Hours (excl. Admin)]],Nurse[[#This Row],[LPN Admin Hours]],Nurse[[#This Row],[CNA Hours]],Nurse[[#This Row],[NA TR Hours]],Nurse[[#This Row],[Med Aide/Tech Hours]])</f>
        <v>221.7429347826087</v>
      </c>
      <c r="K304" s="4">
        <f>SUM(Nurse[[#This Row],[RN Hours (excl. Admin, DON)]],Nurse[[#This Row],[LPN Hours (excl. Admin)]],Nurse[[#This Row],[CNA Hours]],Nurse[[#This Row],[NA TR Hours]],Nurse[[#This Row],[Med Aide/Tech Hours]])</f>
        <v>199.04999999999998</v>
      </c>
      <c r="L304" s="4">
        <f>SUM(Nurse[[#This Row],[RN Hours (excl. Admin, DON)]],Nurse[[#This Row],[RN Admin Hours]],Nurse[[#This Row],[RN DON Hours]])</f>
        <v>65.627717391304344</v>
      </c>
      <c r="M304" s="4">
        <v>42.934782608695649</v>
      </c>
      <c r="N304" s="4">
        <v>20.209239130434781</v>
      </c>
      <c r="O304" s="4">
        <v>2.4836956521739131</v>
      </c>
      <c r="P304" s="4">
        <f>SUM(Nurse[[#This Row],[LPN Hours (excl. Admin)]],Nurse[[#This Row],[LPN Admin Hours]])</f>
        <v>25.622282608695652</v>
      </c>
      <c r="Q304" s="4">
        <v>25.622282608695652</v>
      </c>
      <c r="R304" s="4">
        <v>0</v>
      </c>
      <c r="S304" s="4">
        <f>SUM(Nurse[[#This Row],[CNA Hours]],Nurse[[#This Row],[NA TR Hours]],Nurse[[#This Row],[Med Aide/Tech Hours]])</f>
        <v>130.4929347826087</v>
      </c>
      <c r="T304" s="4">
        <v>116.65869565217392</v>
      </c>
      <c r="U304" s="4">
        <v>0</v>
      </c>
      <c r="V304" s="4">
        <v>13.834239130434783</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4" s="4">
        <v>0</v>
      </c>
      <c r="Y304" s="4">
        <v>0</v>
      </c>
      <c r="Z304" s="4">
        <v>0</v>
      </c>
      <c r="AA304" s="4">
        <v>0</v>
      </c>
      <c r="AB304" s="4">
        <v>0</v>
      </c>
      <c r="AC304" s="4">
        <v>0</v>
      </c>
      <c r="AD304" s="4">
        <v>0</v>
      </c>
      <c r="AE304" s="4">
        <v>0</v>
      </c>
      <c r="AF304" s="1">
        <v>245483</v>
      </c>
      <c r="AG304" s="1">
        <v>5</v>
      </c>
      <c r="AH304"/>
    </row>
    <row r="305" spans="1:34" x14ac:dyDescent="0.25">
      <c r="A305" t="s">
        <v>356</v>
      </c>
      <c r="B305" t="s">
        <v>100</v>
      </c>
      <c r="C305" t="s">
        <v>581</v>
      </c>
      <c r="D305" t="s">
        <v>424</v>
      </c>
      <c r="E305" s="4">
        <v>29.326086956521738</v>
      </c>
      <c r="F305" s="4">
        <f>Nurse[[#This Row],[Total Nurse Staff Hours]]/Nurse[[#This Row],[MDS Census]]</f>
        <v>4.1766234247590814</v>
      </c>
      <c r="G305" s="4">
        <f>Nurse[[#This Row],[Total Direct Care Staff Hours]]/Nurse[[#This Row],[MDS Census]]</f>
        <v>3.5944625648628619</v>
      </c>
      <c r="H305" s="4">
        <f>Nurse[[#This Row],[Total RN Hours (w/ Admin, DON)]]/Nurse[[#This Row],[MDS Census]]</f>
        <v>0.74227946627131214</v>
      </c>
      <c r="I305" s="4">
        <f>Nurse[[#This Row],[RN Hours (excl. Admin, DON)]]/Nurse[[#This Row],[MDS Census]]</f>
        <v>0.16011860637509268</v>
      </c>
      <c r="J305" s="4">
        <f>SUM(Nurse[[#This Row],[RN Hours (excl. Admin, DON)]],Nurse[[#This Row],[RN Admin Hours]],Nurse[[#This Row],[RN DON Hours]],Nurse[[#This Row],[LPN Hours (excl. Admin)]],Nurse[[#This Row],[LPN Admin Hours]],Nurse[[#This Row],[CNA Hours]],Nurse[[#This Row],[NA TR Hours]],Nurse[[#This Row],[Med Aide/Tech Hours]])</f>
        <v>122.48402173913044</v>
      </c>
      <c r="K305" s="4">
        <f>SUM(Nurse[[#This Row],[RN Hours (excl. Admin, DON)]],Nurse[[#This Row],[LPN Hours (excl. Admin)]],Nurse[[#This Row],[CNA Hours]],Nurse[[#This Row],[NA TR Hours]],Nurse[[#This Row],[Med Aide/Tech Hours]])</f>
        <v>105.41152173913045</v>
      </c>
      <c r="L305" s="4">
        <f>SUM(Nurse[[#This Row],[RN Hours (excl. Admin, DON)]],Nurse[[#This Row],[RN Admin Hours]],Nurse[[#This Row],[RN DON Hours]])</f>
        <v>21.768152173913045</v>
      </c>
      <c r="M305" s="4">
        <v>4.6956521739130439</v>
      </c>
      <c r="N305" s="4">
        <v>10.490978260869566</v>
      </c>
      <c r="O305" s="4">
        <v>6.5815217391304346</v>
      </c>
      <c r="P305" s="4">
        <f>SUM(Nurse[[#This Row],[LPN Hours (excl. Admin)]],Nurse[[#This Row],[LPN Admin Hours]])</f>
        <v>41.664239130434787</v>
      </c>
      <c r="Q305" s="4">
        <v>41.664239130434787</v>
      </c>
      <c r="R305" s="4">
        <v>0</v>
      </c>
      <c r="S305" s="4">
        <f>SUM(Nurse[[#This Row],[CNA Hours]],Nurse[[#This Row],[NA TR Hours]],Nurse[[#This Row],[Med Aide/Tech Hours]])</f>
        <v>59.051630434782609</v>
      </c>
      <c r="T305" s="4">
        <v>59.051630434782609</v>
      </c>
      <c r="U305" s="4">
        <v>0</v>
      </c>
      <c r="V305" s="4">
        <v>0</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5" s="4">
        <v>0</v>
      </c>
      <c r="Y305" s="4">
        <v>0</v>
      </c>
      <c r="Z305" s="4">
        <v>0</v>
      </c>
      <c r="AA305" s="4">
        <v>0</v>
      </c>
      <c r="AB305" s="4">
        <v>0</v>
      </c>
      <c r="AC305" s="4">
        <v>0</v>
      </c>
      <c r="AD305" s="4">
        <v>0</v>
      </c>
      <c r="AE305" s="4">
        <v>0</v>
      </c>
      <c r="AF305" s="1">
        <v>245304</v>
      </c>
      <c r="AG305" s="1">
        <v>5</v>
      </c>
      <c r="AH305"/>
    </row>
    <row r="306" spans="1:34" x14ac:dyDescent="0.25">
      <c r="A306" t="s">
        <v>356</v>
      </c>
      <c r="B306" t="s">
        <v>91</v>
      </c>
      <c r="C306" t="s">
        <v>574</v>
      </c>
      <c r="D306" t="s">
        <v>415</v>
      </c>
      <c r="E306" s="4">
        <v>57.206521739130437</v>
      </c>
      <c r="F306" s="4">
        <f>Nurse[[#This Row],[Total Nurse Staff Hours]]/Nurse[[#This Row],[MDS Census]]</f>
        <v>2.9645164354930649</v>
      </c>
      <c r="G306" s="4">
        <f>Nurse[[#This Row],[Total Direct Care Staff Hours]]/Nurse[[#This Row],[MDS Census]]</f>
        <v>2.7532300969029073</v>
      </c>
      <c r="H306" s="4">
        <f>Nurse[[#This Row],[Total RN Hours (w/ Admin, DON)]]/Nurse[[#This Row],[MDS Census]]</f>
        <v>0.43478054341630246</v>
      </c>
      <c r="I306" s="4">
        <f>Nurse[[#This Row],[RN Hours (excl. Admin, DON)]]/Nurse[[#This Row],[MDS Census]]</f>
        <v>0.22349420482614477</v>
      </c>
      <c r="J306" s="4">
        <f>SUM(Nurse[[#This Row],[RN Hours (excl. Admin, DON)]],Nurse[[#This Row],[RN Admin Hours]],Nurse[[#This Row],[RN DON Hours]],Nurse[[#This Row],[LPN Hours (excl. Admin)]],Nurse[[#This Row],[LPN Admin Hours]],Nurse[[#This Row],[CNA Hours]],Nurse[[#This Row],[NA TR Hours]],Nurse[[#This Row],[Med Aide/Tech Hours]])</f>
        <v>169.5896739130435</v>
      </c>
      <c r="K306" s="4">
        <f>SUM(Nurse[[#This Row],[RN Hours (excl. Admin, DON)]],Nurse[[#This Row],[LPN Hours (excl. Admin)]],Nurse[[#This Row],[CNA Hours]],Nurse[[#This Row],[NA TR Hours]],Nurse[[#This Row],[Med Aide/Tech Hours]])</f>
        <v>157.50271739130437</v>
      </c>
      <c r="L306" s="4">
        <f>SUM(Nurse[[#This Row],[RN Hours (excl. Admin, DON)]],Nurse[[#This Row],[RN Admin Hours]],Nurse[[#This Row],[RN DON Hours]])</f>
        <v>24.872282608695652</v>
      </c>
      <c r="M306" s="4">
        <v>12.785326086956522</v>
      </c>
      <c r="N306" s="4">
        <v>7.6521739130434785</v>
      </c>
      <c r="O306" s="4">
        <v>4.4347826086956523</v>
      </c>
      <c r="P306" s="4">
        <f>SUM(Nurse[[#This Row],[LPN Hours (excl. Admin)]],Nurse[[#This Row],[LPN Admin Hours]])</f>
        <v>43.315217391304351</v>
      </c>
      <c r="Q306" s="4">
        <v>43.315217391304351</v>
      </c>
      <c r="R306" s="4">
        <v>0</v>
      </c>
      <c r="S306" s="4">
        <f>SUM(Nurse[[#This Row],[CNA Hours]],Nurse[[#This Row],[NA TR Hours]],Nurse[[#This Row],[Med Aide/Tech Hours]])</f>
        <v>101.40217391304348</v>
      </c>
      <c r="T306" s="4">
        <v>101.40217391304348</v>
      </c>
      <c r="U306" s="4">
        <v>0</v>
      </c>
      <c r="V306" s="4">
        <v>0</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6" s="4">
        <v>0</v>
      </c>
      <c r="Y306" s="4">
        <v>0</v>
      </c>
      <c r="Z306" s="4">
        <v>0</v>
      </c>
      <c r="AA306" s="4">
        <v>0</v>
      </c>
      <c r="AB306" s="4">
        <v>0</v>
      </c>
      <c r="AC306" s="4">
        <v>0</v>
      </c>
      <c r="AD306" s="4">
        <v>0</v>
      </c>
      <c r="AE306" s="4">
        <v>0</v>
      </c>
      <c r="AF306" s="1">
        <v>245289</v>
      </c>
      <c r="AG306" s="1">
        <v>5</v>
      </c>
      <c r="AH306"/>
    </row>
    <row r="307" spans="1:34" x14ac:dyDescent="0.25">
      <c r="A307" t="s">
        <v>356</v>
      </c>
      <c r="B307" t="s">
        <v>88</v>
      </c>
      <c r="C307" t="s">
        <v>506</v>
      </c>
      <c r="D307" t="s">
        <v>420</v>
      </c>
      <c r="E307" s="4">
        <v>68.913043478260875</v>
      </c>
      <c r="F307" s="4">
        <f>Nurse[[#This Row],[Total Nurse Staff Hours]]/Nurse[[#This Row],[MDS Census]]</f>
        <v>3.274979495268139</v>
      </c>
      <c r="G307" s="4">
        <f>Nurse[[#This Row],[Total Direct Care Staff Hours]]/Nurse[[#This Row],[MDS Census]]</f>
        <v>2.8377555205047322</v>
      </c>
      <c r="H307" s="4">
        <f>Nurse[[#This Row],[Total RN Hours (w/ Admin, DON)]]/Nurse[[#This Row],[MDS Census]]</f>
        <v>0.62436908517350165</v>
      </c>
      <c r="I307" s="4">
        <f>Nurse[[#This Row],[RN Hours (excl. Admin, DON)]]/Nurse[[#This Row],[MDS Census]]</f>
        <v>0.18714511041009463</v>
      </c>
      <c r="J307" s="4">
        <f>SUM(Nurse[[#This Row],[RN Hours (excl. Admin, DON)]],Nurse[[#This Row],[RN Admin Hours]],Nurse[[#This Row],[RN DON Hours]],Nurse[[#This Row],[LPN Hours (excl. Admin)]],Nurse[[#This Row],[LPN Admin Hours]],Nurse[[#This Row],[CNA Hours]],Nurse[[#This Row],[NA TR Hours]],Nurse[[#This Row],[Med Aide/Tech Hours]])</f>
        <v>225.68880434782611</v>
      </c>
      <c r="K307" s="4">
        <f>SUM(Nurse[[#This Row],[RN Hours (excl. Admin, DON)]],Nurse[[#This Row],[LPN Hours (excl. Admin)]],Nurse[[#This Row],[CNA Hours]],Nurse[[#This Row],[NA TR Hours]],Nurse[[#This Row],[Med Aide/Tech Hours]])</f>
        <v>195.55836956521742</v>
      </c>
      <c r="L307" s="4">
        <f>SUM(Nurse[[#This Row],[RN Hours (excl. Admin, DON)]],Nurse[[#This Row],[RN Admin Hours]],Nurse[[#This Row],[RN DON Hours]])</f>
        <v>43.027173913043484</v>
      </c>
      <c r="M307" s="4">
        <v>12.896739130434783</v>
      </c>
      <c r="N307" s="4">
        <v>24.565217391304348</v>
      </c>
      <c r="O307" s="4">
        <v>5.5652173913043477</v>
      </c>
      <c r="P307" s="4">
        <f>SUM(Nurse[[#This Row],[LPN Hours (excl. Admin)]],Nurse[[#This Row],[LPN Admin Hours]])</f>
        <v>52.906195652173913</v>
      </c>
      <c r="Q307" s="4">
        <v>52.906195652173913</v>
      </c>
      <c r="R307" s="4">
        <v>0</v>
      </c>
      <c r="S307" s="4">
        <f>SUM(Nurse[[#This Row],[CNA Hours]],Nurse[[#This Row],[NA TR Hours]],Nurse[[#This Row],[Med Aide/Tech Hours]])</f>
        <v>129.75543478260872</v>
      </c>
      <c r="T307" s="4">
        <v>128.6983695652174</v>
      </c>
      <c r="U307" s="4">
        <v>1.0570652173913044</v>
      </c>
      <c r="V307" s="4">
        <v>0</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7" s="4">
        <v>0</v>
      </c>
      <c r="Y307" s="4">
        <v>0</v>
      </c>
      <c r="Z307" s="4">
        <v>0</v>
      </c>
      <c r="AA307" s="4">
        <v>0</v>
      </c>
      <c r="AB307" s="4">
        <v>0</v>
      </c>
      <c r="AC307" s="4">
        <v>0</v>
      </c>
      <c r="AD307" s="4">
        <v>0</v>
      </c>
      <c r="AE307" s="4">
        <v>0</v>
      </c>
      <c r="AF307" s="1">
        <v>245283</v>
      </c>
      <c r="AG307" s="1">
        <v>5</v>
      </c>
      <c r="AH307"/>
    </row>
    <row r="308" spans="1:34" x14ac:dyDescent="0.25">
      <c r="A308" t="s">
        <v>356</v>
      </c>
      <c r="B308" t="s">
        <v>217</v>
      </c>
      <c r="C308" t="s">
        <v>645</v>
      </c>
      <c r="D308" t="s">
        <v>394</v>
      </c>
      <c r="E308" s="4">
        <v>36.260869565217391</v>
      </c>
      <c r="F308" s="4">
        <f>Nurse[[#This Row],[Total Nurse Staff Hours]]/Nurse[[#This Row],[MDS Census]]</f>
        <v>3.281930455635492</v>
      </c>
      <c r="G308" s="4">
        <f>Nurse[[#This Row],[Total Direct Care Staff Hours]]/Nurse[[#This Row],[MDS Census]]</f>
        <v>2.892092326139089</v>
      </c>
      <c r="H308" s="4">
        <f>Nurse[[#This Row],[Total RN Hours (w/ Admin, DON)]]/Nurse[[#This Row],[MDS Census]]</f>
        <v>0.65827338129496404</v>
      </c>
      <c r="I308" s="4">
        <f>Nurse[[#This Row],[RN Hours (excl. Admin, DON)]]/Nurse[[#This Row],[MDS Census]]</f>
        <v>0.26843525179856115</v>
      </c>
      <c r="J308" s="4">
        <f>SUM(Nurse[[#This Row],[RN Hours (excl. Admin, DON)]],Nurse[[#This Row],[RN Admin Hours]],Nurse[[#This Row],[RN DON Hours]],Nurse[[#This Row],[LPN Hours (excl. Admin)]],Nurse[[#This Row],[LPN Admin Hours]],Nurse[[#This Row],[CNA Hours]],Nurse[[#This Row],[NA TR Hours]],Nurse[[#This Row],[Med Aide/Tech Hours]])</f>
        <v>119.00565217391305</v>
      </c>
      <c r="K308" s="4">
        <f>SUM(Nurse[[#This Row],[RN Hours (excl. Admin, DON)]],Nurse[[#This Row],[LPN Hours (excl. Admin)]],Nurse[[#This Row],[CNA Hours]],Nurse[[#This Row],[NA TR Hours]],Nurse[[#This Row],[Med Aide/Tech Hours]])</f>
        <v>104.86978260869566</v>
      </c>
      <c r="L308" s="4">
        <f>SUM(Nurse[[#This Row],[RN Hours (excl. Admin, DON)]],Nurse[[#This Row],[RN Admin Hours]],Nurse[[#This Row],[RN DON Hours]])</f>
        <v>23.869565217391305</v>
      </c>
      <c r="M308" s="4">
        <v>9.7336956521739122</v>
      </c>
      <c r="N308" s="4">
        <v>10.114130434782609</v>
      </c>
      <c r="O308" s="4">
        <v>4.0217391304347823</v>
      </c>
      <c r="P308" s="4">
        <f>SUM(Nurse[[#This Row],[LPN Hours (excl. Admin)]],Nurse[[#This Row],[LPN Admin Hours]])</f>
        <v>21.035326086956523</v>
      </c>
      <c r="Q308" s="4">
        <v>21.035326086956523</v>
      </c>
      <c r="R308" s="4">
        <v>0</v>
      </c>
      <c r="S308" s="4">
        <f>SUM(Nurse[[#This Row],[CNA Hours]],Nurse[[#This Row],[NA TR Hours]],Nurse[[#This Row],[Med Aide/Tech Hours]])</f>
        <v>74.100760869565221</v>
      </c>
      <c r="T308" s="4">
        <v>56.801630434782609</v>
      </c>
      <c r="U308" s="4">
        <v>8.6768478260869557</v>
      </c>
      <c r="V308" s="4">
        <v>8.6222826086956523</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8" s="4">
        <v>0</v>
      </c>
      <c r="Y308" s="4">
        <v>0</v>
      </c>
      <c r="Z308" s="4">
        <v>0</v>
      </c>
      <c r="AA308" s="4">
        <v>0</v>
      </c>
      <c r="AB308" s="4">
        <v>0</v>
      </c>
      <c r="AC308" s="4">
        <v>0</v>
      </c>
      <c r="AD308" s="4">
        <v>0</v>
      </c>
      <c r="AE308" s="4">
        <v>0</v>
      </c>
      <c r="AF308" s="1">
        <v>245471</v>
      </c>
      <c r="AG308" s="1">
        <v>5</v>
      </c>
      <c r="AH308"/>
    </row>
    <row r="309" spans="1:34" x14ac:dyDescent="0.25">
      <c r="A309" t="s">
        <v>356</v>
      </c>
      <c r="B309" t="s">
        <v>83</v>
      </c>
      <c r="C309" t="s">
        <v>568</v>
      </c>
      <c r="D309" t="s">
        <v>420</v>
      </c>
      <c r="E309" s="4">
        <v>51.326086956521742</v>
      </c>
      <c r="F309" s="4">
        <f>Nurse[[#This Row],[Total Nurse Staff Hours]]/Nurse[[#This Row],[MDS Census]]</f>
        <v>2.8452265988987717</v>
      </c>
      <c r="G309" s="4">
        <f>Nurse[[#This Row],[Total Direct Care Staff Hours]]/Nurse[[#This Row],[MDS Census]]</f>
        <v>2.4644027954256673</v>
      </c>
      <c r="H309" s="4">
        <f>Nurse[[#This Row],[Total RN Hours (w/ Admin, DON)]]/Nurse[[#This Row],[MDS Census]]</f>
        <v>0.50375900042354937</v>
      </c>
      <c r="I309" s="4">
        <f>Nurse[[#This Row],[RN Hours (excl. Admin, DON)]]/Nurse[[#This Row],[MDS Census]]</f>
        <v>0.12293519695044472</v>
      </c>
      <c r="J309" s="4">
        <f>SUM(Nurse[[#This Row],[RN Hours (excl. Admin, DON)]],Nurse[[#This Row],[RN Admin Hours]],Nurse[[#This Row],[RN DON Hours]],Nurse[[#This Row],[LPN Hours (excl. Admin)]],Nurse[[#This Row],[LPN Admin Hours]],Nurse[[#This Row],[CNA Hours]],Nurse[[#This Row],[NA TR Hours]],Nurse[[#This Row],[Med Aide/Tech Hours]])</f>
        <v>146.03434782608696</v>
      </c>
      <c r="K309" s="4">
        <f>SUM(Nurse[[#This Row],[RN Hours (excl. Admin, DON)]],Nurse[[#This Row],[LPN Hours (excl. Admin)]],Nurse[[#This Row],[CNA Hours]],Nurse[[#This Row],[NA TR Hours]],Nurse[[#This Row],[Med Aide/Tech Hours]])</f>
        <v>126.48815217391305</v>
      </c>
      <c r="L309" s="4">
        <f>SUM(Nurse[[#This Row],[RN Hours (excl. Admin, DON)]],Nurse[[#This Row],[RN Admin Hours]],Nurse[[#This Row],[RN DON Hours]])</f>
        <v>25.855978260869566</v>
      </c>
      <c r="M309" s="4">
        <v>6.3097826086956523</v>
      </c>
      <c r="N309" s="4">
        <v>14.850543478260869</v>
      </c>
      <c r="O309" s="4">
        <v>4.6956521739130439</v>
      </c>
      <c r="P309" s="4">
        <f>SUM(Nurse[[#This Row],[LPN Hours (excl. Admin)]],Nurse[[#This Row],[LPN Admin Hours]])</f>
        <v>32.657608695652172</v>
      </c>
      <c r="Q309" s="4">
        <v>32.657608695652172</v>
      </c>
      <c r="R309" s="4">
        <v>0</v>
      </c>
      <c r="S309" s="4">
        <f>SUM(Nurse[[#This Row],[CNA Hours]],Nurse[[#This Row],[NA TR Hours]],Nurse[[#This Row],[Med Aide/Tech Hours]])</f>
        <v>87.520760869565208</v>
      </c>
      <c r="T309" s="4">
        <v>77.369565217391298</v>
      </c>
      <c r="U309" s="4">
        <v>7.0914130434782621</v>
      </c>
      <c r="V309" s="4">
        <v>3.0597826086956523</v>
      </c>
      <c r="W3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9" s="4">
        <v>0</v>
      </c>
      <c r="Y309" s="4">
        <v>0</v>
      </c>
      <c r="Z309" s="4">
        <v>0</v>
      </c>
      <c r="AA309" s="4">
        <v>0</v>
      </c>
      <c r="AB309" s="4">
        <v>0</v>
      </c>
      <c r="AC309" s="4">
        <v>0</v>
      </c>
      <c r="AD309" s="4">
        <v>0</v>
      </c>
      <c r="AE309" s="4">
        <v>0</v>
      </c>
      <c r="AF309" s="1">
        <v>245277</v>
      </c>
      <c r="AG309" s="1">
        <v>5</v>
      </c>
      <c r="AH309"/>
    </row>
    <row r="310" spans="1:34" x14ac:dyDescent="0.25">
      <c r="A310" t="s">
        <v>356</v>
      </c>
      <c r="B310" t="s">
        <v>64</v>
      </c>
      <c r="C310" t="s">
        <v>560</v>
      </c>
      <c r="D310" t="s">
        <v>431</v>
      </c>
      <c r="E310" s="4">
        <v>48.532608695652172</v>
      </c>
      <c r="F310" s="4">
        <f>Nurse[[#This Row],[Total Nurse Staff Hours]]/Nurse[[#This Row],[MDS Census]]</f>
        <v>3.9068017917133258</v>
      </c>
      <c r="G310" s="4">
        <f>Nurse[[#This Row],[Total Direct Care Staff Hours]]/Nurse[[#This Row],[MDS Census]]</f>
        <v>3.644595744680851</v>
      </c>
      <c r="H310" s="4">
        <f>Nurse[[#This Row],[Total RN Hours (w/ Admin, DON)]]/Nurse[[#This Row],[MDS Census]]</f>
        <v>0.96438969764837623</v>
      </c>
      <c r="I310" s="4">
        <f>Nurse[[#This Row],[RN Hours (excl. Admin, DON)]]/Nurse[[#This Row],[MDS Census]]</f>
        <v>0.70218365061590149</v>
      </c>
      <c r="J310" s="4">
        <f>SUM(Nurse[[#This Row],[RN Hours (excl. Admin, DON)]],Nurse[[#This Row],[RN Admin Hours]],Nurse[[#This Row],[RN DON Hours]],Nurse[[#This Row],[LPN Hours (excl. Admin)]],Nurse[[#This Row],[LPN Admin Hours]],Nurse[[#This Row],[CNA Hours]],Nurse[[#This Row],[NA TR Hours]],Nurse[[#This Row],[Med Aide/Tech Hours]])</f>
        <v>189.60728260869564</v>
      </c>
      <c r="K310" s="4">
        <f>SUM(Nurse[[#This Row],[RN Hours (excl. Admin, DON)]],Nurse[[#This Row],[LPN Hours (excl. Admin)]],Nurse[[#This Row],[CNA Hours]],Nurse[[#This Row],[NA TR Hours]],Nurse[[#This Row],[Med Aide/Tech Hours]])</f>
        <v>176.88173913043477</v>
      </c>
      <c r="L310" s="4">
        <f>SUM(Nurse[[#This Row],[RN Hours (excl. Admin, DON)]],Nurse[[#This Row],[RN Admin Hours]],Nurse[[#This Row],[RN DON Hours]])</f>
        <v>46.804347826086953</v>
      </c>
      <c r="M310" s="4">
        <v>34.078804347826086</v>
      </c>
      <c r="N310" s="4">
        <v>7.0434782608695654</v>
      </c>
      <c r="O310" s="4">
        <v>5.6820652173913047</v>
      </c>
      <c r="P310" s="4">
        <f>SUM(Nurse[[#This Row],[LPN Hours (excl. Admin)]],Nurse[[#This Row],[LPN Admin Hours]])</f>
        <v>38.923913043478258</v>
      </c>
      <c r="Q310" s="4">
        <v>38.923913043478258</v>
      </c>
      <c r="R310" s="4">
        <v>0</v>
      </c>
      <c r="S310" s="4">
        <f>SUM(Nurse[[#This Row],[CNA Hours]],Nurse[[#This Row],[NA TR Hours]],Nurse[[#This Row],[Med Aide/Tech Hours]])</f>
        <v>103.87902173913042</v>
      </c>
      <c r="T310" s="4">
        <v>103.87902173913042</v>
      </c>
      <c r="U310" s="4">
        <v>0</v>
      </c>
      <c r="V310" s="4">
        <v>0</v>
      </c>
      <c r="W3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1.2608695652173914</v>
      </c>
      <c r="X310" s="4">
        <v>1.2608695652173914</v>
      </c>
      <c r="Y310" s="4">
        <v>0</v>
      </c>
      <c r="Z310" s="4">
        <v>0</v>
      </c>
      <c r="AA310" s="4">
        <v>0</v>
      </c>
      <c r="AB310" s="4">
        <v>0</v>
      </c>
      <c r="AC310" s="4">
        <v>0</v>
      </c>
      <c r="AD310" s="4">
        <v>0</v>
      </c>
      <c r="AE310" s="4">
        <v>0</v>
      </c>
      <c r="AF310" s="1">
        <v>245252</v>
      </c>
      <c r="AG310" s="1">
        <v>5</v>
      </c>
      <c r="AH310"/>
    </row>
    <row r="311" spans="1:34" x14ac:dyDescent="0.25">
      <c r="A311" t="s">
        <v>356</v>
      </c>
      <c r="B311" t="s">
        <v>180</v>
      </c>
      <c r="C311" t="s">
        <v>595</v>
      </c>
      <c r="D311" t="s">
        <v>443</v>
      </c>
      <c r="E311" s="4">
        <v>33.492957746478872</v>
      </c>
      <c r="F311" s="4">
        <f>Nurse[[#This Row],[Total Nurse Staff Hours]]/Nurse[[#This Row],[MDS Census]]</f>
        <v>4.2687258200168205</v>
      </c>
      <c r="G311" s="4">
        <f>Nurse[[#This Row],[Total Direct Care Staff Hours]]/Nurse[[#This Row],[MDS Census]]</f>
        <v>3.9861354079058033</v>
      </c>
      <c r="H311" s="4">
        <f>Nurse[[#This Row],[Total RN Hours (w/ Admin, DON)]]/Nurse[[#This Row],[MDS Census]]</f>
        <v>0.92872161480235504</v>
      </c>
      <c r="I311" s="4">
        <f>Nurse[[#This Row],[RN Hours (excl. Admin, DON)]]/Nurse[[#This Row],[MDS Census]]</f>
        <v>0.64613120269133728</v>
      </c>
      <c r="J311" s="4">
        <f>SUM(Nurse[[#This Row],[RN Hours (excl. Admin, DON)]],Nurse[[#This Row],[RN Admin Hours]],Nurse[[#This Row],[RN DON Hours]],Nurse[[#This Row],[LPN Hours (excl. Admin)]],Nurse[[#This Row],[LPN Admin Hours]],Nurse[[#This Row],[CNA Hours]],Nurse[[#This Row],[NA TR Hours]],Nurse[[#This Row],[Med Aide/Tech Hours]])</f>
        <v>142.97225352112676</v>
      </c>
      <c r="K311" s="4">
        <f>SUM(Nurse[[#This Row],[RN Hours (excl. Admin, DON)]],Nurse[[#This Row],[LPN Hours (excl. Admin)]],Nurse[[#This Row],[CNA Hours]],Nurse[[#This Row],[NA TR Hours]],Nurse[[#This Row],[Med Aide/Tech Hours]])</f>
        <v>133.50746478873239</v>
      </c>
      <c r="L311" s="4">
        <f>SUM(Nurse[[#This Row],[RN Hours (excl. Admin, DON)]],Nurse[[#This Row],[RN Admin Hours]],Nurse[[#This Row],[RN DON Hours]])</f>
        <v>31.105633802816904</v>
      </c>
      <c r="M311" s="4">
        <v>21.640845070422536</v>
      </c>
      <c r="N311" s="4">
        <v>7.098591549295775</v>
      </c>
      <c r="O311" s="4">
        <v>2.3661971830985915</v>
      </c>
      <c r="P311" s="4">
        <f>SUM(Nurse[[#This Row],[LPN Hours (excl. Admin)]],Nurse[[#This Row],[LPN Admin Hours]])</f>
        <v>27.598591549295776</v>
      </c>
      <c r="Q311" s="4">
        <v>27.598591549295776</v>
      </c>
      <c r="R311" s="4">
        <v>0</v>
      </c>
      <c r="S311" s="4">
        <f>SUM(Nurse[[#This Row],[CNA Hours]],Nurse[[#This Row],[NA TR Hours]],Nurse[[#This Row],[Med Aide/Tech Hours]])</f>
        <v>84.268028169014087</v>
      </c>
      <c r="T311" s="4">
        <v>70.97577464788732</v>
      </c>
      <c r="U311" s="4">
        <v>0.2640845070422535</v>
      </c>
      <c r="V311" s="4">
        <v>13.028169014084508</v>
      </c>
      <c r="W3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12.926478873239434</v>
      </c>
      <c r="X311" s="4">
        <v>0</v>
      </c>
      <c r="Y311" s="4">
        <v>0</v>
      </c>
      <c r="Z311" s="4">
        <v>0</v>
      </c>
      <c r="AA311" s="4">
        <v>0</v>
      </c>
      <c r="AB311" s="4">
        <v>0</v>
      </c>
      <c r="AC311" s="4">
        <v>12.926478873239434</v>
      </c>
      <c r="AD311" s="4">
        <v>0</v>
      </c>
      <c r="AE311" s="4">
        <v>0</v>
      </c>
      <c r="AF311" s="1">
        <v>245425</v>
      </c>
      <c r="AG311" s="1">
        <v>5</v>
      </c>
      <c r="AH311"/>
    </row>
    <row r="312" spans="1:34" x14ac:dyDescent="0.25">
      <c r="A312" t="s">
        <v>356</v>
      </c>
      <c r="B312" t="s">
        <v>318</v>
      </c>
      <c r="C312" t="s">
        <v>570</v>
      </c>
      <c r="D312" t="s">
        <v>415</v>
      </c>
      <c r="E312" s="4">
        <v>21.358695652173914</v>
      </c>
      <c r="F312" s="4">
        <f>Nurse[[#This Row],[Total Nurse Staff Hours]]/Nurse[[#This Row],[MDS Census]]</f>
        <v>5.8788804071246812</v>
      </c>
      <c r="G312" s="4">
        <f>Nurse[[#This Row],[Total Direct Care Staff Hours]]/Nurse[[#This Row],[MDS Census]]</f>
        <v>4.923282442748091</v>
      </c>
      <c r="H312" s="4">
        <f>Nurse[[#This Row],[Total RN Hours (w/ Admin, DON)]]/Nurse[[#This Row],[MDS Census]]</f>
        <v>2.5236641221374039</v>
      </c>
      <c r="I312" s="4">
        <f>Nurse[[#This Row],[RN Hours (excl. Admin, DON)]]/Nurse[[#This Row],[MDS Census]]</f>
        <v>1.5680661577608139</v>
      </c>
      <c r="J312" s="4">
        <f>SUM(Nurse[[#This Row],[RN Hours (excl. Admin, DON)]],Nurse[[#This Row],[RN Admin Hours]],Nurse[[#This Row],[RN DON Hours]],Nurse[[#This Row],[LPN Hours (excl. Admin)]],Nurse[[#This Row],[LPN Admin Hours]],Nurse[[#This Row],[CNA Hours]],Nurse[[#This Row],[NA TR Hours]],Nurse[[#This Row],[Med Aide/Tech Hours]])</f>
        <v>125.56521739130433</v>
      </c>
      <c r="K312" s="4">
        <f>SUM(Nurse[[#This Row],[RN Hours (excl. Admin, DON)]],Nurse[[#This Row],[LPN Hours (excl. Admin)]],Nurse[[#This Row],[CNA Hours]],Nurse[[#This Row],[NA TR Hours]],Nurse[[#This Row],[Med Aide/Tech Hours]])</f>
        <v>105.15489130434781</v>
      </c>
      <c r="L312" s="4">
        <f>SUM(Nurse[[#This Row],[RN Hours (excl. Admin, DON)]],Nurse[[#This Row],[RN Admin Hours]],Nurse[[#This Row],[RN DON Hours]])</f>
        <v>53.90217391304347</v>
      </c>
      <c r="M312" s="4">
        <v>33.491847826086953</v>
      </c>
      <c r="N312" s="4">
        <v>17.576086956521738</v>
      </c>
      <c r="O312" s="4">
        <v>2.8342391304347827</v>
      </c>
      <c r="P312" s="4">
        <f>SUM(Nurse[[#This Row],[LPN Hours (excl. Admin)]],Nurse[[#This Row],[LPN Admin Hours]])</f>
        <v>22.614130434782609</v>
      </c>
      <c r="Q312" s="4">
        <v>22.614130434782609</v>
      </c>
      <c r="R312" s="4">
        <v>0</v>
      </c>
      <c r="S312" s="4">
        <f>SUM(Nurse[[#This Row],[CNA Hours]],Nurse[[#This Row],[NA TR Hours]],Nurse[[#This Row],[Med Aide/Tech Hours]])</f>
        <v>49.048913043478258</v>
      </c>
      <c r="T312" s="4">
        <v>48.991847826086953</v>
      </c>
      <c r="U312" s="4">
        <v>0</v>
      </c>
      <c r="V312" s="4">
        <v>5.7065217391304345E-2</v>
      </c>
      <c r="W3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17.953804347826086</v>
      </c>
      <c r="X312" s="4">
        <v>1.9021739130434783</v>
      </c>
      <c r="Y312" s="4">
        <v>0</v>
      </c>
      <c r="Z312" s="4">
        <v>2.8342391304347827</v>
      </c>
      <c r="AA312" s="4">
        <v>4.7282608695652177</v>
      </c>
      <c r="AB312" s="4">
        <v>0</v>
      </c>
      <c r="AC312" s="4">
        <v>8.4320652173913047</v>
      </c>
      <c r="AD312" s="4">
        <v>0</v>
      </c>
      <c r="AE312" s="4">
        <v>5.7065217391304345E-2</v>
      </c>
      <c r="AF312" s="1">
        <v>245630</v>
      </c>
      <c r="AG312" s="1">
        <v>5</v>
      </c>
      <c r="AH312"/>
    </row>
    <row r="313" spans="1:34" x14ac:dyDescent="0.25">
      <c r="A313" t="s">
        <v>356</v>
      </c>
      <c r="B313" t="s">
        <v>285</v>
      </c>
      <c r="C313" t="s">
        <v>501</v>
      </c>
      <c r="D313" t="s">
        <v>468</v>
      </c>
      <c r="E313" s="4">
        <v>34.391304347826086</v>
      </c>
      <c r="F313" s="4">
        <f>Nurse[[#This Row],[Total Nurse Staff Hours]]/Nurse[[#This Row],[MDS Census]]</f>
        <v>2.4843994943109986</v>
      </c>
      <c r="G313" s="4">
        <f>Nurse[[#This Row],[Total Direct Care Staff Hours]]/Nurse[[#This Row],[MDS Census]]</f>
        <v>2.3529203539823009</v>
      </c>
      <c r="H313" s="4">
        <f>Nurse[[#This Row],[Total RN Hours (w/ Admin, DON)]]/Nurse[[#This Row],[MDS Census]]</f>
        <v>0.67944058154235154</v>
      </c>
      <c r="I313" s="4">
        <f>Nurse[[#This Row],[RN Hours (excl. Admin, DON)]]/Nurse[[#This Row],[MDS Census]]</f>
        <v>0.54796144121365364</v>
      </c>
      <c r="J313" s="4">
        <f>SUM(Nurse[[#This Row],[RN Hours (excl. Admin, DON)]],Nurse[[#This Row],[RN Admin Hours]],Nurse[[#This Row],[RN DON Hours]],Nurse[[#This Row],[LPN Hours (excl. Admin)]],Nurse[[#This Row],[LPN Admin Hours]],Nurse[[#This Row],[CNA Hours]],Nurse[[#This Row],[NA TR Hours]],Nurse[[#This Row],[Med Aide/Tech Hours]])</f>
        <v>85.441739130434783</v>
      </c>
      <c r="K313" s="4">
        <f>SUM(Nurse[[#This Row],[RN Hours (excl. Admin, DON)]],Nurse[[#This Row],[LPN Hours (excl. Admin)]],Nurse[[#This Row],[CNA Hours]],Nurse[[#This Row],[NA TR Hours]],Nurse[[#This Row],[Med Aide/Tech Hours]])</f>
        <v>80.92</v>
      </c>
      <c r="L313" s="4">
        <f>SUM(Nurse[[#This Row],[RN Hours (excl. Admin, DON)]],Nurse[[#This Row],[RN Admin Hours]],Nurse[[#This Row],[RN DON Hours]])</f>
        <v>23.366847826086957</v>
      </c>
      <c r="M313" s="4">
        <v>18.845108695652176</v>
      </c>
      <c r="N313" s="4">
        <v>3.1304347826086958</v>
      </c>
      <c r="O313" s="4">
        <v>1.3913043478260869</v>
      </c>
      <c r="P313" s="4">
        <f>SUM(Nurse[[#This Row],[LPN Hours (excl. Admin)]],Nurse[[#This Row],[LPN Admin Hours]])</f>
        <v>10.500108695652173</v>
      </c>
      <c r="Q313" s="4">
        <v>10.500108695652173</v>
      </c>
      <c r="R313" s="4">
        <v>0</v>
      </c>
      <c r="S313" s="4">
        <f>SUM(Nurse[[#This Row],[CNA Hours]],Nurse[[#This Row],[NA TR Hours]],Nurse[[#This Row],[Med Aide/Tech Hours]])</f>
        <v>51.574782608695656</v>
      </c>
      <c r="T313" s="4">
        <v>33.186195652173915</v>
      </c>
      <c r="U313" s="4">
        <v>6.1657608695652177</v>
      </c>
      <c r="V313" s="4">
        <v>12.222826086956522</v>
      </c>
      <c r="W3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3" s="4">
        <v>0</v>
      </c>
      <c r="Y313" s="4">
        <v>0</v>
      </c>
      <c r="Z313" s="4">
        <v>0</v>
      </c>
      <c r="AA313" s="4">
        <v>0</v>
      </c>
      <c r="AB313" s="4">
        <v>0</v>
      </c>
      <c r="AC313" s="4">
        <v>0</v>
      </c>
      <c r="AD313" s="4">
        <v>0</v>
      </c>
      <c r="AE313" s="4">
        <v>0</v>
      </c>
      <c r="AF313" s="1">
        <v>245585</v>
      </c>
      <c r="AG313" s="1">
        <v>5</v>
      </c>
      <c r="AH313"/>
    </row>
    <row r="314" spans="1:34" x14ac:dyDescent="0.25">
      <c r="A314" t="s">
        <v>356</v>
      </c>
      <c r="B314" t="s">
        <v>62</v>
      </c>
      <c r="C314" t="s">
        <v>488</v>
      </c>
      <c r="D314" t="s">
        <v>422</v>
      </c>
      <c r="E314" s="4">
        <v>66.065217391304344</v>
      </c>
      <c r="F314" s="4">
        <f>Nurse[[#This Row],[Total Nurse Staff Hours]]/Nurse[[#This Row],[MDS Census]]</f>
        <v>5.051931556433038</v>
      </c>
      <c r="G314" s="4">
        <f>Nurse[[#This Row],[Total Direct Care Staff Hours]]/Nurse[[#This Row],[MDS Census]]</f>
        <v>4.8942727871010199</v>
      </c>
      <c r="H314" s="4">
        <f>Nurse[[#This Row],[Total RN Hours (w/ Admin, DON)]]/Nurse[[#This Row],[MDS Census]]</f>
        <v>1.3170039486673248</v>
      </c>
      <c r="I314" s="4">
        <f>Nurse[[#This Row],[RN Hours (excl. Admin, DON)]]/Nurse[[#This Row],[MDS Census]]</f>
        <v>1.1593451793353078</v>
      </c>
      <c r="J314" s="4">
        <f>SUM(Nurse[[#This Row],[RN Hours (excl. Admin, DON)]],Nurse[[#This Row],[RN Admin Hours]],Nurse[[#This Row],[RN DON Hours]],Nurse[[#This Row],[LPN Hours (excl. Admin)]],Nurse[[#This Row],[LPN Admin Hours]],Nurse[[#This Row],[CNA Hours]],Nurse[[#This Row],[NA TR Hours]],Nurse[[#This Row],[Med Aide/Tech Hours]])</f>
        <v>333.75695652173914</v>
      </c>
      <c r="K314" s="4">
        <f>SUM(Nurse[[#This Row],[RN Hours (excl. Admin, DON)]],Nurse[[#This Row],[LPN Hours (excl. Admin)]],Nurse[[#This Row],[CNA Hours]],Nurse[[#This Row],[NA TR Hours]],Nurse[[#This Row],[Med Aide/Tech Hours]])</f>
        <v>323.34119565217389</v>
      </c>
      <c r="L314" s="4">
        <f>SUM(Nurse[[#This Row],[RN Hours (excl. Admin, DON)]],Nurse[[#This Row],[RN Admin Hours]],Nurse[[#This Row],[RN DON Hours]])</f>
        <v>87.008152173913047</v>
      </c>
      <c r="M314" s="4">
        <v>76.592391304347828</v>
      </c>
      <c r="N314" s="4">
        <v>5.7391304347826084</v>
      </c>
      <c r="O314" s="4">
        <v>4.6766304347826084</v>
      </c>
      <c r="P314" s="4">
        <f>SUM(Nurse[[#This Row],[LPN Hours (excl. Admin)]],Nurse[[#This Row],[LPN Admin Hours]])</f>
        <v>53.809782608695649</v>
      </c>
      <c r="Q314" s="4">
        <v>53.809782608695649</v>
      </c>
      <c r="R314" s="4">
        <v>0</v>
      </c>
      <c r="S314" s="4">
        <f>SUM(Nurse[[#This Row],[CNA Hours]],Nurse[[#This Row],[NA TR Hours]],Nurse[[#This Row],[Med Aide/Tech Hours]])</f>
        <v>192.93902173913045</v>
      </c>
      <c r="T314" s="4">
        <v>168.37108695652174</v>
      </c>
      <c r="U314" s="4">
        <v>7.4320652173913047</v>
      </c>
      <c r="V314" s="4">
        <v>17.135869565217391</v>
      </c>
      <c r="W3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4" s="4">
        <v>0</v>
      </c>
      <c r="Y314" s="4">
        <v>0</v>
      </c>
      <c r="Z314" s="4">
        <v>0</v>
      </c>
      <c r="AA314" s="4">
        <v>0</v>
      </c>
      <c r="AB314" s="4">
        <v>0</v>
      </c>
      <c r="AC314" s="4">
        <v>0</v>
      </c>
      <c r="AD314" s="4">
        <v>0</v>
      </c>
      <c r="AE314" s="4">
        <v>0</v>
      </c>
      <c r="AF314" s="1">
        <v>245250</v>
      </c>
      <c r="AG314" s="1">
        <v>5</v>
      </c>
      <c r="AH314"/>
    </row>
    <row r="315" spans="1:34" x14ac:dyDescent="0.25">
      <c r="A315" t="s">
        <v>356</v>
      </c>
      <c r="B315" t="s">
        <v>128</v>
      </c>
      <c r="C315" t="s">
        <v>599</v>
      </c>
      <c r="D315" t="s">
        <v>396</v>
      </c>
      <c r="E315" s="4">
        <v>24.967391304347824</v>
      </c>
      <c r="F315" s="4">
        <f>Nurse[[#This Row],[Total Nurse Staff Hours]]/Nurse[[#This Row],[MDS Census]]</f>
        <v>4.9379625598606882</v>
      </c>
      <c r="G315" s="4">
        <f>Nurse[[#This Row],[Total Direct Care Staff Hours]]/Nurse[[#This Row],[MDS Census]]</f>
        <v>4.4366565084893343</v>
      </c>
      <c r="H315" s="4">
        <f>Nurse[[#This Row],[Total RN Hours (w/ Admin, DON)]]/Nurse[[#This Row],[MDS Census]]</f>
        <v>1.4761645624727906</v>
      </c>
      <c r="I315" s="4">
        <f>Nurse[[#This Row],[RN Hours (excl. Admin, DON)]]/Nurse[[#This Row],[MDS Census]]</f>
        <v>0.97485851110143662</v>
      </c>
      <c r="J315" s="4">
        <f>SUM(Nurse[[#This Row],[RN Hours (excl. Admin, DON)]],Nurse[[#This Row],[RN Admin Hours]],Nurse[[#This Row],[RN DON Hours]],Nurse[[#This Row],[LPN Hours (excl. Admin)]],Nurse[[#This Row],[LPN Admin Hours]],Nurse[[#This Row],[CNA Hours]],Nurse[[#This Row],[NA TR Hours]],Nurse[[#This Row],[Med Aide/Tech Hours]])</f>
        <v>123.28804347826087</v>
      </c>
      <c r="K315" s="4">
        <f>SUM(Nurse[[#This Row],[RN Hours (excl. Admin, DON)]],Nurse[[#This Row],[LPN Hours (excl. Admin)]],Nurse[[#This Row],[CNA Hours]],Nurse[[#This Row],[NA TR Hours]],Nurse[[#This Row],[Med Aide/Tech Hours]])</f>
        <v>110.77173913043478</v>
      </c>
      <c r="L315" s="4">
        <f>SUM(Nurse[[#This Row],[RN Hours (excl. Admin, DON)]],Nurse[[#This Row],[RN Admin Hours]],Nurse[[#This Row],[RN DON Hours]])</f>
        <v>36.855978260869563</v>
      </c>
      <c r="M315" s="4">
        <v>24.339673913043477</v>
      </c>
      <c r="N315" s="4">
        <v>7.1440217391304346</v>
      </c>
      <c r="O315" s="4">
        <v>5.3722826086956523</v>
      </c>
      <c r="P315" s="4">
        <f>SUM(Nurse[[#This Row],[LPN Hours (excl. Admin)]],Nurse[[#This Row],[LPN Admin Hours]])</f>
        <v>7.8641304347826084</v>
      </c>
      <c r="Q315" s="4">
        <v>7.8641304347826084</v>
      </c>
      <c r="R315" s="4">
        <v>0</v>
      </c>
      <c r="S315" s="4">
        <f>SUM(Nurse[[#This Row],[CNA Hours]],Nurse[[#This Row],[NA TR Hours]],Nurse[[#This Row],[Med Aide/Tech Hours]])</f>
        <v>78.567934782608702</v>
      </c>
      <c r="T315" s="4">
        <v>76.904891304347828</v>
      </c>
      <c r="U315" s="4">
        <v>0</v>
      </c>
      <c r="V315" s="4">
        <v>1.6630434782608696</v>
      </c>
      <c r="W3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5" s="4">
        <v>0</v>
      </c>
      <c r="Y315" s="4">
        <v>0</v>
      </c>
      <c r="Z315" s="4">
        <v>0</v>
      </c>
      <c r="AA315" s="4">
        <v>0</v>
      </c>
      <c r="AB315" s="4">
        <v>0</v>
      </c>
      <c r="AC315" s="4">
        <v>0</v>
      </c>
      <c r="AD315" s="4">
        <v>0</v>
      </c>
      <c r="AE315" s="4">
        <v>0</v>
      </c>
      <c r="AF315" s="1">
        <v>245346</v>
      </c>
      <c r="AG315" s="1">
        <v>5</v>
      </c>
      <c r="AH315"/>
    </row>
    <row r="316" spans="1:34" x14ac:dyDescent="0.25">
      <c r="A316" t="s">
        <v>356</v>
      </c>
      <c r="B316" t="s">
        <v>261</v>
      </c>
      <c r="C316" t="s">
        <v>668</v>
      </c>
      <c r="D316" t="s">
        <v>464</v>
      </c>
      <c r="E316" s="4">
        <v>38.978260869565219</v>
      </c>
      <c r="F316" s="4">
        <f>Nurse[[#This Row],[Total Nurse Staff Hours]]/Nurse[[#This Row],[MDS Census]]</f>
        <v>3.4442136084774133</v>
      </c>
      <c r="G316" s="4">
        <f>Nurse[[#This Row],[Total Direct Care Staff Hours]]/Nurse[[#This Row],[MDS Census]]</f>
        <v>3.3014361405465706</v>
      </c>
      <c r="H316" s="4">
        <f>Nurse[[#This Row],[Total RN Hours (w/ Admin, DON)]]/Nurse[[#This Row],[MDS Census]]</f>
        <v>0.73549916341327404</v>
      </c>
      <c r="I316" s="4">
        <f>Nurse[[#This Row],[RN Hours (excl. Admin, DON)]]/Nurse[[#This Row],[MDS Census]]</f>
        <v>0.59272169548243192</v>
      </c>
      <c r="J316" s="4">
        <f>SUM(Nurse[[#This Row],[RN Hours (excl. Admin, DON)]],Nurse[[#This Row],[RN Admin Hours]],Nurse[[#This Row],[RN DON Hours]],Nurse[[#This Row],[LPN Hours (excl. Admin)]],Nurse[[#This Row],[LPN Admin Hours]],Nurse[[#This Row],[CNA Hours]],Nurse[[#This Row],[NA TR Hours]],Nurse[[#This Row],[Med Aide/Tech Hours]])</f>
        <v>134.24945652173918</v>
      </c>
      <c r="K316" s="4">
        <f>SUM(Nurse[[#This Row],[RN Hours (excl. Admin, DON)]],Nurse[[#This Row],[LPN Hours (excl. Admin)]],Nurse[[#This Row],[CNA Hours]],Nurse[[#This Row],[NA TR Hours]],Nurse[[#This Row],[Med Aide/Tech Hours]])</f>
        <v>128.6842391304348</v>
      </c>
      <c r="L316" s="4">
        <f>SUM(Nurse[[#This Row],[RN Hours (excl. Admin, DON)]],Nurse[[#This Row],[RN Admin Hours]],Nurse[[#This Row],[RN DON Hours]])</f>
        <v>28.668478260869573</v>
      </c>
      <c r="M316" s="4">
        <v>23.103260869565226</v>
      </c>
      <c r="N316" s="4">
        <v>0</v>
      </c>
      <c r="O316" s="4">
        <v>5.5652173913043477</v>
      </c>
      <c r="P316" s="4">
        <f>SUM(Nurse[[#This Row],[LPN Hours (excl. Admin)]],Nurse[[#This Row],[LPN Admin Hours]])</f>
        <v>8.1847826086956488</v>
      </c>
      <c r="Q316" s="4">
        <v>8.1847826086956488</v>
      </c>
      <c r="R316" s="4">
        <v>0</v>
      </c>
      <c r="S316" s="4">
        <f>SUM(Nurse[[#This Row],[CNA Hours]],Nurse[[#This Row],[NA TR Hours]],Nurse[[#This Row],[Med Aide/Tech Hours]])</f>
        <v>97.39619565217393</v>
      </c>
      <c r="T316" s="4">
        <v>91.905978260869588</v>
      </c>
      <c r="U316" s="4">
        <v>0</v>
      </c>
      <c r="V316" s="4">
        <v>5.4902173913043484</v>
      </c>
      <c r="W3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14.034239130434784</v>
      </c>
      <c r="X316" s="4">
        <v>0</v>
      </c>
      <c r="Y316" s="4">
        <v>0</v>
      </c>
      <c r="Z316" s="4">
        <v>0</v>
      </c>
      <c r="AA316" s="4">
        <v>0</v>
      </c>
      <c r="AB316" s="4">
        <v>0</v>
      </c>
      <c r="AC316" s="4">
        <v>14.034239130434784</v>
      </c>
      <c r="AD316" s="4">
        <v>0</v>
      </c>
      <c r="AE316" s="4">
        <v>0</v>
      </c>
      <c r="AF316" s="1">
        <v>245548</v>
      </c>
      <c r="AG316" s="1">
        <v>5</v>
      </c>
      <c r="AH316"/>
    </row>
    <row r="317" spans="1:34" x14ac:dyDescent="0.25">
      <c r="A317" t="s">
        <v>356</v>
      </c>
      <c r="B317" t="s">
        <v>184</v>
      </c>
      <c r="C317" t="s">
        <v>630</v>
      </c>
      <c r="D317" t="s">
        <v>387</v>
      </c>
      <c r="E317" s="4">
        <v>25.293478260869566</v>
      </c>
      <c r="F317" s="4">
        <f>Nurse[[#This Row],[Total Nurse Staff Hours]]/Nurse[[#This Row],[MDS Census]]</f>
        <v>4.7072410829394071</v>
      </c>
      <c r="G317" s="4">
        <f>Nurse[[#This Row],[Total Direct Care Staff Hours]]/Nurse[[#This Row],[MDS Census]]</f>
        <v>4.1601847872797588</v>
      </c>
      <c r="H317" s="4">
        <f>Nurse[[#This Row],[Total RN Hours (w/ Admin, DON)]]/Nurse[[#This Row],[MDS Census]]</f>
        <v>0.94542329179200679</v>
      </c>
      <c r="I317" s="4">
        <f>Nurse[[#This Row],[RN Hours (excl. Admin, DON)]]/Nurse[[#This Row],[MDS Census]]</f>
        <v>0.39836699613235921</v>
      </c>
      <c r="J317" s="4">
        <f>SUM(Nurse[[#This Row],[RN Hours (excl. Admin, DON)]],Nurse[[#This Row],[RN Admin Hours]],Nurse[[#This Row],[RN DON Hours]],Nurse[[#This Row],[LPN Hours (excl. Admin)]],Nurse[[#This Row],[LPN Admin Hours]],Nurse[[#This Row],[CNA Hours]],Nurse[[#This Row],[NA TR Hours]],Nurse[[#This Row],[Med Aide/Tech Hours]])</f>
        <v>119.0625</v>
      </c>
      <c r="K317" s="4">
        <f>SUM(Nurse[[#This Row],[RN Hours (excl. Admin, DON)]],Nurse[[#This Row],[LPN Hours (excl. Admin)]],Nurse[[#This Row],[CNA Hours]],Nurse[[#This Row],[NA TR Hours]],Nurse[[#This Row],[Med Aide/Tech Hours]])</f>
        <v>105.22554347826086</v>
      </c>
      <c r="L317" s="4">
        <f>SUM(Nurse[[#This Row],[RN Hours (excl. Admin, DON)]],Nurse[[#This Row],[RN Admin Hours]],Nurse[[#This Row],[RN DON Hours]])</f>
        <v>23.913043478260867</v>
      </c>
      <c r="M317" s="4">
        <v>10.076086956521738</v>
      </c>
      <c r="N317" s="4">
        <v>8.6440217391304355</v>
      </c>
      <c r="O317" s="4">
        <v>5.1929347826086953</v>
      </c>
      <c r="P317" s="4">
        <f>SUM(Nurse[[#This Row],[LPN Hours (excl. Admin)]],Nurse[[#This Row],[LPN Admin Hours]])</f>
        <v>24.461956521739129</v>
      </c>
      <c r="Q317" s="4">
        <v>24.461956521739129</v>
      </c>
      <c r="R317" s="4">
        <v>0</v>
      </c>
      <c r="S317" s="4">
        <f>SUM(Nurse[[#This Row],[CNA Hours]],Nurse[[#This Row],[NA TR Hours]],Nurse[[#This Row],[Med Aide/Tech Hours]])</f>
        <v>70.6875</v>
      </c>
      <c r="T317" s="4">
        <v>51.907608695652172</v>
      </c>
      <c r="U317" s="4">
        <v>3.3505434782608696</v>
      </c>
      <c r="V317" s="4">
        <v>15.429347826086957</v>
      </c>
      <c r="W3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8.0489130434782599</v>
      </c>
      <c r="X317" s="4">
        <v>2.2608695652173911</v>
      </c>
      <c r="Y317" s="4">
        <v>0</v>
      </c>
      <c r="Z317" s="4">
        <v>0</v>
      </c>
      <c r="AA317" s="4">
        <v>5.7880434782608692</v>
      </c>
      <c r="AB317" s="4">
        <v>0</v>
      </c>
      <c r="AC317" s="4">
        <v>0</v>
      </c>
      <c r="AD317" s="4">
        <v>0</v>
      </c>
      <c r="AE317" s="4">
        <v>0</v>
      </c>
      <c r="AF317" s="1">
        <v>245429</v>
      </c>
      <c r="AG317" s="1">
        <v>5</v>
      </c>
      <c r="AH317"/>
    </row>
    <row r="318" spans="1:34" x14ac:dyDescent="0.25">
      <c r="A318" t="s">
        <v>356</v>
      </c>
      <c r="B318" t="s">
        <v>87</v>
      </c>
      <c r="C318" t="s">
        <v>493</v>
      </c>
      <c r="D318" t="s">
        <v>386</v>
      </c>
      <c r="E318" s="4">
        <v>27.380434782608695</v>
      </c>
      <c r="F318" s="4">
        <f>Nurse[[#This Row],[Total Nurse Staff Hours]]/Nurse[[#This Row],[MDS Census]]</f>
        <v>4.5331480746327903</v>
      </c>
      <c r="G318" s="4">
        <f>Nurse[[#This Row],[Total Direct Care Staff Hours]]/Nurse[[#This Row],[MDS Census]]</f>
        <v>4.2206232631996823</v>
      </c>
      <c r="H318" s="4">
        <f>Nurse[[#This Row],[Total RN Hours (w/ Admin, DON)]]/Nurse[[#This Row],[MDS Census]]</f>
        <v>1.1700079396585947</v>
      </c>
      <c r="I318" s="4">
        <f>Nurse[[#This Row],[RN Hours (excl. Admin, DON)]]/Nurse[[#This Row],[MDS Census]]</f>
        <v>0.85748312822548634</v>
      </c>
      <c r="J318" s="4">
        <f>SUM(Nurse[[#This Row],[RN Hours (excl. Admin, DON)]],Nurse[[#This Row],[RN Admin Hours]],Nurse[[#This Row],[RN DON Hours]],Nurse[[#This Row],[LPN Hours (excl. Admin)]],Nurse[[#This Row],[LPN Admin Hours]],Nurse[[#This Row],[CNA Hours]],Nurse[[#This Row],[NA TR Hours]],Nurse[[#This Row],[Med Aide/Tech Hours]])</f>
        <v>124.1195652173913</v>
      </c>
      <c r="K318" s="4">
        <f>SUM(Nurse[[#This Row],[RN Hours (excl. Admin, DON)]],Nurse[[#This Row],[LPN Hours (excl. Admin)]],Nurse[[#This Row],[CNA Hours]],Nurse[[#This Row],[NA TR Hours]],Nurse[[#This Row],[Med Aide/Tech Hours]])</f>
        <v>115.5625</v>
      </c>
      <c r="L318" s="4">
        <f>SUM(Nurse[[#This Row],[RN Hours (excl. Admin, DON)]],Nurse[[#This Row],[RN Admin Hours]],Nurse[[#This Row],[RN DON Hours]])</f>
        <v>32.035326086956523</v>
      </c>
      <c r="M318" s="4">
        <v>23.478260869565219</v>
      </c>
      <c r="N318" s="4">
        <v>2.7336956521739131</v>
      </c>
      <c r="O318" s="4">
        <v>5.8233695652173916</v>
      </c>
      <c r="P318" s="4">
        <f>SUM(Nurse[[#This Row],[LPN Hours (excl. Admin)]],Nurse[[#This Row],[LPN Admin Hours]])</f>
        <v>20.706521739130434</v>
      </c>
      <c r="Q318" s="4">
        <v>20.706521739130434</v>
      </c>
      <c r="R318" s="4">
        <v>0</v>
      </c>
      <c r="S318" s="4">
        <f>SUM(Nurse[[#This Row],[CNA Hours]],Nurse[[#This Row],[NA TR Hours]],Nurse[[#This Row],[Med Aide/Tech Hours]])</f>
        <v>71.377717391304344</v>
      </c>
      <c r="T318" s="4">
        <v>71.032608695652172</v>
      </c>
      <c r="U318" s="4">
        <v>0</v>
      </c>
      <c r="V318" s="4">
        <v>0.34510869565217389</v>
      </c>
      <c r="W3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0.80434782608695654</v>
      </c>
      <c r="X318" s="4">
        <v>0</v>
      </c>
      <c r="Y318" s="4">
        <v>0</v>
      </c>
      <c r="Z318" s="4">
        <v>0</v>
      </c>
      <c r="AA318" s="4">
        <v>0</v>
      </c>
      <c r="AB318" s="4">
        <v>0</v>
      </c>
      <c r="AC318" s="4">
        <v>0.80434782608695654</v>
      </c>
      <c r="AD318" s="4">
        <v>0</v>
      </c>
      <c r="AE318" s="4">
        <v>0</v>
      </c>
      <c r="AF318" s="1">
        <v>245281</v>
      </c>
      <c r="AG318" s="1">
        <v>5</v>
      </c>
      <c r="AH318"/>
    </row>
    <row r="319" spans="1:34" x14ac:dyDescent="0.25">
      <c r="A319" t="s">
        <v>356</v>
      </c>
      <c r="B319" t="s">
        <v>273</v>
      </c>
      <c r="C319" t="s">
        <v>677</v>
      </c>
      <c r="D319" t="s">
        <v>387</v>
      </c>
      <c r="E319" s="4">
        <v>32.184782608695649</v>
      </c>
      <c r="F319" s="4">
        <f>Nurse[[#This Row],[Total Nurse Staff Hours]]/Nurse[[#This Row],[MDS Census]]</f>
        <v>4.9564336372847029</v>
      </c>
      <c r="G319" s="4">
        <f>Nurse[[#This Row],[Total Direct Care Staff Hours]]/Nurse[[#This Row],[MDS Census]]</f>
        <v>4.380614657210403</v>
      </c>
      <c r="H319" s="4">
        <f>Nurse[[#This Row],[Total RN Hours (w/ Admin, DON)]]/Nurse[[#This Row],[MDS Census]]</f>
        <v>1.1258020938872004</v>
      </c>
      <c r="I319" s="4">
        <f>Nurse[[#This Row],[RN Hours (excl. Admin, DON)]]/Nurse[[#This Row],[MDS Census]]</f>
        <v>0.5499831138129011</v>
      </c>
      <c r="J319" s="4">
        <f>SUM(Nurse[[#This Row],[RN Hours (excl. Admin, DON)]],Nurse[[#This Row],[RN Admin Hours]],Nurse[[#This Row],[RN DON Hours]],Nurse[[#This Row],[LPN Hours (excl. Admin)]],Nurse[[#This Row],[LPN Admin Hours]],Nurse[[#This Row],[CNA Hours]],Nurse[[#This Row],[NA TR Hours]],Nurse[[#This Row],[Med Aide/Tech Hours]])</f>
        <v>159.52173913043481</v>
      </c>
      <c r="K319" s="4">
        <f>SUM(Nurse[[#This Row],[RN Hours (excl. Admin, DON)]],Nurse[[#This Row],[LPN Hours (excl. Admin)]],Nurse[[#This Row],[CNA Hours]],Nurse[[#This Row],[NA TR Hours]],Nurse[[#This Row],[Med Aide/Tech Hours]])</f>
        <v>140.98913043478262</v>
      </c>
      <c r="L319" s="4">
        <f>SUM(Nurse[[#This Row],[RN Hours (excl. Admin, DON)]],Nurse[[#This Row],[RN Admin Hours]],Nurse[[#This Row],[RN DON Hours]])</f>
        <v>36.233695652173914</v>
      </c>
      <c r="M319" s="4">
        <v>17.701086956521738</v>
      </c>
      <c r="N319" s="4">
        <v>13.375</v>
      </c>
      <c r="O319" s="4">
        <v>5.1576086956521738</v>
      </c>
      <c r="P319" s="4">
        <f>SUM(Nurse[[#This Row],[LPN Hours (excl. Admin)]],Nurse[[#This Row],[LPN Admin Hours]])</f>
        <v>15.644021739130435</v>
      </c>
      <c r="Q319" s="4">
        <v>15.644021739130435</v>
      </c>
      <c r="R319" s="4">
        <v>0</v>
      </c>
      <c r="S319" s="4">
        <f>SUM(Nurse[[#This Row],[CNA Hours]],Nurse[[#This Row],[NA TR Hours]],Nurse[[#This Row],[Med Aide/Tech Hours]])</f>
        <v>107.64402173913044</v>
      </c>
      <c r="T319" s="4">
        <v>77.154891304347828</v>
      </c>
      <c r="U319" s="4">
        <v>0</v>
      </c>
      <c r="V319" s="4">
        <v>30.489130434782609</v>
      </c>
      <c r="W3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9" s="4">
        <v>0</v>
      </c>
      <c r="Y319" s="4">
        <v>0</v>
      </c>
      <c r="Z319" s="4">
        <v>0</v>
      </c>
      <c r="AA319" s="4">
        <v>0</v>
      </c>
      <c r="AB319" s="4">
        <v>0</v>
      </c>
      <c r="AC319" s="4">
        <v>0</v>
      </c>
      <c r="AD319" s="4">
        <v>0</v>
      </c>
      <c r="AE319" s="4">
        <v>0</v>
      </c>
      <c r="AF319" s="1">
        <v>245566</v>
      </c>
      <c r="AG319" s="1">
        <v>5</v>
      </c>
      <c r="AH319"/>
    </row>
    <row r="320" spans="1:34" x14ac:dyDescent="0.25">
      <c r="A320" t="s">
        <v>356</v>
      </c>
      <c r="B320" t="s">
        <v>151</v>
      </c>
      <c r="C320" t="s">
        <v>610</v>
      </c>
      <c r="D320" t="s">
        <v>427</v>
      </c>
      <c r="E320" s="4">
        <v>33.163043478260867</v>
      </c>
      <c r="F320" s="4">
        <f>Nurse[[#This Row],[Total Nurse Staff Hours]]/Nurse[[#This Row],[MDS Census]]</f>
        <v>3.8123369387086208</v>
      </c>
      <c r="G320" s="4">
        <f>Nurse[[#This Row],[Total Direct Care Staff Hours]]/Nurse[[#This Row],[MDS Census]]</f>
        <v>3.4059554244509997</v>
      </c>
      <c r="H320" s="4">
        <f>Nurse[[#This Row],[Total RN Hours (w/ Admin, DON)]]/Nurse[[#This Row],[MDS Census]]</f>
        <v>1.0363389052769585</v>
      </c>
      <c r="I320" s="4">
        <f>Nurse[[#This Row],[RN Hours (excl. Admin, DON)]]/Nurse[[#This Row],[MDS Census]]</f>
        <v>0.6299573910193379</v>
      </c>
      <c r="J320" s="4">
        <f>SUM(Nurse[[#This Row],[RN Hours (excl. Admin, DON)]],Nurse[[#This Row],[RN Admin Hours]],Nurse[[#This Row],[RN DON Hours]],Nurse[[#This Row],[LPN Hours (excl. Admin)]],Nurse[[#This Row],[LPN Admin Hours]],Nurse[[#This Row],[CNA Hours]],Nurse[[#This Row],[NA TR Hours]],Nurse[[#This Row],[Med Aide/Tech Hours]])</f>
        <v>126.42869565217393</v>
      </c>
      <c r="K320" s="4">
        <f>SUM(Nurse[[#This Row],[RN Hours (excl. Admin, DON)]],Nurse[[#This Row],[LPN Hours (excl. Admin)]],Nurse[[#This Row],[CNA Hours]],Nurse[[#This Row],[NA TR Hours]],Nurse[[#This Row],[Med Aide/Tech Hours]])</f>
        <v>112.95184782608695</v>
      </c>
      <c r="L320" s="4">
        <f>SUM(Nurse[[#This Row],[RN Hours (excl. Admin, DON)]],Nurse[[#This Row],[RN Admin Hours]],Nurse[[#This Row],[RN DON Hours]])</f>
        <v>34.368152173913046</v>
      </c>
      <c r="M320" s="4">
        <v>20.891304347826086</v>
      </c>
      <c r="N320" s="4">
        <v>9.0420652173913041</v>
      </c>
      <c r="O320" s="4">
        <v>4.4347826086956523</v>
      </c>
      <c r="P320" s="4">
        <f>SUM(Nurse[[#This Row],[LPN Hours (excl. Admin)]],Nurse[[#This Row],[LPN Admin Hours]])</f>
        <v>9.6005434782608692</v>
      </c>
      <c r="Q320" s="4">
        <v>9.6005434782608692</v>
      </c>
      <c r="R320" s="4">
        <v>0</v>
      </c>
      <c r="S320" s="4">
        <f>SUM(Nurse[[#This Row],[CNA Hours]],Nurse[[#This Row],[NA TR Hours]],Nurse[[#This Row],[Med Aide/Tech Hours]])</f>
        <v>82.460000000000008</v>
      </c>
      <c r="T320" s="4">
        <v>60.976304347826094</v>
      </c>
      <c r="U320" s="4">
        <v>0</v>
      </c>
      <c r="V320" s="4">
        <v>21.483695652173914</v>
      </c>
      <c r="W3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16.0625</v>
      </c>
      <c r="X320" s="4">
        <v>7.8967391304347823</v>
      </c>
      <c r="Y320" s="4">
        <v>0</v>
      </c>
      <c r="Z320" s="4">
        <v>0</v>
      </c>
      <c r="AA320" s="4">
        <v>0.11141304347826086</v>
      </c>
      <c r="AB320" s="4">
        <v>0</v>
      </c>
      <c r="AC320" s="4">
        <v>8.054347826086957</v>
      </c>
      <c r="AD320" s="4">
        <v>0</v>
      </c>
      <c r="AE320" s="4">
        <v>0</v>
      </c>
      <c r="AF320" s="1">
        <v>245378</v>
      </c>
      <c r="AG320" s="1">
        <v>5</v>
      </c>
      <c r="AH320"/>
    </row>
    <row r="321" spans="1:34" x14ac:dyDescent="0.25">
      <c r="A321" t="s">
        <v>356</v>
      </c>
      <c r="B321" t="s">
        <v>259</v>
      </c>
      <c r="C321" t="s">
        <v>512</v>
      </c>
      <c r="D321" t="s">
        <v>415</v>
      </c>
      <c r="E321" s="4">
        <v>58.739130434782609</v>
      </c>
      <c r="F321" s="4">
        <f>Nurse[[#This Row],[Total Nurse Staff Hours]]/Nurse[[#This Row],[MDS Census]]</f>
        <v>3.4135677276091783</v>
      </c>
      <c r="G321" s="4">
        <f>Nurse[[#This Row],[Total Direct Care Staff Hours]]/Nurse[[#This Row],[MDS Census]]</f>
        <v>3.2762157660991855</v>
      </c>
      <c r="H321" s="4">
        <f>Nurse[[#This Row],[Total RN Hours (w/ Admin, DON)]]/Nurse[[#This Row],[MDS Census]]</f>
        <v>0.6200037009622501</v>
      </c>
      <c r="I321" s="4">
        <f>Nurse[[#This Row],[RN Hours (excl. Admin, DON)]]/Nurse[[#This Row],[MDS Census]]</f>
        <v>0.49269059955588451</v>
      </c>
      <c r="J321" s="4">
        <f>SUM(Nurse[[#This Row],[RN Hours (excl. Admin, DON)]],Nurse[[#This Row],[RN Admin Hours]],Nurse[[#This Row],[RN DON Hours]],Nurse[[#This Row],[LPN Hours (excl. Admin)]],Nurse[[#This Row],[LPN Admin Hours]],Nurse[[#This Row],[CNA Hours]],Nurse[[#This Row],[NA TR Hours]],Nurse[[#This Row],[Med Aide/Tech Hours]])</f>
        <v>200.51</v>
      </c>
      <c r="K321" s="4">
        <f>SUM(Nurse[[#This Row],[RN Hours (excl. Admin, DON)]],Nurse[[#This Row],[LPN Hours (excl. Admin)]],Nurse[[#This Row],[CNA Hours]],Nurse[[#This Row],[NA TR Hours]],Nurse[[#This Row],[Med Aide/Tech Hours]])</f>
        <v>192.4420652173913</v>
      </c>
      <c r="L321" s="4">
        <f>SUM(Nurse[[#This Row],[RN Hours (excl. Admin, DON)]],Nurse[[#This Row],[RN Admin Hours]],Nurse[[#This Row],[RN DON Hours]])</f>
        <v>36.418478260869563</v>
      </c>
      <c r="M321" s="4">
        <v>28.940217391304348</v>
      </c>
      <c r="N321" s="4">
        <v>1.9130434782608696</v>
      </c>
      <c r="O321" s="4">
        <v>5.5652173913043477</v>
      </c>
      <c r="P321" s="4">
        <f>SUM(Nurse[[#This Row],[LPN Hours (excl. Admin)]],Nurse[[#This Row],[LPN Admin Hours]])</f>
        <v>53.420326086956521</v>
      </c>
      <c r="Q321" s="4">
        <v>52.830652173913045</v>
      </c>
      <c r="R321" s="4">
        <v>0.58967391304347827</v>
      </c>
      <c r="S321" s="4">
        <f>SUM(Nurse[[#This Row],[CNA Hours]],Nurse[[#This Row],[NA TR Hours]],Nurse[[#This Row],[Med Aide/Tech Hours]])</f>
        <v>110.67119565217391</v>
      </c>
      <c r="T321" s="4">
        <v>102.1195652173913</v>
      </c>
      <c r="U321" s="4">
        <v>0</v>
      </c>
      <c r="V321" s="4">
        <v>8.5516304347826093</v>
      </c>
      <c r="W3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7.0271739130434785</v>
      </c>
      <c r="X321" s="4">
        <v>3.722826086956522</v>
      </c>
      <c r="Y321" s="4">
        <v>0</v>
      </c>
      <c r="Z321" s="4">
        <v>0</v>
      </c>
      <c r="AA321" s="4">
        <v>2.4673913043478262</v>
      </c>
      <c r="AB321" s="4">
        <v>0</v>
      </c>
      <c r="AC321" s="4">
        <v>0.83695652173913049</v>
      </c>
      <c r="AD321" s="4">
        <v>0</v>
      </c>
      <c r="AE321" s="4">
        <v>0</v>
      </c>
      <c r="AF321" s="1">
        <v>245544</v>
      </c>
      <c r="AG321" s="1">
        <v>5</v>
      </c>
      <c r="AH321"/>
    </row>
    <row r="322" spans="1:34" x14ac:dyDescent="0.25">
      <c r="A322" t="s">
        <v>356</v>
      </c>
      <c r="B322" t="s">
        <v>173</v>
      </c>
      <c r="C322" t="s">
        <v>545</v>
      </c>
      <c r="D322" t="s">
        <v>420</v>
      </c>
      <c r="E322" s="4">
        <v>75.739130434782609</v>
      </c>
      <c r="F322" s="4">
        <f>Nurse[[#This Row],[Total Nurse Staff Hours]]/Nurse[[#This Row],[MDS Census]]</f>
        <v>4.1648249138920788</v>
      </c>
      <c r="G322" s="4">
        <f>Nurse[[#This Row],[Total Direct Care Staff Hours]]/Nurse[[#This Row],[MDS Census]]</f>
        <v>3.8574196326062</v>
      </c>
      <c r="H322" s="4">
        <f>Nurse[[#This Row],[Total RN Hours (w/ Admin, DON)]]/Nurse[[#This Row],[MDS Census]]</f>
        <v>1.3333452927669347</v>
      </c>
      <c r="I322" s="4">
        <f>Nurse[[#This Row],[RN Hours (excl. Admin, DON)]]/Nurse[[#This Row],[MDS Census]]</f>
        <v>1.0259400114810564</v>
      </c>
      <c r="J322" s="4">
        <f>SUM(Nurse[[#This Row],[RN Hours (excl. Admin, DON)]],Nurse[[#This Row],[RN Admin Hours]],Nurse[[#This Row],[RN DON Hours]],Nurse[[#This Row],[LPN Hours (excl. Admin)]],Nurse[[#This Row],[LPN Admin Hours]],Nurse[[#This Row],[CNA Hours]],Nurse[[#This Row],[NA TR Hours]],Nurse[[#This Row],[Med Aide/Tech Hours]])</f>
        <v>315.44021739130437</v>
      </c>
      <c r="K322" s="4">
        <f>SUM(Nurse[[#This Row],[RN Hours (excl. Admin, DON)]],Nurse[[#This Row],[LPN Hours (excl. Admin)]],Nurse[[#This Row],[CNA Hours]],Nurse[[#This Row],[NA TR Hours]],Nurse[[#This Row],[Med Aide/Tech Hours]])</f>
        <v>292.15760869565219</v>
      </c>
      <c r="L322" s="4">
        <f>SUM(Nurse[[#This Row],[RN Hours (excl. Admin, DON)]],Nurse[[#This Row],[RN Admin Hours]],Nurse[[#This Row],[RN DON Hours]])</f>
        <v>100.98641304347827</v>
      </c>
      <c r="M322" s="4">
        <v>77.703804347826093</v>
      </c>
      <c r="N322" s="4">
        <v>19.25</v>
      </c>
      <c r="O322" s="4">
        <v>4.0326086956521738</v>
      </c>
      <c r="P322" s="4">
        <f>SUM(Nurse[[#This Row],[LPN Hours (excl. Admin)]],Nurse[[#This Row],[LPN Admin Hours]])</f>
        <v>45.766304347826086</v>
      </c>
      <c r="Q322" s="4">
        <v>45.766304347826086</v>
      </c>
      <c r="R322" s="4">
        <v>0</v>
      </c>
      <c r="S322" s="4">
        <f>SUM(Nurse[[#This Row],[CNA Hours]],Nurse[[#This Row],[NA TR Hours]],Nurse[[#This Row],[Med Aide/Tech Hours]])</f>
        <v>168.6875</v>
      </c>
      <c r="T322" s="4">
        <v>160.96195652173913</v>
      </c>
      <c r="U322" s="4">
        <v>0</v>
      </c>
      <c r="V322" s="4">
        <v>7.7255434782608692</v>
      </c>
      <c r="W3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2" s="4">
        <v>0</v>
      </c>
      <c r="Y322" s="4">
        <v>0</v>
      </c>
      <c r="Z322" s="4">
        <v>0</v>
      </c>
      <c r="AA322" s="4">
        <v>0</v>
      </c>
      <c r="AB322" s="4">
        <v>0</v>
      </c>
      <c r="AC322" s="4">
        <v>0</v>
      </c>
      <c r="AD322" s="4">
        <v>0</v>
      </c>
      <c r="AE322" s="4">
        <v>0</v>
      </c>
      <c r="AF322" s="1">
        <v>245414</v>
      </c>
      <c r="AG322" s="1">
        <v>5</v>
      </c>
      <c r="AH322"/>
    </row>
    <row r="323" spans="1:34" x14ac:dyDescent="0.25">
      <c r="A323" t="s">
        <v>356</v>
      </c>
      <c r="B323" t="s">
        <v>268</v>
      </c>
      <c r="C323" t="s">
        <v>673</v>
      </c>
      <c r="D323" t="s">
        <v>386</v>
      </c>
      <c r="E323" s="4">
        <v>37.195652173913047</v>
      </c>
      <c r="F323" s="4">
        <f>Nurse[[#This Row],[Total Nurse Staff Hours]]/Nurse[[#This Row],[MDS Census]]</f>
        <v>3.7299824663939218</v>
      </c>
      <c r="G323" s="4">
        <f>Nurse[[#This Row],[Total Direct Care Staff Hours]]/Nurse[[#This Row],[MDS Census]]</f>
        <v>3.6382232612507304</v>
      </c>
      <c r="H323" s="4">
        <f>Nurse[[#This Row],[Total RN Hours (w/ Admin, DON)]]/Nurse[[#This Row],[MDS Census]]</f>
        <v>0.73085914669783747</v>
      </c>
      <c r="I323" s="4">
        <f>Nurse[[#This Row],[RN Hours (excl. Admin, DON)]]/Nurse[[#This Row],[MDS Census]]</f>
        <v>0.63909994155464633</v>
      </c>
      <c r="J323" s="4">
        <f>SUM(Nurse[[#This Row],[RN Hours (excl. Admin, DON)]],Nurse[[#This Row],[RN Admin Hours]],Nurse[[#This Row],[RN DON Hours]],Nurse[[#This Row],[LPN Hours (excl. Admin)]],Nurse[[#This Row],[LPN Admin Hours]],Nurse[[#This Row],[CNA Hours]],Nurse[[#This Row],[NA TR Hours]],Nurse[[#This Row],[Med Aide/Tech Hours]])</f>
        <v>138.73913043478262</v>
      </c>
      <c r="K323" s="4">
        <f>SUM(Nurse[[#This Row],[RN Hours (excl. Admin, DON)]],Nurse[[#This Row],[LPN Hours (excl. Admin)]],Nurse[[#This Row],[CNA Hours]],Nurse[[#This Row],[NA TR Hours]],Nurse[[#This Row],[Med Aide/Tech Hours]])</f>
        <v>135.32608695652175</v>
      </c>
      <c r="L323" s="4">
        <f>SUM(Nurse[[#This Row],[RN Hours (excl. Admin, DON)]],Nurse[[#This Row],[RN Admin Hours]],Nurse[[#This Row],[RN DON Hours]])</f>
        <v>27.184782608695652</v>
      </c>
      <c r="M323" s="4">
        <v>23.771739130434781</v>
      </c>
      <c r="N323" s="4">
        <v>0</v>
      </c>
      <c r="O323" s="4">
        <v>3.4130434782608696</v>
      </c>
      <c r="P323" s="4">
        <f>SUM(Nurse[[#This Row],[LPN Hours (excl. Admin)]],Nurse[[#This Row],[LPN Admin Hours]])</f>
        <v>19.182065217391305</v>
      </c>
      <c r="Q323" s="4">
        <v>19.182065217391305</v>
      </c>
      <c r="R323" s="4">
        <v>0</v>
      </c>
      <c r="S323" s="4">
        <f>SUM(Nurse[[#This Row],[CNA Hours]],Nurse[[#This Row],[NA TR Hours]],Nurse[[#This Row],[Med Aide/Tech Hours]])</f>
        <v>92.372282608695656</v>
      </c>
      <c r="T323" s="4">
        <v>84.877717391304344</v>
      </c>
      <c r="U323" s="4">
        <v>0</v>
      </c>
      <c r="V323" s="4">
        <v>7.4945652173913047</v>
      </c>
      <c r="W3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3" s="4">
        <v>0</v>
      </c>
      <c r="Y323" s="4">
        <v>0</v>
      </c>
      <c r="Z323" s="4">
        <v>0</v>
      </c>
      <c r="AA323" s="4">
        <v>0</v>
      </c>
      <c r="AB323" s="4">
        <v>0</v>
      </c>
      <c r="AC323" s="4">
        <v>0</v>
      </c>
      <c r="AD323" s="4">
        <v>0</v>
      </c>
      <c r="AE323" s="4">
        <v>0</v>
      </c>
      <c r="AF323" s="1">
        <v>245559</v>
      </c>
      <c r="AG323" s="1">
        <v>5</v>
      </c>
      <c r="AH323"/>
    </row>
    <row r="324" spans="1:34" x14ac:dyDescent="0.25">
      <c r="A324" t="s">
        <v>356</v>
      </c>
      <c r="B324" t="s">
        <v>223</v>
      </c>
      <c r="C324" t="s">
        <v>559</v>
      </c>
      <c r="D324" t="s">
        <v>392</v>
      </c>
      <c r="E324" s="4">
        <v>83.086956521739125</v>
      </c>
      <c r="F324" s="4">
        <f>Nurse[[#This Row],[Total Nurse Staff Hours]]/Nurse[[#This Row],[MDS Census]]</f>
        <v>4.3685897435897436</v>
      </c>
      <c r="G324" s="4">
        <f>Nurse[[#This Row],[Total Direct Care Staff Hours]]/Nurse[[#This Row],[MDS Census]]</f>
        <v>4.1560047095761377</v>
      </c>
      <c r="H324" s="4">
        <f>Nurse[[#This Row],[Total RN Hours (w/ Admin, DON)]]/Nurse[[#This Row],[MDS Census]]</f>
        <v>0.91342883307169032</v>
      </c>
      <c r="I324" s="4">
        <f>Nurse[[#This Row],[RN Hours (excl. Admin, DON)]]/Nurse[[#This Row],[MDS Census]]</f>
        <v>0.7008437990580848</v>
      </c>
      <c r="J324" s="4">
        <f>SUM(Nurse[[#This Row],[RN Hours (excl. Admin, DON)]],Nurse[[#This Row],[RN Admin Hours]],Nurse[[#This Row],[RN DON Hours]],Nurse[[#This Row],[LPN Hours (excl. Admin)]],Nurse[[#This Row],[LPN Admin Hours]],Nurse[[#This Row],[CNA Hours]],Nurse[[#This Row],[NA TR Hours]],Nurse[[#This Row],[Med Aide/Tech Hours]])</f>
        <v>362.9728260869565</v>
      </c>
      <c r="K324" s="4">
        <f>SUM(Nurse[[#This Row],[RN Hours (excl. Admin, DON)]],Nurse[[#This Row],[LPN Hours (excl. Admin)]],Nurse[[#This Row],[CNA Hours]],Nurse[[#This Row],[NA TR Hours]],Nurse[[#This Row],[Med Aide/Tech Hours]])</f>
        <v>345.30978260869563</v>
      </c>
      <c r="L324" s="4">
        <f>SUM(Nurse[[#This Row],[RN Hours (excl. Admin, DON)]],Nurse[[#This Row],[RN Admin Hours]],Nurse[[#This Row],[RN DON Hours]])</f>
        <v>75.894021739130437</v>
      </c>
      <c r="M324" s="4">
        <v>58.230978260869563</v>
      </c>
      <c r="N324" s="4">
        <v>12.195652173913043</v>
      </c>
      <c r="O324" s="4">
        <v>5.4673913043478262</v>
      </c>
      <c r="P324" s="4">
        <f>SUM(Nurse[[#This Row],[LPN Hours (excl. Admin)]],Nurse[[#This Row],[LPN Admin Hours]])</f>
        <v>63.986413043478258</v>
      </c>
      <c r="Q324" s="4">
        <v>63.986413043478258</v>
      </c>
      <c r="R324" s="4">
        <v>0</v>
      </c>
      <c r="S324" s="4">
        <f>SUM(Nurse[[#This Row],[CNA Hours]],Nurse[[#This Row],[NA TR Hours]],Nurse[[#This Row],[Med Aide/Tech Hours]])</f>
        <v>223.09239130434781</v>
      </c>
      <c r="T324" s="4">
        <v>166.52989130434781</v>
      </c>
      <c r="U324" s="4">
        <v>23.679347826086957</v>
      </c>
      <c r="V324" s="4">
        <v>32.883152173913047</v>
      </c>
      <c r="W3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16.703804347826086</v>
      </c>
      <c r="X324" s="4">
        <v>2.3260869565217392</v>
      </c>
      <c r="Y324" s="4">
        <v>0</v>
      </c>
      <c r="Z324" s="4">
        <v>0</v>
      </c>
      <c r="AA324" s="4">
        <v>0</v>
      </c>
      <c r="AB324" s="4">
        <v>0</v>
      </c>
      <c r="AC324" s="4">
        <v>14.377717391304348</v>
      </c>
      <c r="AD324" s="4">
        <v>0</v>
      </c>
      <c r="AE324" s="4">
        <v>0</v>
      </c>
      <c r="AF324" s="1">
        <v>245484</v>
      </c>
      <c r="AG324" s="1">
        <v>5</v>
      </c>
      <c r="AH324"/>
    </row>
    <row r="325" spans="1:34" x14ac:dyDescent="0.25">
      <c r="A325" t="s">
        <v>356</v>
      </c>
      <c r="B325" t="s">
        <v>164</v>
      </c>
      <c r="C325" t="s">
        <v>617</v>
      </c>
      <c r="D325" t="s">
        <v>427</v>
      </c>
      <c r="E325" s="4">
        <v>32</v>
      </c>
      <c r="F325" s="4">
        <f>Nurse[[#This Row],[Total Nurse Staff Hours]]/Nurse[[#This Row],[MDS Census]]</f>
        <v>2.410064538043478</v>
      </c>
      <c r="G325" s="4">
        <f>Nurse[[#This Row],[Total Direct Care Staff Hours]]/Nurse[[#This Row],[MDS Census]]</f>
        <v>2.167367527173913</v>
      </c>
      <c r="H325" s="4">
        <f>Nurse[[#This Row],[Total RN Hours (w/ Admin, DON)]]/Nurse[[#This Row],[MDS Census]]</f>
        <v>0.97799932065217388</v>
      </c>
      <c r="I325" s="4">
        <f>Nurse[[#This Row],[RN Hours (excl. Admin, DON)]]/Nurse[[#This Row],[MDS Census]]</f>
        <v>0.73530230978260869</v>
      </c>
      <c r="J325" s="4">
        <f>SUM(Nurse[[#This Row],[RN Hours (excl. Admin, DON)]],Nurse[[#This Row],[RN Admin Hours]],Nurse[[#This Row],[RN DON Hours]],Nurse[[#This Row],[LPN Hours (excl. Admin)]],Nurse[[#This Row],[LPN Admin Hours]],Nurse[[#This Row],[CNA Hours]],Nurse[[#This Row],[NA TR Hours]],Nurse[[#This Row],[Med Aide/Tech Hours]])</f>
        <v>77.122065217391295</v>
      </c>
      <c r="K325" s="4">
        <f>SUM(Nurse[[#This Row],[RN Hours (excl. Admin, DON)]],Nurse[[#This Row],[LPN Hours (excl. Admin)]],Nurse[[#This Row],[CNA Hours]],Nurse[[#This Row],[NA TR Hours]],Nurse[[#This Row],[Med Aide/Tech Hours]])</f>
        <v>69.355760869565216</v>
      </c>
      <c r="L325" s="4">
        <f>SUM(Nurse[[#This Row],[RN Hours (excl. Admin, DON)]],Nurse[[#This Row],[RN Admin Hours]],Nurse[[#This Row],[RN DON Hours]])</f>
        <v>31.295978260869564</v>
      </c>
      <c r="M325" s="4">
        <v>23.529673913043478</v>
      </c>
      <c r="N325" s="4">
        <v>0.21739130434782608</v>
      </c>
      <c r="O325" s="4">
        <v>7.5489130434782608</v>
      </c>
      <c r="P325" s="4">
        <f>SUM(Nurse[[#This Row],[LPN Hours (excl. Admin)]],Nurse[[#This Row],[LPN Admin Hours]])</f>
        <v>3.1875</v>
      </c>
      <c r="Q325" s="4">
        <v>3.1875</v>
      </c>
      <c r="R325" s="4">
        <v>0</v>
      </c>
      <c r="S325" s="4">
        <f>SUM(Nurse[[#This Row],[CNA Hours]],Nurse[[#This Row],[NA TR Hours]],Nurse[[#This Row],[Med Aide/Tech Hours]])</f>
        <v>42.638586956521742</v>
      </c>
      <c r="T325" s="4">
        <v>38.404891304347828</v>
      </c>
      <c r="U325" s="4">
        <v>0</v>
      </c>
      <c r="V325" s="4">
        <v>4.2336956521739131</v>
      </c>
      <c r="W3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3.2364130434782608</v>
      </c>
      <c r="X325" s="4">
        <v>3.2364130434782608</v>
      </c>
      <c r="Y325" s="4">
        <v>0</v>
      </c>
      <c r="Z325" s="4">
        <v>0</v>
      </c>
      <c r="AA325" s="4">
        <v>0</v>
      </c>
      <c r="AB325" s="4">
        <v>0</v>
      </c>
      <c r="AC325" s="4">
        <v>0</v>
      </c>
      <c r="AD325" s="4">
        <v>0</v>
      </c>
      <c r="AE325" s="4">
        <v>0</v>
      </c>
      <c r="AF325" s="1">
        <v>245400</v>
      </c>
      <c r="AG325" s="1">
        <v>5</v>
      </c>
      <c r="AH325"/>
    </row>
    <row r="326" spans="1:34" x14ac:dyDescent="0.25">
      <c r="A326" t="s">
        <v>356</v>
      </c>
      <c r="B326" t="s">
        <v>14</v>
      </c>
      <c r="C326" t="s">
        <v>512</v>
      </c>
      <c r="D326" t="s">
        <v>415</v>
      </c>
      <c r="E326" s="4">
        <v>211.71739130434781</v>
      </c>
      <c r="F326" s="4">
        <f>Nurse[[#This Row],[Total Nurse Staff Hours]]/Nurse[[#This Row],[MDS Census]]</f>
        <v>3.6720299825444092</v>
      </c>
      <c r="G326" s="4">
        <f>Nurse[[#This Row],[Total Direct Care Staff Hours]]/Nurse[[#This Row],[MDS Census]]</f>
        <v>3.4266762501283501</v>
      </c>
      <c r="H326" s="4">
        <f>Nurse[[#This Row],[Total RN Hours (w/ Admin, DON)]]/Nurse[[#This Row],[MDS Census]]</f>
        <v>1.1219966115617621</v>
      </c>
      <c r="I326" s="4">
        <f>Nurse[[#This Row],[RN Hours (excl. Admin, DON)]]/Nurse[[#This Row],[MDS Census]]</f>
        <v>0.87664287914570294</v>
      </c>
      <c r="J326" s="4">
        <f>SUM(Nurse[[#This Row],[RN Hours (excl. Admin, DON)]],Nurse[[#This Row],[RN Admin Hours]],Nurse[[#This Row],[RN DON Hours]],Nurse[[#This Row],[LPN Hours (excl. Admin)]],Nurse[[#This Row],[LPN Admin Hours]],Nurse[[#This Row],[CNA Hours]],Nurse[[#This Row],[NA TR Hours]],Nurse[[#This Row],[Med Aide/Tech Hours]])</f>
        <v>777.43260869565211</v>
      </c>
      <c r="K326" s="4">
        <f>SUM(Nurse[[#This Row],[RN Hours (excl. Admin, DON)]],Nurse[[#This Row],[LPN Hours (excl. Admin)]],Nurse[[#This Row],[CNA Hours]],Nurse[[#This Row],[NA TR Hours]],Nurse[[#This Row],[Med Aide/Tech Hours]])</f>
        <v>725.4869565217391</v>
      </c>
      <c r="L326" s="4">
        <f>SUM(Nurse[[#This Row],[RN Hours (excl. Admin, DON)]],Nurse[[#This Row],[RN Admin Hours]],Nurse[[#This Row],[RN DON Hours]])</f>
        <v>237.54619565217391</v>
      </c>
      <c r="M326" s="4">
        <v>185.60054347826087</v>
      </c>
      <c r="N326" s="4">
        <v>46.902173913043477</v>
      </c>
      <c r="O326" s="4">
        <v>5.0434782608695654</v>
      </c>
      <c r="P326" s="4">
        <f>SUM(Nurse[[#This Row],[LPN Hours (excl. Admin)]],Nurse[[#This Row],[LPN Admin Hours]])</f>
        <v>100.625</v>
      </c>
      <c r="Q326" s="4">
        <v>100.625</v>
      </c>
      <c r="R326" s="4">
        <v>0</v>
      </c>
      <c r="S326" s="4">
        <f>SUM(Nurse[[#This Row],[CNA Hours]],Nurse[[#This Row],[NA TR Hours]],Nurse[[#This Row],[Med Aide/Tech Hours]])</f>
        <v>439.26141304347829</v>
      </c>
      <c r="T326" s="4">
        <v>439.26141304347829</v>
      </c>
      <c r="U326" s="4">
        <v>0</v>
      </c>
      <c r="V326" s="4">
        <v>0</v>
      </c>
      <c r="W3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27.774999999999999</v>
      </c>
      <c r="X326" s="4">
        <v>0</v>
      </c>
      <c r="Y326" s="4">
        <v>0</v>
      </c>
      <c r="Z326" s="4">
        <v>0</v>
      </c>
      <c r="AA326" s="4">
        <v>5.9293478260869561</v>
      </c>
      <c r="AB326" s="4">
        <v>0</v>
      </c>
      <c r="AC326" s="4">
        <v>21.845652173913042</v>
      </c>
      <c r="AD326" s="4">
        <v>0</v>
      </c>
      <c r="AE326" s="4">
        <v>0</v>
      </c>
      <c r="AF326" s="1">
        <v>245055</v>
      </c>
      <c r="AG326" s="1">
        <v>5</v>
      </c>
      <c r="AH326"/>
    </row>
    <row r="327" spans="1:34" x14ac:dyDescent="0.25">
      <c r="A327" t="s">
        <v>356</v>
      </c>
      <c r="B327" t="s">
        <v>308</v>
      </c>
      <c r="C327" t="s">
        <v>537</v>
      </c>
      <c r="D327" t="s">
        <v>422</v>
      </c>
      <c r="E327" s="4">
        <v>27.413043478260871</v>
      </c>
      <c r="F327" s="4">
        <f>Nurse[[#This Row],[Total Nurse Staff Hours]]/Nurse[[#This Row],[MDS Census]]</f>
        <v>5.0378667724028547</v>
      </c>
      <c r="G327" s="4">
        <f>Nurse[[#This Row],[Total Direct Care Staff Hours]]/Nurse[[#This Row],[MDS Census]]</f>
        <v>4.6843774781919114</v>
      </c>
      <c r="H327" s="4">
        <f>Nurse[[#This Row],[Total RN Hours (w/ Admin, DON)]]/Nurse[[#This Row],[MDS Census]]</f>
        <v>1.4343774781919112</v>
      </c>
      <c r="I327" s="4">
        <f>Nurse[[#This Row],[RN Hours (excl. Admin, DON)]]/Nurse[[#This Row],[MDS Census]]</f>
        <v>1.0808881839809674</v>
      </c>
      <c r="J327" s="4">
        <f>SUM(Nurse[[#This Row],[RN Hours (excl. Admin, DON)]],Nurse[[#This Row],[RN Admin Hours]],Nurse[[#This Row],[RN DON Hours]],Nurse[[#This Row],[LPN Hours (excl. Admin)]],Nurse[[#This Row],[LPN Admin Hours]],Nurse[[#This Row],[CNA Hours]],Nurse[[#This Row],[NA TR Hours]],Nurse[[#This Row],[Med Aide/Tech Hours]])</f>
        <v>138.10326086956522</v>
      </c>
      <c r="K327" s="4">
        <f>SUM(Nurse[[#This Row],[RN Hours (excl. Admin, DON)]],Nurse[[#This Row],[LPN Hours (excl. Admin)]],Nurse[[#This Row],[CNA Hours]],Nurse[[#This Row],[NA TR Hours]],Nurse[[#This Row],[Med Aide/Tech Hours]])</f>
        <v>128.41304347826087</v>
      </c>
      <c r="L327" s="4">
        <f>SUM(Nurse[[#This Row],[RN Hours (excl. Admin, DON)]],Nurse[[#This Row],[RN Admin Hours]],Nurse[[#This Row],[RN DON Hours]])</f>
        <v>39.320652173913047</v>
      </c>
      <c r="M327" s="4">
        <v>29.630434782608695</v>
      </c>
      <c r="N327" s="4">
        <v>5.9510869565217392</v>
      </c>
      <c r="O327" s="4">
        <v>3.7391304347826089</v>
      </c>
      <c r="P327" s="4">
        <f>SUM(Nurse[[#This Row],[LPN Hours (excl. Admin)]],Nurse[[#This Row],[LPN Admin Hours]])</f>
        <v>26.535326086956523</v>
      </c>
      <c r="Q327" s="4">
        <v>26.535326086956523</v>
      </c>
      <c r="R327" s="4">
        <v>0</v>
      </c>
      <c r="S327" s="4">
        <f>SUM(Nurse[[#This Row],[CNA Hours]],Nurse[[#This Row],[NA TR Hours]],Nurse[[#This Row],[Med Aide/Tech Hours]])</f>
        <v>72.247282608695656</v>
      </c>
      <c r="T327" s="4">
        <v>72.247282608695656</v>
      </c>
      <c r="U327" s="4">
        <v>0</v>
      </c>
      <c r="V327" s="4">
        <v>0</v>
      </c>
      <c r="W3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7" s="4">
        <v>0</v>
      </c>
      <c r="Y327" s="4">
        <v>0</v>
      </c>
      <c r="Z327" s="4">
        <v>0</v>
      </c>
      <c r="AA327" s="4">
        <v>0</v>
      </c>
      <c r="AB327" s="4">
        <v>0</v>
      </c>
      <c r="AC327" s="4">
        <v>0</v>
      </c>
      <c r="AD327" s="4">
        <v>0</v>
      </c>
      <c r="AE327" s="4">
        <v>0</v>
      </c>
      <c r="AF327" s="1">
        <v>245618</v>
      </c>
      <c r="AG327" s="1">
        <v>5</v>
      </c>
      <c r="AH327"/>
    </row>
    <row r="328" spans="1:34" x14ac:dyDescent="0.25">
      <c r="A328" t="s">
        <v>356</v>
      </c>
      <c r="B328" t="s">
        <v>116</v>
      </c>
      <c r="C328" t="s">
        <v>592</v>
      </c>
      <c r="D328" t="s">
        <v>442</v>
      </c>
      <c r="E328" s="4">
        <v>46.891304347826086</v>
      </c>
      <c r="F328" s="4">
        <f>Nurse[[#This Row],[Total Nurse Staff Hours]]/Nurse[[#This Row],[MDS Census]]</f>
        <v>4.2734700973574409</v>
      </c>
      <c r="G328" s="4">
        <f>Nurse[[#This Row],[Total Direct Care Staff Hours]]/Nurse[[#This Row],[MDS Census]]</f>
        <v>3.7100718590635138</v>
      </c>
      <c r="H328" s="4">
        <f>Nurse[[#This Row],[Total RN Hours (w/ Admin, DON)]]/Nurse[[#This Row],[MDS Census]]</f>
        <v>1.0453175707000464</v>
      </c>
      <c r="I328" s="4">
        <f>Nurse[[#This Row],[RN Hours (excl. Admin, DON)]]/Nurse[[#This Row],[MDS Census]]</f>
        <v>0.48191933240611967</v>
      </c>
      <c r="J328" s="4">
        <f>SUM(Nurse[[#This Row],[RN Hours (excl. Admin, DON)]],Nurse[[#This Row],[RN Admin Hours]],Nurse[[#This Row],[RN DON Hours]],Nurse[[#This Row],[LPN Hours (excl. Admin)]],Nurse[[#This Row],[LPN Admin Hours]],Nurse[[#This Row],[CNA Hours]],Nurse[[#This Row],[NA TR Hours]],Nurse[[#This Row],[Med Aide/Tech Hours]])</f>
        <v>200.38858695652172</v>
      </c>
      <c r="K328" s="4">
        <f>SUM(Nurse[[#This Row],[RN Hours (excl. Admin, DON)]],Nurse[[#This Row],[LPN Hours (excl. Admin)]],Nurse[[#This Row],[CNA Hours]],Nurse[[#This Row],[NA TR Hours]],Nurse[[#This Row],[Med Aide/Tech Hours]])</f>
        <v>173.97010869565216</v>
      </c>
      <c r="L328" s="4">
        <f>SUM(Nurse[[#This Row],[RN Hours (excl. Admin, DON)]],Nurse[[#This Row],[RN Admin Hours]],Nurse[[#This Row],[RN DON Hours]])</f>
        <v>49.016304347826086</v>
      </c>
      <c r="M328" s="4">
        <v>22.597826086956523</v>
      </c>
      <c r="N328" s="4">
        <v>20.766304347826086</v>
      </c>
      <c r="O328" s="4">
        <v>5.6521739130434785</v>
      </c>
      <c r="P328" s="4">
        <f>SUM(Nurse[[#This Row],[LPN Hours (excl. Admin)]],Nurse[[#This Row],[LPN Admin Hours]])</f>
        <v>38.364130434782609</v>
      </c>
      <c r="Q328" s="4">
        <v>38.364130434782609</v>
      </c>
      <c r="R328" s="4">
        <v>0</v>
      </c>
      <c r="S328" s="4">
        <f>SUM(Nurse[[#This Row],[CNA Hours]],Nurse[[#This Row],[NA TR Hours]],Nurse[[#This Row],[Med Aide/Tech Hours]])</f>
        <v>113.00815217391303</v>
      </c>
      <c r="T328" s="4">
        <v>107.94021739130434</v>
      </c>
      <c r="U328" s="4">
        <v>0</v>
      </c>
      <c r="V328" s="4">
        <v>5.0679347826086953</v>
      </c>
      <c r="W3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8" s="4">
        <v>0</v>
      </c>
      <c r="Y328" s="4">
        <v>0</v>
      </c>
      <c r="Z328" s="4">
        <v>0</v>
      </c>
      <c r="AA328" s="4">
        <v>0</v>
      </c>
      <c r="AB328" s="4">
        <v>0</v>
      </c>
      <c r="AC328" s="4">
        <v>0</v>
      </c>
      <c r="AD328" s="4">
        <v>0</v>
      </c>
      <c r="AE328" s="4">
        <v>0</v>
      </c>
      <c r="AF328" s="1">
        <v>245329</v>
      </c>
      <c r="AG328" s="1">
        <v>5</v>
      </c>
      <c r="AH328"/>
    </row>
    <row r="329" spans="1:34" x14ac:dyDescent="0.25">
      <c r="A329" t="s">
        <v>356</v>
      </c>
      <c r="B329" t="s">
        <v>71</v>
      </c>
      <c r="C329" t="s">
        <v>504</v>
      </c>
      <c r="D329" t="s">
        <v>407</v>
      </c>
      <c r="E329" s="4">
        <v>62.141304347826086</v>
      </c>
      <c r="F329" s="4">
        <f>Nurse[[#This Row],[Total Nurse Staff Hours]]/Nurse[[#This Row],[MDS Census]]</f>
        <v>3.9462410355081343</v>
      </c>
      <c r="G329" s="4">
        <f>Nurse[[#This Row],[Total Direct Care Staff Hours]]/Nurse[[#This Row],[MDS Census]]</f>
        <v>3.784705264999126</v>
      </c>
      <c r="H329" s="4">
        <f>Nurse[[#This Row],[Total RN Hours (w/ Admin, DON)]]/Nurse[[#This Row],[MDS Census]]</f>
        <v>0.76106349483995095</v>
      </c>
      <c r="I329" s="4">
        <f>Nurse[[#This Row],[RN Hours (excl. Admin, DON)]]/Nurse[[#This Row],[MDS Census]]</f>
        <v>0.59952772433094281</v>
      </c>
      <c r="J329" s="4">
        <f>SUM(Nurse[[#This Row],[RN Hours (excl. Admin, DON)]],Nurse[[#This Row],[RN Admin Hours]],Nurse[[#This Row],[RN DON Hours]],Nurse[[#This Row],[LPN Hours (excl. Admin)]],Nurse[[#This Row],[LPN Admin Hours]],Nurse[[#This Row],[CNA Hours]],Nurse[[#This Row],[NA TR Hours]],Nurse[[#This Row],[Med Aide/Tech Hours]])</f>
        <v>245.22456521739133</v>
      </c>
      <c r="K329" s="4">
        <f>SUM(Nurse[[#This Row],[RN Hours (excl. Admin, DON)]],Nurse[[#This Row],[LPN Hours (excl. Admin)]],Nurse[[#This Row],[CNA Hours]],Nurse[[#This Row],[NA TR Hours]],Nurse[[#This Row],[Med Aide/Tech Hours]])</f>
        <v>235.18652173913046</v>
      </c>
      <c r="L329" s="4">
        <f>SUM(Nurse[[#This Row],[RN Hours (excl. Admin, DON)]],Nurse[[#This Row],[RN Admin Hours]],Nurse[[#This Row],[RN DON Hours]])</f>
        <v>47.293478260869563</v>
      </c>
      <c r="M329" s="4">
        <v>37.255434782608695</v>
      </c>
      <c r="N329" s="4">
        <v>5.1684782608695654</v>
      </c>
      <c r="O329" s="4">
        <v>4.8695652173913047</v>
      </c>
      <c r="P329" s="4">
        <f>SUM(Nurse[[#This Row],[LPN Hours (excl. Admin)]],Nurse[[#This Row],[LPN Admin Hours]])</f>
        <v>42.760869565217391</v>
      </c>
      <c r="Q329" s="4">
        <v>42.760869565217391</v>
      </c>
      <c r="R329" s="4">
        <v>0</v>
      </c>
      <c r="S329" s="4">
        <f>SUM(Nurse[[#This Row],[CNA Hours]],Nurse[[#This Row],[NA TR Hours]],Nurse[[#This Row],[Med Aide/Tech Hours]])</f>
        <v>155.17021739130436</v>
      </c>
      <c r="T329" s="4">
        <v>139.96369565217393</v>
      </c>
      <c r="U329" s="4">
        <v>6.4184782608695654</v>
      </c>
      <c r="V329" s="4">
        <v>8.7880434782608692</v>
      </c>
      <c r="W3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9" s="4">
        <v>0</v>
      </c>
      <c r="Y329" s="4">
        <v>0</v>
      </c>
      <c r="Z329" s="4">
        <v>0</v>
      </c>
      <c r="AA329" s="4">
        <v>0</v>
      </c>
      <c r="AB329" s="4">
        <v>0</v>
      </c>
      <c r="AC329" s="4">
        <v>0</v>
      </c>
      <c r="AD329" s="4">
        <v>0</v>
      </c>
      <c r="AE329" s="4">
        <v>0</v>
      </c>
      <c r="AF329" s="1">
        <v>245262</v>
      </c>
      <c r="AG329" s="1">
        <v>5</v>
      </c>
      <c r="AH329"/>
    </row>
    <row r="330" spans="1:34" x14ac:dyDescent="0.25">
      <c r="A330" t="s">
        <v>356</v>
      </c>
      <c r="B330" t="s">
        <v>193</v>
      </c>
      <c r="C330" t="s">
        <v>634</v>
      </c>
      <c r="D330" t="s">
        <v>438</v>
      </c>
      <c r="E330" s="4">
        <v>26.086956521739129</v>
      </c>
      <c r="F330" s="4">
        <f>Nurse[[#This Row],[Total Nurse Staff Hours]]/Nurse[[#This Row],[MDS Census]]</f>
        <v>3.8029166666666665</v>
      </c>
      <c r="G330" s="4">
        <f>Nurse[[#This Row],[Total Direct Care Staff Hours]]/Nurse[[#This Row],[MDS Census]]</f>
        <v>2.9925000000000002</v>
      </c>
      <c r="H330" s="4">
        <f>Nurse[[#This Row],[Total RN Hours (w/ Admin, DON)]]/Nurse[[#This Row],[MDS Census]]</f>
        <v>1.1741666666666668</v>
      </c>
      <c r="I330" s="4">
        <f>Nurse[[#This Row],[RN Hours (excl. Admin, DON)]]/Nurse[[#This Row],[MDS Census]]</f>
        <v>0.36375000000000002</v>
      </c>
      <c r="J330" s="4">
        <f>SUM(Nurse[[#This Row],[RN Hours (excl. Admin, DON)]],Nurse[[#This Row],[RN Admin Hours]],Nurse[[#This Row],[RN DON Hours]],Nurse[[#This Row],[LPN Hours (excl. Admin)]],Nurse[[#This Row],[LPN Admin Hours]],Nurse[[#This Row],[CNA Hours]],Nurse[[#This Row],[NA TR Hours]],Nurse[[#This Row],[Med Aide/Tech Hours]])</f>
        <v>99.206521739130423</v>
      </c>
      <c r="K330" s="4">
        <f>SUM(Nurse[[#This Row],[RN Hours (excl. Admin, DON)]],Nurse[[#This Row],[LPN Hours (excl. Admin)]],Nurse[[#This Row],[CNA Hours]],Nurse[[#This Row],[NA TR Hours]],Nurse[[#This Row],[Med Aide/Tech Hours]])</f>
        <v>78.065217391304344</v>
      </c>
      <c r="L330" s="4">
        <f>SUM(Nurse[[#This Row],[RN Hours (excl. Admin, DON)]],Nurse[[#This Row],[RN Admin Hours]],Nurse[[#This Row],[RN DON Hours]])</f>
        <v>30.630434782608695</v>
      </c>
      <c r="M330" s="4">
        <v>9.4891304347826093</v>
      </c>
      <c r="N330" s="4">
        <v>16.339673913043477</v>
      </c>
      <c r="O330" s="4">
        <v>4.8016304347826084</v>
      </c>
      <c r="P330" s="4">
        <f>SUM(Nurse[[#This Row],[LPN Hours (excl. Admin)]],Nurse[[#This Row],[LPN Admin Hours]])</f>
        <v>13.964673913043478</v>
      </c>
      <c r="Q330" s="4">
        <v>13.964673913043478</v>
      </c>
      <c r="R330" s="4">
        <v>0</v>
      </c>
      <c r="S330" s="4">
        <f>SUM(Nurse[[#This Row],[CNA Hours]],Nurse[[#This Row],[NA TR Hours]],Nurse[[#This Row],[Med Aide/Tech Hours]])</f>
        <v>54.611413043478258</v>
      </c>
      <c r="T330" s="4">
        <v>32.747282608695649</v>
      </c>
      <c r="U330" s="4">
        <v>0</v>
      </c>
      <c r="V330" s="4">
        <v>21.864130434782609</v>
      </c>
      <c r="W3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0" s="4">
        <v>0</v>
      </c>
      <c r="Y330" s="4">
        <v>0</v>
      </c>
      <c r="Z330" s="4">
        <v>0</v>
      </c>
      <c r="AA330" s="4">
        <v>0</v>
      </c>
      <c r="AB330" s="4">
        <v>0</v>
      </c>
      <c r="AC330" s="4">
        <v>0</v>
      </c>
      <c r="AD330" s="4">
        <v>0</v>
      </c>
      <c r="AE330" s="4">
        <v>0</v>
      </c>
      <c r="AF330" s="1">
        <v>245440</v>
      </c>
      <c r="AG330" s="1">
        <v>5</v>
      </c>
      <c r="AH330"/>
    </row>
    <row r="331" spans="1:34" x14ac:dyDescent="0.25">
      <c r="A331" t="s">
        <v>356</v>
      </c>
      <c r="B331" t="s">
        <v>77</v>
      </c>
      <c r="C331" t="s">
        <v>505</v>
      </c>
      <c r="D331" t="s">
        <v>416</v>
      </c>
      <c r="E331" s="4">
        <v>34.663043478260867</v>
      </c>
      <c r="F331" s="4">
        <f>Nurse[[#This Row],[Total Nurse Staff Hours]]/Nurse[[#This Row],[MDS Census]]</f>
        <v>3.333722169959235</v>
      </c>
      <c r="G331" s="4">
        <f>Nurse[[#This Row],[Total Direct Care Staff Hours]]/Nurse[[#This Row],[MDS Census]]</f>
        <v>3.0882690498588898</v>
      </c>
      <c r="H331" s="4">
        <f>Nurse[[#This Row],[Total RN Hours (w/ Admin, DON)]]/Nurse[[#This Row],[MDS Census]]</f>
        <v>0.72968955785512724</v>
      </c>
      <c r="I331" s="4">
        <f>Nurse[[#This Row],[RN Hours (excl. Admin, DON)]]/Nurse[[#This Row],[MDS Census]]</f>
        <v>0.4842364377547822</v>
      </c>
      <c r="J331" s="4">
        <f>SUM(Nurse[[#This Row],[RN Hours (excl. Admin, DON)]],Nurse[[#This Row],[RN Admin Hours]],Nurse[[#This Row],[RN DON Hours]],Nurse[[#This Row],[LPN Hours (excl. Admin)]],Nurse[[#This Row],[LPN Admin Hours]],Nurse[[#This Row],[CNA Hours]],Nurse[[#This Row],[NA TR Hours]],Nurse[[#This Row],[Med Aide/Tech Hours]])</f>
        <v>115.55695652173912</v>
      </c>
      <c r="K331" s="4">
        <f>SUM(Nurse[[#This Row],[RN Hours (excl. Admin, DON)]],Nurse[[#This Row],[LPN Hours (excl. Admin)]],Nurse[[#This Row],[CNA Hours]],Nurse[[#This Row],[NA TR Hours]],Nurse[[#This Row],[Med Aide/Tech Hours]])</f>
        <v>107.04880434782608</v>
      </c>
      <c r="L331" s="4">
        <f>SUM(Nurse[[#This Row],[RN Hours (excl. Admin, DON)]],Nurse[[#This Row],[RN Admin Hours]],Nurse[[#This Row],[RN DON Hours]])</f>
        <v>25.293260869565223</v>
      </c>
      <c r="M331" s="4">
        <v>16.785108695652177</v>
      </c>
      <c r="N331" s="4">
        <v>5.0298913043478262</v>
      </c>
      <c r="O331" s="4">
        <v>3.4782608695652173</v>
      </c>
      <c r="P331" s="4">
        <f>SUM(Nurse[[#This Row],[LPN Hours (excl. Admin)]],Nurse[[#This Row],[LPN Admin Hours]])</f>
        <v>24.510217391304359</v>
      </c>
      <c r="Q331" s="4">
        <v>24.510217391304359</v>
      </c>
      <c r="R331" s="4">
        <v>0</v>
      </c>
      <c r="S331" s="4">
        <f>SUM(Nurse[[#This Row],[CNA Hours]],Nurse[[#This Row],[NA TR Hours]],Nurse[[#This Row],[Med Aide/Tech Hours]])</f>
        <v>65.753478260869542</v>
      </c>
      <c r="T331" s="4">
        <v>65.360869565217371</v>
      </c>
      <c r="U331" s="4">
        <v>0</v>
      </c>
      <c r="V331" s="4">
        <v>0.39260869565217399</v>
      </c>
      <c r="W3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2.0869565217391304</v>
      </c>
      <c r="X331" s="4">
        <v>0</v>
      </c>
      <c r="Y331" s="4">
        <v>0</v>
      </c>
      <c r="Z331" s="4">
        <v>2.0869565217391304</v>
      </c>
      <c r="AA331" s="4">
        <v>0</v>
      </c>
      <c r="AB331" s="4">
        <v>0</v>
      </c>
      <c r="AC331" s="4">
        <v>0</v>
      </c>
      <c r="AD331" s="4">
        <v>0</v>
      </c>
      <c r="AE331" s="4">
        <v>0</v>
      </c>
      <c r="AF331" s="1">
        <v>245270</v>
      </c>
      <c r="AG331" s="1">
        <v>5</v>
      </c>
      <c r="AH331"/>
    </row>
    <row r="332" spans="1:34" x14ac:dyDescent="0.25">
      <c r="A332" t="s">
        <v>356</v>
      </c>
      <c r="B332" t="s">
        <v>52</v>
      </c>
      <c r="C332" t="s">
        <v>550</v>
      </c>
      <c r="D332" t="s">
        <v>385</v>
      </c>
      <c r="E332" s="4">
        <v>107.47826086956522</v>
      </c>
      <c r="F332" s="4">
        <f>Nurse[[#This Row],[Total Nurse Staff Hours]]/Nurse[[#This Row],[MDS Census]]</f>
        <v>3.288208940129449</v>
      </c>
      <c r="G332" s="4">
        <f>Nurse[[#This Row],[Total Direct Care Staff Hours]]/Nurse[[#This Row],[MDS Census]]</f>
        <v>3.0429227346278305</v>
      </c>
      <c r="H332" s="4">
        <f>Nurse[[#This Row],[Total RN Hours (w/ Admin, DON)]]/Nurse[[#This Row],[MDS Census]]</f>
        <v>0.89771338996763772</v>
      </c>
      <c r="I332" s="4">
        <f>Nurse[[#This Row],[RN Hours (excl. Admin, DON)]]/Nurse[[#This Row],[MDS Census]]</f>
        <v>0.65242718446601966</v>
      </c>
      <c r="J332" s="4">
        <f>SUM(Nurse[[#This Row],[RN Hours (excl. Admin, DON)]],Nurse[[#This Row],[RN Admin Hours]],Nurse[[#This Row],[RN DON Hours]],Nurse[[#This Row],[LPN Hours (excl. Admin)]],Nurse[[#This Row],[LPN Admin Hours]],Nurse[[#This Row],[CNA Hours]],Nurse[[#This Row],[NA TR Hours]],Nurse[[#This Row],[Med Aide/Tech Hours]])</f>
        <v>353.41097826086946</v>
      </c>
      <c r="K332" s="4">
        <f>SUM(Nurse[[#This Row],[RN Hours (excl. Admin, DON)]],Nurse[[#This Row],[LPN Hours (excl. Admin)]],Nurse[[#This Row],[CNA Hours]],Nurse[[#This Row],[NA TR Hours]],Nurse[[#This Row],[Med Aide/Tech Hours]])</f>
        <v>327.04804347826075</v>
      </c>
      <c r="L332" s="4">
        <f>SUM(Nurse[[#This Row],[RN Hours (excl. Admin, DON)]],Nurse[[#This Row],[RN Admin Hours]],Nurse[[#This Row],[RN DON Hours]])</f>
        <v>96.484673913043494</v>
      </c>
      <c r="M332" s="4">
        <v>70.121739130434804</v>
      </c>
      <c r="N332" s="4">
        <v>26.362934782608693</v>
      </c>
      <c r="O332" s="4">
        <v>0</v>
      </c>
      <c r="P332" s="4">
        <f>SUM(Nurse[[#This Row],[LPN Hours (excl. Admin)]],Nurse[[#This Row],[LPN Admin Hours]])</f>
        <v>66.258152173913032</v>
      </c>
      <c r="Q332" s="4">
        <v>66.258152173913032</v>
      </c>
      <c r="R332" s="4">
        <v>0</v>
      </c>
      <c r="S332" s="4">
        <f>SUM(Nurse[[#This Row],[CNA Hours]],Nurse[[#This Row],[NA TR Hours]],Nurse[[#This Row],[Med Aide/Tech Hours]])</f>
        <v>190.66815217391294</v>
      </c>
      <c r="T332" s="4">
        <v>190.26989130434774</v>
      </c>
      <c r="U332" s="4">
        <v>0</v>
      </c>
      <c r="V332" s="4">
        <v>0.39826086956521739</v>
      </c>
      <c r="W3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2" s="4">
        <v>0</v>
      </c>
      <c r="Y332" s="4">
        <v>0</v>
      </c>
      <c r="Z332" s="4">
        <v>0</v>
      </c>
      <c r="AA332" s="4">
        <v>0</v>
      </c>
      <c r="AB332" s="4">
        <v>0</v>
      </c>
      <c r="AC332" s="4">
        <v>0</v>
      </c>
      <c r="AD332" s="4">
        <v>0</v>
      </c>
      <c r="AE332" s="4">
        <v>0</v>
      </c>
      <c r="AF332" s="1">
        <v>245235</v>
      </c>
      <c r="AG332" s="1">
        <v>5</v>
      </c>
      <c r="AH332"/>
    </row>
    <row r="333" spans="1:34" x14ac:dyDescent="0.25">
      <c r="A333" t="s">
        <v>356</v>
      </c>
      <c r="B333" t="s">
        <v>150</v>
      </c>
      <c r="C333" t="s">
        <v>609</v>
      </c>
      <c r="D333" t="s">
        <v>424</v>
      </c>
      <c r="E333" s="4">
        <v>28.782608695652176</v>
      </c>
      <c r="F333" s="4">
        <f>Nurse[[#This Row],[Total Nurse Staff Hours]]/Nurse[[#This Row],[MDS Census]]</f>
        <v>4.4536329305135949</v>
      </c>
      <c r="G333" s="4">
        <f>Nurse[[#This Row],[Total Direct Care Staff Hours]]/Nurse[[#This Row],[MDS Census]]</f>
        <v>3.8897545317220539</v>
      </c>
      <c r="H333" s="4">
        <f>Nurse[[#This Row],[Total RN Hours (w/ Admin, DON)]]/Nurse[[#This Row],[MDS Census]]</f>
        <v>1.0099018126888217</v>
      </c>
      <c r="I333" s="4">
        <f>Nurse[[#This Row],[RN Hours (excl. Admin, DON)]]/Nurse[[#This Row],[MDS Census]]</f>
        <v>0.56583081570996974</v>
      </c>
      <c r="J333" s="4">
        <f>SUM(Nurse[[#This Row],[RN Hours (excl. Admin, DON)]],Nurse[[#This Row],[RN Admin Hours]],Nurse[[#This Row],[RN DON Hours]],Nurse[[#This Row],[LPN Hours (excl. Admin)]],Nurse[[#This Row],[LPN Admin Hours]],Nurse[[#This Row],[CNA Hours]],Nurse[[#This Row],[NA TR Hours]],Nurse[[#This Row],[Med Aide/Tech Hours]])</f>
        <v>128.18717391304347</v>
      </c>
      <c r="K333" s="4">
        <f>SUM(Nurse[[#This Row],[RN Hours (excl. Admin, DON)]],Nurse[[#This Row],[LPN Hours (excl. Admin)]],Nurse[[#This Row],[CNA Hours]],Nurse[[#This Row],[NA TR Hours]],Nurse[[#This Row],[Med Aide/Tech Hours]])</f>
        <v>111.95728260869565</v>
      </c>
      <c r="L333" s="4">
        <f>SUM(Nurse[[#This Row],[RN Hours (excl. Admin, DON)]],Nurse[[#This Row],[RN Admin Hours]],Nurse[[#This Row],[RN DON Hours]])</f>
        <v>29.067608695652176</v>
      </c>
      <c r="M333" s="4">
        <v>16.286086956521739</v>
      </c>
      <c r="N333" s="4">
        <v>6.1619565217391301</v>
      </c>
      <c r="O333" s="4">
        <v>6.6195652173913047</v>
      </c>
      <c r="P333" s="4">
        <f>SUM(Nurse[[#This Row],[LPN Hours (excl. Admin)]],Nurse[[#This Row],[LPN Admin Hours]])</f>
        <v>25.25</v>
      </c>
      <c r="Q333" s="4">
        <v>21.801630434782609</v>
      </c>
      <c r="R333" s="4">
        <v>3.4483695652173911</v>
      </c>
      <c r="S333" s="4">
        <f>SUM(Nurse[[#This Row],[CNA Hours]],Nurse[[#This Row],[NA TR Hours]],Nurse[[#This Row],[Med Aide/Tech Hours]])</f>
        <v>73.869565217391298</v>
      </c>
      <c r="T333" s="4">
        <v>56.152173913043477</v>
      </c>
      <c r="U333" s="4">
        <v>0</v>
      </c>
      <c r="V333" s="4">
        <v>17.717391304347824</v>
      </c>
      <c r="W3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13.481739130434782</v>
      </c>
      <c r="X333" s="4">
        <v>4.0143478260869561</v>
      </c>
      <c r="Y333" s="4">
        <v>4.4402173913043477</v>
      </c>
      <c r="Z333" s="4">
        <v>0</v>
      </c>
      <c r="AA333" s="4">
        <v>0</v>
      </c>
      <c r="AB333" s="4">
        <v>3.4483695652173911</v>
      </c>
      <c r="AC333" s="4">
        <v>1.5788043478260869</v>
      </c>
      <c r="AD333" s="4">
        <v>0</v>
      </c>
      <c r="AE333" s="4">
        <v>0</v>
      </c>
      <c r="AF333" s="1">
        <v>245376</v>
      </c>
      <c r="AG333" s="1">
        <v>5</v>
      </c>
      <c r="AH333"/>
    </row>
    <row r="334" spans="1:34" x14ac:dyDescent="0.25">
      <c r="AH334"/>
    </row>
    <row r="335" spans="1:34" x14ac:dyDescent="0.25">
      <c r="AH335"/>
    </row>
    <row r="336" spans="1: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24" spans="34:34" x14ac:dyDescent="0.25">
      <c r="AH524"/>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524"/>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700</v>
      </c>
      <c r="B1" s="2" t="s">
        <v>702</v>
      </c>
      <c r="C1" s="2" t="s">
        <v>703</v>
      </c>
      <c r="D1" s="2" t="s">
        <v>704</v>
      </c>
      <c r="E1" s="2" t="s">
        <v>705</v>
      </c>
      <c r="F1" s="2" t="s">
        <v>710</v>
      </c>
      <c r="G1" s="2" t="s">
        <v>736</v>
      </c>
      <c r="H1" s="10" t="s">
        <v>737</v>
      </c>
      <c r="I1" s="2" t="s">
        <v>711</v>
      </c>
      <c r="J1" s="2" t="s">
        <v>734</v>
      </c>
      <c r="K1" s="10" t="s">
        <v>738</v>
      </c>
      <c r="L1" s="2" t="s">
        <v>712</v>
      </c>
      <c r="M1" s="2" t="s">
        <v>735</v>
      </c>
      <c r="N1" s="10" t="s">
        <v>746</v>
      </c>
      <c r="O1" s="2" t="s">
        <v>713</v>
      </c>
      <c r="P1" s="2" t="s">
        <v>724</v>
      </c>
      <c r="Q1" s="8" t="s">
        <v>740</v>
      </c>
      <c r="R1" s="2" t="s">
        <v>714</v>
      </c>
      <c r="S1" s="2" t="s">
        <v>725</v>
      </c>
      <c r="T1" s="10" t="s">
        <v>739</v>
      </c>
      <c r="U1" s="2" t="s">
        <v>715</v>
      </c>
      <c r="V1" s="2" t="s">
        <v>726</v>
      </c>
      <c r="W1" s="10" t="s">
        <v>741</v>
      </c>
      <c r="X1" s="2" t="s">
        <v>717</v>
      </c>
      <c r="Y1" s="2" t="s">
        <v>727</v>
      </c>
      <c r="Z1" s="10" t="s">
        <v>742</v>
      </c>
      <c r="AA1" s="2" t="s">
        <v>718</v>
      </c>
      <c r="AB1" s="2" t="s">
        <v>728</v>
      </c>
      <c r="AC1" s="10" t="s">
        <v>747</v>
      </c>
      <c r="AD1" s="2" t="s">
        <v>720</v>
      </c>
      <c r="AE1" s="2" t="s">
        <v>729</v>
      </c>
      <c r="AF1" s="10" t="s">
        <v>743</v>
      </c>
      <c r="AG1" s="2" t="s">
        <v>721</v>
      </c>
      <c r="AH1" s="2" t="s">
        <v>730</v>
      </c>
      <c r="AI1" s="10" t="s">
        <v>744</v>
      </c>
      <c r="AJ1" s="2" t="s">
        <v>722</v>
      </c>
      <c r="AK1" s="2" t="s">
        <v>731</v>
      </c>
      <c r="AL1" s="10" t="s">
        <v>745</v>
      </c>
      <c r="AM1" s="2" t="s">
        <v>732</v>
      </c>
      <c r="AN1" s="3" t="s">
        <v>733</v>
      </c>
    </row>
    <row r="2" spans="1:51" x14ac:dyDescent="0.25">
      <c r="A2" t="s">
        <v>356</v>
      </c>
      <c r="B2" t="s">
        <v>330</v>
      </c>
      <c r="C2" t="s">
        <v>545</v>
      </c>
      <c r="D2" t="s">
        <v>420</v>
      </c>
      <c r="E2" s="4">
        <v>51.304347826086953</v>
      </c>
      <c r="F2" s="4">
        <v>80.573043478260871</v>
      </c>
      <c r="G2" s="4">
        <v>11.733369565217391</v>
      </c>
      <c r="H2" s="11">
        <v>0.14562400846113166</v>
      </c>
      <c r="I2" s="4">
        <v>71.02413043478262</v>
      </c>
      <c r="J2" s="4">
        <v>11.733369565217391</v>
      </c>
      <c r="K2" s="11">
        <v>0.16520257964990462</v>
      </c>
      <c r="L2" s="4">
        <v>12.060108695652175</v>
      </c>
      <c r="M2" s="4">
        <v>0.24760869565217397</v>
      </c>
      <c r="N2" s="11">
        <v>2.0531215920254524E-2</v>
      </c>
      <c r="O2" s="4">
        <v>2.5111956521739147</v>
      </c>
      <c r="P2" s="4">
        <v>0.24760869565217397</v>
      </c>
      <c r="Q2" s="9">
        <v>9.8601913171449548E-2</v>
      </c>
      <c r="R2" s="4">
        <v>9.5489130434782616</v>
      </c>
      <c r="S2" s="4">
        <v>0</v>
      </c>
      <c r="T2" s="11">
        <v>0</v>
      </c>
      <c r="U2" s="4">
        <v>0</v>
      </c>
      <c r="V2" s="4">
        <v>0</v>
      </c>
      <c r="W2" s="11" t="s">
        <v>748</v>
      </c>
      <c r="X2" s="4">
        <v>7.2884782608695664</v>
      </c>
      <c r="Y2" s="4">
        <v>1.7966304347826083</v>
      </c>
      <c r="Z2" s="11">
        <v>0.24650281862379567</v>
      </c>
      <c r="AA2" s="4">
        <v>0</v>
      </c>
      <c r="AB2" s="4">
        <v>0</v>
      </c>
      <c r="AC2" s="11" t="s">
        <v>748</v>
      </c>
      <c r="AD2" s="4">
        <v>40.41467391304348</v>
      </c>
      <c r="AE2" s="4">
        <v>7.5913043478260871</v>
      </c>
      <c r="AF2" s="11">
        <v>0.1878353482242513</v>
      </c>
      <c r="AG2" s="4">
        <v>3.402173913043478</v>
      </c>
      <c r="AH2" s="4">
        <v>0</v>
      </c>
      <c r="AI2" s="11">
        <v>0</v>
      </c>
      <c r="AJ2" s="4">
        <v>17.407608695652176</v>
      </c>
      <c r="AK2" s="4">
        <v>2.097826086956522</v>
      </c>
      <c r="AL2" s="11">
        <v>8.2979274611398957</v>
      </c>
      <c r="AM2" t="s">
        <v>0</v>
      </c>
      <c r="AN2" s="1">
        <v>5</v>
      </c>
      <c r="AX2"/>
      <c r="AY2"/>
    </row>
    <row r="3" spans="1:51" x14ac:dyDescent="0.25">
      <c r="A3" t="s">
        <v>356</v>
      </c>
      <c r="B3" t="s">
        <v>141</v>
      </c>
      <c r="C3" t="s">
        <v>532</v>
      </c>
      <c r="D3" t="s">
        <v>418</v>
      </c>
      <c r="E3" s="4">
        <v>51.804347826086953</v>
      </c>
      <c r="F3" s="4">
        <v>165.53804347826087</v>
      </c>
      <c r="G3" s="4">
        <v>7.8423913043478262</v>
      </c>
      <c r="H3" s="11">
        <v>4.7375160051216392E-2</v>
      </c>
      <c r="I3" s="4">
        <v>144.61413043478262</v>
      </c>
      <c r="J3" s="4">
        <v>7.8423913043478262</v>
      </c>
      <c r="K3" s="11">
        <v>5.4229771881694158E-2</v>
      </c>
      <c r="L3" s="4">
        <v>63.095108695652172</v>
      </c>
      <c r="M3" s="4">
        <v>4.2663043478260869</v>
      </c>
      <c r="N3" s="11">
        <v>6.7617037770791158E-2</v>
      </c>
      <c r="O3" s="4">
        <v>42.171195652173914</v>
      </c>
      <c r="P3" s="4">
        <v>4.2663043478260869</v>
      </c>
      <c r="Q3" s="9">
        <v>0.10116631226238804</v>
      </c>
      <c r="R3" s="4">
        <v>15.532608695652174</v>
      </c>
      <c r="S3" s="4">
        <v>0</v>
      </c>
      <c r="T3" s="11">
        <v>0</v>
      </c>
      <c r="U3" s="4">
        <v>5.3913043478260869</v>
      </c>
      <c r="V3" s="4">
        <v>0</v>
      </c>
      <c r="W3" s="11">
        <v>0</v>
      </c>
      <c r="X3" s="4">
        <v>8.7880434782608692</v>
      </c>
      <c r="Y3" s="4">
        <v>2.9076086956521738</v>
      </c>
      <c r="Z3" s="11">
        <v>0.33085961657390228</v>
      </c>
      <c r="AA3" s="4">
        <v>0</v>
      </c>
      <c r="AB3" s="4">
        <v>0</v>
      </c>
      <c r="AC3" s="11" t="s">
        <v>748</v>
      </c>
      <c r="AD3" s="4">
        <v>83.222826086956516</v>
      </c>
      <c r="AE3" s="4">
        <v>0.66847826086956519</v>
      </c>
      <c r="AF3" s="11">
        <v>8.0323907790766022E-3</v>
      </c>
      <c r="AG3" s="4">
        <v>4.5326086956521738</v>
      </c>
      <c r="AH3" s="4">
        <v>0</v>
      </c>
      <c r="AI3" s="11">
        <v>0</v>
      </c>
      <c r="AJ3" s="4">
        <v>5.8994565217391308</v>
      </c>
      <c r="AK3" s="4">
        <v>0</v>
      </c>
      <c r="AL3" s="11" t="s">
        <v>748</v>
      </c>
      <c r="AM3" s="1">
        <v>245363</v>
      </c>
      <c r="AN3" s="1">
        <v>5</v>
      </c>
      <c r="AX3"/>
      <c r="AY3"/>
    </row>
    <row r="4" spans="1:51" x14ac:dyDescent="0.25">
      <c r="A4" t="s">
        <v>356</v>
      </c>
      <c r="B4" t="s">
        <v>22</v>
      </c>
      <c r="C4" t="s">
        <v>532</v>
      </c>
      <c r="D4" t="s">
        <v>418</v>
      </c>
      <c r="E4" s="4">
        <v>38.902173913043477</v>
      </c>
      <c r="F4" s="4">
        <v>165.23641304347825</v>
      </c>
      <c r="G4" s="4">
        <v>20.206521739130437</v>
      </c>
      <c r="H4" s="11">
        <v>0.12228855230483335</v>
      </c>
      <c r="I4" s="4">
        <v>149.66576086956519</v>
      </c>
      <c r="J4" s="4">
        <v>10.461956521739131</v>
      </c>
      <c r="K4" s="11">
        <v>6.990213700818855E-2</v>
      </c>
      <c r="L4" s="4">
        <v>36.051630434782609</v>
      </c>
      <c r="M4" s="4">
        <v>0</v>
      </c>
      <c r="N4" s="11">
        <v>0</v>
      </c>
      <c r="O4" s="4">
        <v>30.225543478260871</v>
      </c>
      <c r="P4" s="4">
        <v>0</v>
      </c>
      <c r="Q4" s="9">
        <v>0</v>
      </c>
      <c r="R4" s="4">
        <v>3.5652173913043477</v>
      </c>
      <c r="S4" s="4">
        <v>0</v>
      </c>
      <c r="T4" s="11">
        <v>0</v>
      </c>
      <c r="U4" s="4">
        <v>2.2608695652173911</v>
      </c>
      <c r="V4" s="4">
        <v>0</v>
      </c>
      <c r="W4" s="11">
        <v>0</v>
      </c>
      <c r="X4" s="4">
        <v>15.896739130434783</v>
      </c>
      <c r="Y4" s="4">
        <v>0</v>
      </c>
      <c r="Z4" s="11">
        <v>0</v>
      </c>
      <c r="AA4" s="4">
        <v>9.7445652173913047</v>
      </c>
      <c r="AB4" s="4">
        <v>9.7445652173913047</v>
      </c>
      <c r="AC4" s="11">
        <v>1</v>
      </c>
      <c r="AD4" s="4">
        <v>91.502717391304344</v>
      </c>
      <c r="AE4" s="4">
        <v>10.461956521739131</v>
      </c>
      <c r="AF4" s="11">
        <v>0.11433492709292312</v>
      </c>
      <c r="AG4" s="4">
        <v>10.073369565217391</v>
      </c>
      <c r="AH4" s="4">
        <v>0</v>
      </c>
      <c r="AI4" s="11">
        <v>0</v>
      </c>
      <c r="AJ4" s="4">
        <v>1.9673913043478262</v>
      </c>
      <c r="AK4" s="4">
        <v>0</v>
      </c>
      <c r="AL4" s="11" t="s">
        <v>748</v>
      </c>
      <c r="AM4" s="1">
        <v>245119</v>
      </c>
      <c r="AN4" s="1">
        <v>5</v>
      </c>
      <c r="AX4"/>
      <c r="AY4"/>
    </row>
    <row r="5" spans="1:51" x14ac:dyDescent="0.25">
      <c r="A5" t="s">
        <v>356</v>
      </c>
      <c r="B5" t="s">
        <v>326</v>
      </c>
      <c r="C5" t="s">
        <v>512</v>
      </c>
      <c r="D5" t="s">
        <v>415</v>
      </c>
      <c r="E5" s="4">
        <v>190.61956521739131</v>
      </c>
      <c r="F5" s="4">
        <v>343.76630434782612</v>
      </c>
      <c r="G5" s="4">
        <v>0</v>
      </c>
      <c r="H5" s="11">
        <v>0</v>
      </c>
      <c r="I5" s="4">
        <v>306.29891304347825</v>
      </c>
      <c r="J5" s="4">
        <v>0</v>
      </c>
      <c r="K5" s="11">
        <v>0</v>
      </c>
      <c r="L5" s="4">
        <v>117.24456521739131</v>
      </c>
      <c r="M5" s="4">
        <v>0</v>
      </c>
      <c r="N5" s="11">
        <v>0</v>
      </c>
      <c r="O5" s="4">
        <v>82.777173913043484</v>
      </c>
      <c r="P5" s="4">
        <v>0</v>
      </c>
      <c r="Q5" s="9">
        <v>0</v>
      </c>
      <c r="R5" s="4">
        <v>29.755434782608695</v>
      </c>
      <c r="S5" s="4">
        <v>0</v>
      </c>
      <c r="T5" s="11">
        <v>0</v>
      </c>
      <c r="U5" s="4">
        <v>4.7119565217391308</v>
      </c>
      <c r="V5" s="4">
        <v>0</v>
      </c>
      <c r="W5" s="11">
        <v>0</v>
      </c>
      <c r="X5" s="4">
        <v>12.845108695652174</v>
      </c>
      <c r="Y5" s="4">
        <v>0</v>
      </c>
      <c r="Z5" s="11">
        <v>0</v>
      </c>
      <c r="AA5" s="4">
        <v>3</v>
      </c>
      <c r="AB5" s="4">
        <v>0</v>
      </c>
      <c r="AC5" s="11">
        <v>0</v>
      </c>
      <c r="AD5" s="4">
        <v>201.45108695652175</v>
      </c>
      <c r="AE5" s="4">
        <v>0</v>
      </c>
      <c r="AF5" s="11">
        <v>0</v>
      </c>
      <c r="AG5" s="4">
        <v>9.2255434782608692</v>
      </c>
      <c r="AH5" s="4">
        <v>0</v>
      </c>
      <c r="AI5" s="11">
        <v>0</v>
      </c>
      <c r="AJ5" s="4">
        <v>0</v>
      </c>
      <c r="AK5" s="4">
        <v>0</v>
      </c>
      <c r="AL5" s="11" t="s">
        <v>748</v>
      </c>
      <c r="AM5" s="7">
        <v>2.3999999999999999E+117</v>
      </c>
      <c r="AN5" s="1">
        <v>5</v>
      </c>
      <c r="AX5"/>
      <c r="AY5"/>
    </row>
    <row r="6" spans="1:51" x14ac:dyDescent="0.25">
      <c r="A6" t="s">
        <v>356</v>
      </c>
      <c r="B6" t="s">
        <v>142</v>
      </c>
      <c r="C6" t="s">
        <v>605</v>
      </c>
      <c r="D6" t="s">
        <v>405</v>
      </c>
      <c r="E6" s="4">
        <v>24.956521739130434</v>
      </c>
      <c r="F6" s="4">
        <v>129.50010869565222</v>
      </c>
      <c r="G6" s="4">
        <v>24.336956521739133</v>
      </c>
      <c r="H6" s="11">
        <v>0.18793000845223393</v>
      </c>
      <c r="I6" s="4">
        <v>125.33695652173917</v>
      </c>
      <c r="J6" s="4">
        <v>24.336956521739133</v>
      </c>
      <c r="K6" s="11">
        <v>0.19417223137628997</v>
      </c>
      <c r="L6" s="4">
        <v>37.007608695652173</v>
      </c>
      <c r="M6" s="4">
        <v>7.3695652173913047</v>
      </c>
      <c r="N6" s="11">
        <v>0.19913648779628162</v>
      </c>
      <c r="O6" s="4">
        <v>32.844456521739133</v>
      </c>
      <c r="P6" s="4">
        <v>7.3695652173913047</v>
      </c>
      <c r="Q6" s="9">
        <v>0.2243777488756292</v>
      </c>
      <c r="R6" s="4">
        <v>0</v>
      </c>
      <c r="S6" s="4">
        <v>0</v>
      </c>
      <c r="T6" s="11" t="s">
        <v>748</v>
      </c>
      <c r="U6" s="4">
        <v>4.1631521739130433</v>
      </c>
      <c r="V6" s="4">
        <v>0</v>
      </c>
      <c r="W6" s="11">
        <v>0</v>
      </c>
      <c r="X6" s="4">
        <v>23.950543478260872</v>
      </c>
      <c r="Y6" s="4">
        <v>5.3505434782608692</v>
      </c>
      <c r="Z6" s="11">
        <v>0.22339966870135466</v>
      </c>
      <c r="AA6" s="4">
        <v>0</v>
      </c>
      <c r="AB6" s="4">
        <v>0</v>
      </c>
      <c r="AC6" s="11" t="s">
        <v>748</v>
      </c>
      <c r="AD6" s="4">
        <v>68.191413043478292</v>
      </c>
      <c r="AE6" s="4">
        <v>11.616847826086957</v>
      </c>
      <c r="AF6" s="11">
        <v>0.17035646143129707</v>
      </c>
      <c r="AG6" s="4">
        <v>0</v>
      </c>
      <c r="AH6" s="4">
        <v>0</v>
      </c>
      <c r="AI6" s="11" t="s">
        <v>748</v>
      </c>
      <c r="AJ6" s="4">
        <v>0.35054347826086957</v>
      </c>
      <c r="AK6" s="4">
        <v>0</v>
      </c>
      <c r="AL6" s="11" t="s">
        <v>748</v>
      </c>
      <c r="AM6" s="1">
        <v>245364</v>
      </c>
      <c r="AN6" s="1">
        <v>5</v>
      </c>
      <c r="AX6"/>
      <c r="AY6"/>
    </row>
    <row r="7" spans="1:51" x14ac:dyDescent="0.25">
      <c r="A7" t="s">
        <v>356</v>
      </c>
      <c r="B7" t="s">
        <v>34</v>
      </c>
      <c r="C7" t="s">
        <v>540</v>
      </c>
      <c r="D7" t="s">
        <v>411</v>
      </c>
      <c r="E7" s="4">
        <v>108.96739130434783</v>
      </c>
      <c r="F7" s="4">
        <v>486.9</v>
      </c>
      <c r="G7" s="4">
        <v>124.17304347826088</v>
      </c>
      <c r="H7" s="11">
        <v>0.25502781572861138</v>
      </c>
      <c r="I7" s="4">
        <v>425.53489130434787</v>
      </c>
      <c r="J7" s="4">
        <v>118.73826086956522</v>
      </c>
      <c r="K7" s="11">
        <v>0.27903296132923244</v>
      </c>
      <c r="L7" s="4">
        <v>166.55663043478262</v>
      </c>
      <c r="M7" s="4">
        <v>41.931086956521739</v>
      </c>
      <c r="N7" s="11">
        <v>0.25175273327194497</v>
      </c>
      <c r="O7" s="4">
        <v>121.00500000000001</v>
      </c>
      <c r="P7" s="4">
        <v>36.496304347826083</v>
      </c>
      <c r="Q7" s="9">
        <v>0.30160988676357242</v>
      </c>
      <c r="R7" s="4">
        <v>40.595108695652172</v>
      </c>
      <c r="S7" s="4">
        <v>5.4347826086956523</v>
      </c>
      <c r="T7" s="11">
        <v>0.13387776959635853</v>
      </c>
      <c r="U7" s="4">
        <v>4.9565217391304346</v>
      </c>
      <c r="V7" s="4">
        <v>0</v>
      </c>
      <c r="W7" s="11">
        <v>0</v>
      </c>
      <c r="X7" s="4">
        <v>71.842065217391294</v>
      </c>
      <c r="Y7" s="4">
        <v>19.748804347826088</v>
      </c>
      <c r="Z7" s="11">
        <v>0.27489193535941614</v>
      </c>
      <c r="AA7" s="4">
        <v>15.813478260869564</v>
      </c>
      <c r="AB7" s="4">
        <v>0</v>
      </c>
      <c r="AC7" s="11">
        <v>0</v>
      </c>
      <c r="AD7" s="4">
        <v>228.59000000000003</v>
      </c>
      <c r="AE7" s="4">
        <v>58.39532608695653</v>
      </c>
      <c r="AF7" s="11">
        <v>0.25545879560329199</v>
      </c>
      <c r="AG7" s="4">
        <v>0</v>
      </c>
      <c r="AH7" s="4">
        <v>0</v>
      </c>
      <c r="AI7" s="11" t="s">
        <v>748</v>
      </c>
      <c r="AJ7" s="4">
        <v>4.0978260869565215</v>
      </c>
      <c r="AK7" s="4">
        <v>4.0978260869565215</v>
      </c>
      <c r="AL7" s="11">
        <v>1</v>
      </c>
      <c r="AM7" s="1">
        <v>245205</v>
      </c>
      <c r="AN7" s="1">
        <v>5</v>
      </c>
      <c r="AX7"/>
      <c r="AY7"/>
    </row>
    <row r="8" spans="1:51" x14ac:dyDescent="0.25">
      <c r="A8" t="s">
        <v>356</v>
      </c>
      <c r="B8" t="s">
        <v>49</v>
      </c>
      <c r="C8" t="s">
        <v>548</v>
      </c>
      <c r="D8" t="s">
        <v>425</v>
      </c>
      <c r="E8" s="4">
        <v>39.793478260869563</v>
      </c>
      <c r="F8" s="4">
        <v>157.45760869565217</v>
      </c>
      <c r="G8" s="4">
        <v>71.543478260869563</v>
      </c>
      <c r="H8" s="11">
        <v>0.45436659970592497</v>
      </c>
      <c r="I8" s="4">
        <v>152.0663043478261</v>
      </c>
      <c r="J8" s="4">
        <v>66.152173913043484</v>
      </c>
      <c r="K8" s="11">
        <v>0.43502190834947568</v>
      </c>
      <c r="L8" s="4">
        <v>45.581521739130444</v>
      </c>
      <c r="M8" s="4">
        <v>26</v>
      </c>
      <c r="N8" s="11">
        <v>0.57040658161440316</v>
      </c>
      <c r="O8" s="4">
        <v>40.190217391304358</v>
      </c>
      <c r="P8" s="4">
        <v>20.608695652173914</v>
      </c>
      <c r="Q8" s="9">
        <v>0.51277890466531428</v>
      </c>
      <c r="R8" s="4">
        <v>0</v>
      </c>
      <c r="S8" s="4">
        <v>0</v>
      </c>
      <c r="T8" s="11" t="s">
        <v>748</v>
      </c>
      <c r="U8" s="4">
        <v>5.3913043478260869</v>
      </c>
      <c r="V8" s="4">
        <v>5.3913043478260869</v>
      </c>
      <c r="W8" s="11">
        <v>1</v>
      </c>
      <c r="X8" s="4">
        <v>5.7423913043478256</v>
      </c>
      <c r="Y8" s="4">
        <v>1.9565217391304348</v>
      </c>
      <c r="Z8" s="11">
        <v>0.34071550255536631</v>
      </c>
      <c r="AA8" s="4">
        <v>0</v>
      </c>
      <c r="AB8" s="4">
        <v>0</v>
      </c>
      <c r="AC8" s="11" t="s">
        <v>748</v>
      </c>
      <c r="AD8" s="4">
        <v>93.066304347826105</v>
      </c>
      <c r="AE8" s="4">
        <v>43.586956521739133</v>
      </c>
      <c r="AF8" s="11">
        <v>0.46834304668247267</v>
      </c>
      <c r="AG8" s="4">
        <v>0</v>
      </c>
      <c r="AH8" s="4">
        <v>0</v>
      </c>
      <c r="AI8" s="11" t="s">
        <v>748</v>
      </c>
      <c r="AJ8" s="4">
        <v>13.067391304347813</v>
      </c>
      <c r="AK8" s="4">
        <v>0</v>
      </c>
      <c r="AL8" s="11" t="s">
        <v>748</v>
      </c>
      <c r="AM8" s="1">
        <v>245231</v>
      </c>
      <c r="AN8" s="1">
        <v>5</v>
      </c>
      <c r="AX8"/>
      <c r="AY8"/>
    </row>
    <row r="9" spans="1:51" x14ac:dyDescent="0.25">
      <c r="A9" t="s">
        <v>356</v>
      </c>
      <c r="B9" t="s">
        <v>197</v>
      </c>
      <c r="C9" t="s">
        <v>514</v>
      </c>
      <c r="D9" t="s">
        <v>432</v>
      </c>
      <c r="E9" s="4">
        <v>49.347826086956523</v>
      </c>
      <c r="F9" s="4">
        <v>174.29163043478263</v>
      </c>
      <c r="G9" s="4">
        <v>0.60326086956521741</v>
      </c>
      <c r="H9" s="11">
        <v>3.4612153667984004E-3</v>
      </c>
      <c r="I9" s="4">
        <v>164.35684782608698</v>
      </c>
      <c r="J9" s="4">
        <v>0.60326086956521741</v>
      </c>
      <c r="K9" s="11">
        <v>3.6704334352016389E-3</v>
      </c>
      <c r="L9" s="4">
        <v>43.639456521739135</v>
      </c>
      <c r="M9" s="4">
        <v>0</v>
      </c>
      <c r="N9" s="11">
        <v>0</v>
      </c>
      <c r="O9" s="4">
        <v>33.704673913043479</v>
      </c>
      <c r="P9" s="4">
        <v>0</v>
      </c>
      <c r="Q9" s="9">
        <v>0</v>
      </c>
      <c r="R9" s="4">
        <v>4.6956521739130439</v>
      </c>
      <c r="S9" s="4">
        <v>0</v>
      </c>
      <c r="T9" s="11">
        <v>0</v>
      </c>
      <c r="U9" s="4">
        <v>5.2391304347826084</v>
      </c>
      <c r="V9" s="4">
        <v>0</v>
      </c>
      <c r="W9" s="11">
        <v>0</v>
      </c>
      <c r="X9" s="4">
        <v>28.978260869565219</v>
      </c>
      <c r="Y9" s="4">
        <v>0</v>
      </c>
      <c r="Z9" s="11">
        <v>0</v>
      </c>
      <c r="AA9" s="4">
        <v>0</v>
      </c>
      <c r="AB9" s="4">
        <v>0</v>
      </c>
      <c r="AC9" s="11" t="s">
        <v>748</v>
      </c>
      <c r="AD9" s="4">
        <v>90.146739130434781</v>
      </c>
      <c r="AE9" s="4">
        <v>0.34239130434782611</v>
      </c>
      <c r="AF9" s="11">
        <v>3.7981551817688553E-3</v>
      </c>
      <c r="AG9" s="4">
        <v>0.2608695652173913</v>
      </c>
      <c r="AH9" s="4">
        <v>0.2608695652173913</v>
      </c>
      <c r="AI9" s="11">
        <v>1</v>
      </c>
      <c r="AJ9" s="4">
        <v>11.266304347826088</v>
      </c>
      <c r="AK9" s="4">
        <v>0</v>
      </c>
      <c r="AL9" s="11" t="s">
        <v>748</v>
      </c>
      <c r="AM9" s="1">
        <v>245446</v>
      </c>
      <c r="AN9" s="1">
        <v>5</v>
      </c>
      <c r="AX9"/>
      <c r="AY9"/>
    </row>
    <row r="10" spans="1:51" x14ac:dyDescent="0.25">
      <c r="A10" t="s">
        <v>356</v>
      </c>
      <c r="B10" t="s">
        <v>284</v>
      </c>
      <c r="C10" t="s">
        <v>549</v>
      </c>
      <c r="D10" t="s">
        <v>426</v>
      </c>
      <c r="E10" s="4">
        <v>27.434782608695652</v>
      </c>
      <c r="F10" s="4">
        <v>127.3016304347826</v>
      </c>
      <c r="G10" s="4">
        <v>0</v>
      </c>
      <c r="H10" s="11">
        <v>0</v>
      </c>
      <c r="I10" s="4">
        <v>107.84782608695653</v>
      </c>
      <c r="J10" s="4">
        <v>0</v>
      </c>
      <c r="K10" s="11">
        <v>0</v>
      </c>
      <c r="L10" s="4">
        <v>41.146739130434781</v>
      </c>
      <c r="M10" s="4">
        <v>0</v>
      </c>
      <c r="N10" s="11">
        <v>0</v>
      </c>
      <c r="O10" s="4">
        <v>21.692934782608695</v>
      </c>
      <c r="P10" s="4">
        <v>0</v>
      </c>
      <c r="Q10" s="9">
        <v>0</v>
      </c>
      <c r="R10" s="4">
        <v>13.75</v>
      </c>
      <c r="S10" s="4">
        <v>0</v>
      </c>
      <c r="T10" s="11">
        <v>0</v>
      </c>
      <c r="U10" s="4">
        <v>5.7038043478260869</v>
      </c>
      <c r="V10" s="4">
        <v>0</v>
      </c>
      <c r="W10" s="11">
        <v>0</v>
      </c>
      <c r="X10" s="4">
        <v>19.032608695652176</v>
      </c>
      <c r="Y10" s="4">
        <v>0</v>
      </c>
      <c r="Z10" s="11">
        <v>0</v>
      </c>
      <c r="AA10" s="4">
        <v>0</v>
      </c>
      <c r="AB10" s="4">
        <v>0</v>
      </c>
      <c r="AC10" s="11" t="s">
        <v>748</v>
      </c>
      <c r="AD10" s="4">
        <v>38.076086956521742</v>
      </c>
      <c r="AE10" s="4">
        <v>0</v>
      </c>
      <c r="AF10" s="11">
        <v>0</v>
      </c>
      <c r="AG10" s="4">
        <v>0</v>
      </c>
      <c r="AH10" s="4">
        <v>0</v>
      </c>
      <c r="AI10" s="11" t="s">
        <v>748</v>
      </c>
      <c r="AJ10" s="4">
        <v>29.046195652173914</v>
      </c>
      <c r="AK10" s="4">
        <v>0</v>
      </c>
      <c r="AL10" s="11" t="s">
        <v>748</v>
      </c>
      <c r="AM10" s="1">
        <v>245583</v>
      </c>
      <c r="AN10" s="1">
        <v>5</v>
      </c>
      <c r="AX10"/>
      <c r="AY10"/>
    </row>
    <row r="11" spans="1:51" x14ac:dyDescent="0.25">
      <c r="A11" t="s">
        <v>356</v>
      </c>
      <c r="B11" t="s">
        <v>300</v>
      </c>
      <c r="C11" t="s">
        <v>691</v>
      </c>
      <c r="D11" t="s">
        <v>426</v>
      </c>
      <c r="E11" s="4">
        <v>42.184782608695649</v>
      </c>
      <c r="F11" s="4">
        <v>189.92847826086955</v>
      </c>
      <c r="G11" s="4">
        <v>0</v>
      </c>
      <c r="H11" s="11">
        <v>0</v>
      </c>
      <c r="I11" s="4">
        <v>171.80076086956524</v>
      </c>
      <c r="J11" s="4">
        <v>0</v>
      </c>
      <c r="K11" s="11">
        <v>0</v>
      </c>
      <c r="L11" s="4">
        <v>41.14402173913043</v>
      </c>
      <c r="M11" s="4">
        <v>0</v>
      </c>
      <c r="N11" s="11">
        <v>0</v>
      </c>
      <c r="O11" s="4">
        <v>23.016304347826086</v>
      </c>
      <c r="P11" s="4">
        <v>0</v>
      </c>
      <c r="Q11" s="9">
        <v>0</v>
      </c>
      <c r="R11" s="4">
        <v>16.339673913043477</v>
      </c>
      <c r="S11" s="4">
        <v>0</v>
      </c>
      <c r="T11" s="11">
        <v>0</v>
      </c>
      <c r="U11" s="4">
        <v>1.7880434782608696</v>
      </c>
      <c r="V11" s="4">
        <v>0</v>
      </c>
      <c r="W11" s="11">
        <v>0</v>
      </c>
      <c r="X11" s="4">
        <v>19.839673913043477</v>
      </c>
      <c r="Y11" s="4">
        <v>0</v>
      </c>
      <c r="Z11" s="11">
        <v>0</v>
      </c>
      <c r="AA11" s="4">
        <v>0</v>
      </c>
      <c r="AB11" s="4">
        <v>0</v>
      </c>
      <c r="AC11" s="11" t="s">
        <v>748</v>
      </c>
      <c r="AD11" s="4">
        <v>98.969239130434786</v>
      </c>
      <c r="AE11" s="4">
        <v>0</v>
      </c>
      <c r="AF11" s="11">
        <v>0</v>
      </c>
      <c r="AG11" s="4">
        <v>0</v>
      </c>
      <c r="AH11" s="4">
        <v>0</v>
      </c>
      <c r="AI11" s="11" t="s">
        <v>748</v>
      </c>
      <c r="AJ11" s="4">
        <v>29.975543478260871</v>
      </c>
      <c r="AK11" s="4">
        <v>0</v>
      </c>
      <c r="AL11" s="11" t="s">
        <v>748</v>
      </c>
      <c r="AM11" s="1">
        <v>245604</v>
      </c>
      <c r="AN11" s="1">
        <v>5</v>
      </c>
      <c r="AX11"/>
      <c r="AY11"/>
    </row>
    <row r="12" spans="1:51" x14ac:dyDescent="0.25">
      <c r="A12" t="s">
        <v>356</v>
      </c>
      <c r="B12" t="s">
        <v>44</v>
      </c>
      <c r="C12" t="s">
        <v>522</v>
      </c>
      <c r="D12" t="s">
        <v>422</v>
      </c>
      <c r="E12" s="4">
        <v>48.293478260869563</v>
      </c>
      <c r="F12" s="4">
        <v>222.22826086956522</v>
      </c>
      <c r="G12" s="4">
        <v>15.489130434782609</v>
      </c>
      <c r="H12" s="11">
        <v>6.9699192956713132E-2</v>
      </c>
      <c r="I12" s="4">
        <v>186.70652173913044</v>
      </c>
      <c r="J12" s="4">
        <v>15.489130434782609</v>
      </c>
      <c r="K12" s="11">
        <v>8.2959771787855852E-2</v>
      </c>
      <c r="L12" s="4">
        <v>75.413043478260875</v>
      </c>
      <c r="M12" s="4">
        <v>5.2771739130434785</v>
      </c>
      <c r="N12" s="11">
        <v>6.9976938599019892E-2</v>
      </c>
      <c r="O12" s="4">
        <v>44.739130434782609</v>
      </c>
      <c r="P12" s="4">
        <v>5.2771739130434785</v>
      </c>
      <c r="Q12" s="9">
        <v>0.11795432458697765</v>
      </c>
      <c r="R12" s="4">
        <v>25.423913043478262</v>
      </c>
      <c r="S12" s="4">
        <v>0</v>
      </c>
      <c r="T12" s="11">
        <v>0</v>
      </c>
      <c r="U12" s="4">
        <v>5.25</v>
      </c>
      <c r="V12" s="4">
        <v>0</v>
      </c>
      <c r="W12" s="11">
        <v>0</v>
      </c>
      <c r="X12" s="4">
        <v>39.997282608695649</v>
      </c>
      <c r="Y12" s="4">
        <v>0.42934782608695654</v>
      </c>
      <c r="Z12" s="11">
        <v>1.073442489299545E-2</v>
      </c>
      <c r="AA12" s="4">
        <v>4.8478260869565215</v>
      </c>
      <c r="AB12" s="4">
        <v>0</v>
      </c>
      <c r="AC12" s="11">
        <v>0</v>
      </c>
      <c r="AD12" s="4">
        <v>98.369565217391298</v>
      </c>
      <c r="AE12" s="4">
        <v>9.7826086956521738</v>
      </c>
      <c r="AF12" s="11">
        <v>9.9447513812154706E-2</v>
      </c>
      <c r="AG12" s="4">
        <v>2.785326086956522</v>
      </c>
      <c r="AH12" s="4">
        <v>0</v>
      </c>
      <c r="AI12" s="11">
        <v>0</v>
      </c>
      <c r="AJ12" s="4">
        <v>0.81521739130434778</v>
      </c>
      <c r="AK12" s="4">
        <v>0</v>
      </c>
      <c r="AL12" s="11" t="s">
        <v>748</v>
      </c>
      <c r="AM12" s="1">
        <v>245224</v>
      </c>
      <c r="AN12" s="1">
        <v>5</v>
      </c>
      <c r="AX12"/>
      <c r="AY12"/>
    </row>
    <row r="13" spans="1:51" x14ac:dyDescent="0.25">
      <c r="A13" t="s">
        <v>356</v>
      </c>
      <c r="B13" t="s">
        <v>231</v>
      </c>
      <c r="C13" t="s">
        <v>577</v>
      </c>
      <c r="D13" t="s">
        <v>415</v>
      </c>
      <c r="E13" s="4">
        <v>92.510869565217391</v>
      </c>
      <c r="F13" s="4">
        <v>399.17478260869564</v>
      </c>
      <c r="G13" s="4">
        <v>0</v>
      </c>
      <c r="H13" s="11">
        <v>0</v>
      </c>
      <c r="I13" s="4">
        <v>365.40760869565213</v>
      </c>
      <c r="J13" s="4">
        <v>0</v>
      </c>
      <c r="K13" s="11">
        <v>0</v>
      </c>
      <c r="L13" s="4">
        <v>98.47641304347826</v>
      </c>
      <c r="M13" s="4">
        <v>0</v>
      </c>
      <c r="N13" s="11">
        <v>0</v>
      </c>
      <c r="O13" s="4">
        <v>79.301630434782609</v>
      </c>
      <c r="P13" s="4">
        <v>0</v>
      </c>
      <c r="Q13" s="9">
        <v>0</v>
      </c>
      <c r="R13" s="4">
        <v>14.392173913043477</v>
      </c>
      <c r="S13" s="4">
        <v>0</v>
      </c>
      <c r="T13" s="11">
        <v>0</v>
      </c>
      <c r="U13" s="4">
        <v>4.7826086956521738</v>
      </c>
      <c r="V13" s="4">
        <v>0</v>
      </c>
      <c r="W13" s="11">
        <v>0</v>
      </c>
      <c r="X13" s="4">
        <v>72.154891304347828</v>
      </c>
      <c r="Y13" s="4">
        <v>0</v>
      </c>
      <c r="Z13" s="11">
        <v>0</v>
      </c>
      <c r="AA13" s="4">
        <v>14.592391304347826</v>
      </c>
      <c r="AB13" s="4">
        <v>0</v>
      </c>
      <c r="AC13" s="11">
        <v>0</v>
      </c>
      <c r="AD13" s="4">
        <v>207.81521739130434</v>
      </c>
      <c r="AE13" s="4">
        <v>0</v>
      </c>
      <c r="AF13" s="11">
        <v>0</v>
      </c>
      <c r="AG13" s="4">
        <v>1.8668478260869565</v>
      </c>
      <c r="AH13" s="4">
        <v>0</v>
      </c>
      <c r="AI13" s="11">
        <v>0</v>
      </c>
      <c r="AJ13" s="4">
        <v>4.2690217391304346</v>
      </c>
      <c r="AK13" s="4">
        <v>0</v>
      </c>
      <c r="AL13" s="11" t="s">
        <v>748</v>
      </c>
      <c r="AM13" s="1">
        <v>245493</v>
      </c>
      <c r="AN13" s="1">
        <v>5</v>
      </c>
      <c r="AX13"/>
      <c r="AY13"/>
    </row>
    <row r="14" spans="1:51" x14ac:dyDescent="0.25">
      <c r="A14" t="s">
        <v>356</v>
      </c>
      <c r="B14" t="s">
        <v>73</v>
      </c>
      <c r="C14" t="s">
        <v>484</v>
      </c>
      <c r="D14" t="s">
        <v>422</v>
      </c>
      <c r="E14" s="4">
        <v>135.96739130434781</v>
      </c>
      <c r="F14" s="4">
        <v>628.47663043478269</v>
      </c>
      <c r="G14" s="4">
        <v>33.247282608695656</v>
      </c>
      <c r="H14" s="11">
        <v>5.2901382483697204E-2</v>
      </c>
      <c r="I14" s="4">
        <v>577.84347826086957</v>
      </c>
      <c r="J14" s="4">
        <v>33.247282608695656</v>
      </c>
      <c r="K14" s="11">
        <v>5.7536831096129545E-2</v>
      </c>
      <c r="L14" s="4">
        <v>187.17934782608697</v>
      </c>
      <c r="M14" s="4">
        <v>9.3940217391304355</v>
      </c>
      <c r="N14" s="11">
        <v>5.0187276792195347E-2</v>
      </c>
      <c r="O14" s="4">
        <v>146.28532608695653</v>
      </c>
      <c r="P14" s="4">
        <v>9.3940217391304355</v>
      </c>
      <c r="Q14" s="9">
        <v>6.4217115895454466E-2</v>
      </c>
      <c r="R14" s="4">
        <v>35.850543478260867</v>
      </c>
      <c r="S14" s="4">
        <v>0</v>
      </c>
      <c r="T14" s="11">
        <v>0</v>
      </c>
      <c r="U14" s="4">
        <v>5.0434782608695654</v>
      </c>
      <c r="V14" s="4">
        <v>0</v>
      </c>
      <c r="W14" s="11">
        <v>0</v>
      </c>
      <c r="X14" s="4">
        <v>85.453804347826093</v>
      </c>
      <c r="Y14" s="4">
        <v>9.4565217391304355</v>
      </c>
      <c r="Z14" s="11">
        <v>0.11066238432918879</v>
      </c>
      <c r="AA14" s="4">
        <v>9.7391304347826093</v>
      </c>
      <c r="AB14" s="4">
        <v>0</v>
      </c>
      <c r="AC14" s="11">
        <v>0</v>
      </c>
      <c r="AD14" s="4">
        <v>317.61978260869563</v>
      </c>
      <c r="AE14" s="4">
        <v>14.396739130434783</v>
      </c>
      <c r="AF14" s="11">
        <v>4.5326959839184264E-2</v>
      </c>
      <c r="AG14" s="4">
        <v>13.541630434782608</v>
      </c>
      <c r="AH14" s="4">
        <v>0</v>
      </c>
      <c r="AI14" s="11">
        <v>0</v>
      </c>
      <c r="AJ14" s="4">
        <v>14.942934782608695</v>
      </c>
      <c r="AK14" s="4">
        <v>0</v>
      </c>
      <c r="AL14" s="11" t="s">
        <v>748</v>
      </c>
      <c r="AM14" s="1">
        <v>245264</v>
      </c>
      <c r="AN14" s="1">
        <v>5</v>
      </c>
      <c r="AX14"/>
      <c r="AY14"/>
    </row>
    <row r="15" spans="1:51" x14ac:dyDescent="0.25">
      <c r="A15" t="s">
        <v>356</v>
      </c>
      <c r="B15" t="s">
        <v>321</v>
      </c>
      <c r="C15" t="s">
        <v>698</v>
      </c>
      <c r="D15" t="s">
        <v>415</v>
      </c>
      <c r="E15" s="4">
        <v>58.913043478260867</v>
      </c>
      <c r="F15" s="4">
        <v>328.51739130434783</v>
      </c>
      <c r="G15" s="4">
        <v>7.4619565217391308</v>
      </c>
      <c r="H15" s="11">
        <v>2.271403803650128E-2</v>
      </c>
      <c r="I15" s="4">
        <v>287.52489130434788</v>
      </c>
      <c r="J15" s="4">
        <v>7.4619565217391308</v>
      </c>
      <c r="K15" s="11">
        <v>2.5952384462744053E-2</v>
      </c>
      <c r="L15" s="4">
        <v>155.77282608695654</v>
      </c>
      <c r="M15" s="4">
        <v>7.4619565217391308</v>
      </c>
      <c r="N15" s="11">
        <v>4.7902812763849251E-2</v>
      </c>
      <c r="O15" s="4">
        <v>114.78032608695653</v>
      </c>
      <c r="P15" s="4">
        <v>7.4619565217391308</v>
      </c>
      <c r="Q15" s="9">
        <v>6.5010762524633531E-2</v>
      </c>
      <c r="R15" s="4">
        <v>35.688152173913046</v>
      </c>
      <c r="S15" s="4">
        <v>0</v>
      </c>
      <c r="T15" s="11">
        <v>0</v>
      </c>
      <c r="U15" s="4">
        <v>5.3043478260869561</v>
      </c>
      <c r="V15" s="4">
        <v>0</v>
      </c>
      <c r="W15" s="11">
        <v>0</v>
      </c>
      <c r="X15" s="4">
        <v>18.891304347826086</v>
      </c>
      <c r="Y15" s="4">
        <v>0</v>
      </c>
      <c r="Z15" s="11">
        <v>0</v>
      </c>
      <c r="AA15" s="4">
        <v>0</v>
      </c>
      <c r="AB15" s="4">
        <v>0</v>
      </c>
      <c r="AC15" s="11" t="s">
        <v>748</v>
      </c>
      <c r="AD15" s="4">
        <v>153.85326086956522</v>
      </c>
      <c r="AE15" s="4">
        <v>0</v>
      </c>
      <c r="AF15" s="11">
        <v>0</v>
      </c>
      <c r="AG15" s="4">
        <v>0</v>
      </c>
      <c r="AH15" s="4">
        <v>0</v>
      </c>
      <c r="AI15" s="11" t="s">
        <v>748</v>
      </c>
      <c r="AJ15" s="4">
        <v>0</v>
      </c>
      <c r="AK15" s="4">
        <v>0</v>
      </c>
      <c r="AL15" s="11" t="s">
        <v>748</v>
      </c>
      <c r="AM15" s="1">
        <v>245634</v>
      </c>
      <c r="AN15" s="1">
        <v>5</v>
      </c>
      <c r="AX15"/>
      <c r="AY15"/>
    </row>
    <row r="16" spans="1:51" x14ac:dyDescent="0.25">
      <c r="A16" t="s">
        <v>356</v>
      </c>
      <c r="B16" t="s">
        <v>59</v>
      </c>
      <c r="C16" t="s">
        <v>555</v>
      </c>
      <c r="D16" t="s">
        <v>429</v>
      </c>
      <c r="E16" s="4">
        <v>47.739130434782609</v>
      </c>
      <c r="F16" s="4">
        <v>161.9093478260869</v>
      </c>
      <c r="G16" s="4">
        <v>1.3043478260869565</v>
      </c>
      <c r="H16" s="11">
        <v>8.0560377989293552E-3</v>
      </c>
      <c r="I16" s="4">
        <v>130.27978260869563</v>
      </c>
      <c r="J16" s="4">
        <v>1.3043478260869565</v>
      </c>
      <c r="K16" s="11">
        <v>1.0011897471495296E-2</v>
      </c>
      <c r="L16" s="4">
        <v>33.466521739130414</v>
      </c>
      <c r="M16" s="4">
        <v>1.3043478260869565</v>
      </c>
      <c r="N16" s="11">
        <v>3.8974705416184918E-2</v>
      </c>
      <c r="O16" s="4">
        <v>1.8369565217391304</v>
      </c>
      <c r="P16" s="4">
        <v>1.3043478260869565</v>
      </c>
      <c r="Q16" s="9">
        <v>0.71005917159763321</v>
      </c>
      <c r="R16" s="4">
        <v>26.738260869565199</v>
      </c>
      <c r="S16" s="4">
        <v>0</v>
      </c>
      <c r="T16" s="11">
        <v>0</v>
      </c>
      <c r="U16" s="4">
        <v>4.8913043478260869</v>
      </c>
      <c r="V16" s="4">
        <v>0</v>
      </c>
      <c r="W16" s="11">
        <v>0</v>
      </c>
      <c r="X16" s="4">
        <v>25.689782608695648</v>
      </c>
      <c r="Y16" s="4">
        <v>0</v>
      </c>
      <c r="Z16" s="11">
        <v>0</v>
      </c>
      <c r="AA16" s="4">
        <v>0</v>
      </c>
      <c r="AB16" s="4">
        <v>0</v>
      </c>
      <c r="AC16" s="11" t="s">
        <v>748</v>
      </c>
      <c r="AD16" s="4">
        <v>93.582608695652155</v>
      </c>
      <c r="AE16" s="4">
        <v>0</v>
      </c>
      <c r="AF16" s="11">
        <v>0</v>
      </c>
      <c r="AG16" s="4">
        <v>1.4793478260869568</v>
      </c>
      <c r="AH16" s="4">
        <v>0</v>
      </c>
      <c r="AI16" s="11">
        <v>0</v>
      </c>
      <c r="AJ16" s="4">
        <v>7.6910869565217412</v>
      </c>
      <c r="AK16" s="4">
        <v>0</v>
      </c>
      <c r="AL16" s="11" t="s">
        <v>748</v>
      </c>
      <c r="AM16" s="1">
        <v>245243</v>
      </c>
      <c r="AN16" s="1">
        <v>5</v>
      </c>
      <c r="AX16"/>
      <c r="AY16"/>
    </row>
    <row r="17" spans="1:51" x14ac:dyDescent="0.25">
      <c r="A17" t="s">
        <v>356</v>
      </c>
      <c r="B17" t="s">
        <v>47</v>
      </c>
      <c r="C17" t="s">
        <v>478</v>
      </c>
      <c r="D17" t="s">
        <v>404</v>
      </c>
      <c r="E17" s="4">
        <v>66.293478260869563</v>
      </c>
      <c r="F17" s="4">
        <v>223.01402173913047</v>
      </c>
      <c r="G17" s="4">
        <v>2.7282608695652173</v>
      </c>
      <c r="H17" s="11">
        <v>1.2233584454867087E-2</v>
      </c>
      <c r="I17" s="4">
        <v>219.06836956521741</v>
      </c>
      <c r="J17" s="4">
        <v>1.6956521739130435</v>
      </c>
      <c r="K17" s="11">
        <v>7.7402875516825445E-3</v>
      </c>
      <c r="L17" s="4">
        <v>26.908913043478265</v>
      </c>
      <c r="M17" s="4">
        <v>2.7282608695652173</v>
      </c>
      <c r="N17" s="11">
        <v>0.10138874302195004</v>
      </c>
      <c r="O17" s="4">
        <v>23.430652173913046</v>
      </c>
      <c r="P17" s="4">
        <v>1.6956521739130435</v>
      </c>
      <c r="Q17" s="9">
        <v>7.2368970412224787E-2</v>
      </c>
      <c r="R17" s="4">
        <v>3.4293478260869565</v>
      </c>
      <c r="S17" s="4">
        <v>1.0326086956521738</v>
      </c>
      <c r="T17" s="11">
        <v>0.3011093502377179</v>
      </c>
      <c r="U17" s="4">
        <v>4.8913043478260872E-2</v>
      </c>
      <c r="V17" s="4">
        <v>0</v>
      </c>
      <c r="W17" s="11">
        <v>0</v>
      </c>
      <c r="X17" s="4">
        <v>22.047391304347826</v>
      </c>
      <c r="Y17" s="4">
        <v>0</v>
      </c>
      <c r="Z17" s="11">
        <v>0</v>
      </c>
      <c r="AA17" s="4">
        <v>0.46739130434782611</v>
      </c>
      <c r="AB17" s="4">
        <v>0</v>
      </c>
      <c r="AC17" s="11">
        <v>0</v>
      </c>
      <c r="AD17" s="4">
        <v>169.91206521739133</v>
      </c>
      <c r="AE17" s="4">
        <v>0</v>
      </c>
      <c r="AF17" s="11">
        <v>0</v>
      </c>
      <c r="AG17" s="4">
        <v>3.6782608695652157</v>
      </c>
      <c r="AH17" s="4">
        <v>0</v>
      </c>
      <c r="AI17" s="11">
        <v>0</v>
      </c>
      <c r="AJ17" s="4">
        <v>0</v>
      </c>
      <c r="AK17" s="4">
        <v>0</v>
      </c>
      <c r="AL17" s="11" t="s">
        <v>748</v>
      </c>
      <c r="AM17" s="1">
        <v>245228</v>
      </c>
      <c r="AN17" s="1">
        <v>5</v>
      </c>
      <c r="AX17"/>
      <c r="AY17"/>
    </row>
    <row r="18" spans="1:51" x14ac:dyDescent="0.25">
      <c r="A18" t="s">
        <v>356</v>
      </c>
      <c r="B18" t="s">
        <v>135</v>
      </c>
      <c r="C18" t="s">
        <v>602</v>
      </c>
      <c r="D18" t="s">
        <v>393</v>
      </c>
      <c r="E18" s="4">
        <v>26.380434782608695</v>
      </c>
      <c r="F18" s="4">
        <v>101.11434782608697</v>
      </c>
      <c r="G18" s="4">
        <v>3.3315217391304346</v>
      </c>
      <c r="H18" s="11">
        <v>3.2948061385517036E-2</v>
      </c>
      <c r="I18" s="4">
        <v>93.23847826086957</v>
      </c>
      <c r="J18" s="4">
        <v>0</v>
      </c>
      <c r="K18" s="11">
        <v>0</v>
      </c>
      <c r="L18" s="4">
        <v>17.966630434782601</v>
      </c>
      <c r="M18" s="4">
        <v>3.3315217391304346</v>
      </c>
      <c r="N18" s="11">
        <v>0.18542830004900396</v>
      </c>
      <c r="O18" s="4">
        <v>10.090760869565212</v>
      </c>
      <c r="P18" s="4">
        <v>0</v>
      </c>
      <c r="Q18" s="9">
        <v>0</v>
      </c>
      <c r="R18" s="4">
        <v>4.5443478260869554</v>
      </c>
      <c r="S18" s="4">
        <v>0</v>
      </c>
      <c r="T18" s="11">
        <v>0</v>
      </c>
      <c r="U18" s="4">
        <v>3.3315217391304346</v>
      </c>
      <c r="V18" s="4">
        <v>3.3315217391304346</v>
      </c>
      <c r="W18" s="11">
        <v>1</v>
      </c>
      <c r="X18" s="4">
        <v>17.938043478260862</v>
      </c>
      <c r="Y18" s="4">
        <v>0</v>
      </c>
      <c r="Z18" s="11">
        <v>0</v>
      </c>
      <c r="AA18" s="4">
        <v>0</v>
      </c>
      <c r="AB18" s="4">
        <v>0</v>
      </c>
      <c r="AC18" s="11" t="s">
        <v>748</v>
      </c>
      <c r="AD18" s="4">
        <v>54.748152173913063</v>
      </c>
      <c r="AE18" s="4">
        <v>0</v>
      </c>
      <c r="AF18" s="11">
        <v>0</v>
      </c>
      <c r="AG18" s="4">
        <v>0</v>
      </c>
      <c r="AH18" s="4">
        <v>0</v>
      </c>
      <c r="AI18" s="11" t="s">
        <v>748</v>
      </c>
      <c r="AJ18" s="4">
        <v>10.461521739130433</v>
      </c>
      <c r="AK18" s="4">
        <v>0</v>
      </c>
      <c r="AL18" s="11" t="s">
        <v>748</v>
      </c>
      <c r="AM18" s="1">
        <v>245357</v>
      </c>
      <c r="AN18" s="1">
        <v>5</v>
      </c>
      <c r="AX18"/>
      <c r="AY18"/>
    </row>
    <row r="19" spans="1:51" x14ac:dyDescent="0.25">
      <c r="A19" t="s">
        <v>356</v>
      </c>
      <c r="B19" t="s">
        <v>280</v>
      </c>
      <c r="C19" t="s">
        <v>682</v>
      </c>
      <c r="D19" t="s">
        <v>391</v>
      </c>
      <c r="E19" s="4">
        <v>31.206521739130434</v>
      </c>
      <c r="F19" s="4">
        <v>142.51630434782609</v>
      </c>
      <c r="G19" s="4">
        <v>0</v>
      </c>
      <c r="H19" s="11">
        <v>0</v>
      </c>
      <c r="I19" s="4">
        <v>129.28260869565219</v>
      </c>
      <c r="J19" s="4">
        <v>0</v>
      </c>
      <c r="K19" s="11">
        <v>0</v>
      </c>
      <c r="L19" s="4">
        <v>27.149456521739129</v>
      </c>
      <c r="M19" s="4">
        <v>0</v>
      </c>
      <c r="N19" s="11">
        <v>0</v>
      </c>
      <c r="O19" s="4">
        <v>16.679347826086957</v>
      </c>
      <c r="P19" s="4">
        <v>0</v>
      </c>
      <c r="Q19" s="9">
        <v>0</v>
      </c>
      <c r="R19" s="4">
        <v>5.5788043478260869</v>
      </c>
      <c r="S19" s="4">
        <v>0</v>
      </c>
      <c r="T19" s="11">
        <v>0</v>
      </c>
      <c r="U19" s="4">
        <v>4.8913043478260869</v>
      </c>
      <c r="V19" s="4">
        <v>0</v>
      </c>
      <c r="W19" s="11">
        <v>0</v>
      </c>
      <c r="X19" s="4">
        <v>25.983695652173914</v>
      </c>
      <c r="Y19" s="4">
        <v>0</v>
      </c>
      <c r="Z19" s="11">
        <v>0</v>
      </c>
      <c r="AA19" s="4">
        <v>2.7635869565217392</v>
      </c>
      <c r="AB19" s="4">
        <v>0</v>
      </c>
      <c r="AC19" s="11">
        <v>0</v>
      </c>
      <c r="AD19" s="4">
        <v>86.296195652173907</v>
      </c>
      <c r="AE19" s="4">
        <v>0</v>
      </c>
      <c r="AF19" s="11">
        <v>0</v>
      </c>
      <c r="AG19" s="4">
        <v>0</v>
      </c>
      <c r="AH19" s="4">
        <v>0</v>
      </c>
      <c r="AI19" s="11" t="s">
        <v>748</v>
      </c>
      <c r="AJ19" s="4">
        <v>0.3233695652173913</v>
      </c>
      <c r="AK19" s="4">
        <v>0</v>
      </c>
      <c r="AL19" s="11" t="s">
        <v>748</v>
      </c>
      <c r="AM19" s="1">
        <v>245575</v>
      </c>
      <c r="AN19" s="1">
        <v>5</v>
      </c>
      <c r="AX19"/>
      <c r="AY19"/>
    </row>
    <row r="20" spans="1:51" x14ac:dyDescent="0.25">
      <c r="A20" t="s">
        <v>356</v>
      </c>
      <c r="B20" t="s">
        <v>43</v>
      </c>
      <c r="C20" t="s">
        <v>546</v>
      </c>
      <c r="D20" t="s">
        <v>424</v>
      </c>
      <c r="E20" s="4">
        <v>80.804347826086953</v>
      </c>
      <c r="F20" s="4">
        <v>470.0993478260869</v>
      </c>
      <c r="G20" s="4">
        <v>74.779239130434775</v>
      </c>
      <c r="H20" s="11">
        <v>0.15907113991168378</v>
      </c>
      <c r="I20" s="4">
        <v>414.2928260869565</v>
      </c>
      <c r="J20" s="4">
        <v>74.779239130434775</v>
      </c>
      <c r="K20" s="11">
        <v>0.18049851318144539</v>
      </c>
      <c r="L20" s="4">
        <v>99.173478260869544</v>
      </c>
      <c r="M20" s="4">
        <v>32.684891304347822</v>
      </c>
      <c r="N20" s="11">
        <v>0.32957290474750001</v>
      </c>
      <c r="O20" s="4">
        <v>60.847934782608696</v>
      </c>
      <c r="P20" s="4">
        <v>32.684891304347822</v>
      </c>
      <c r="Q20" s="9">
        <v>0.53715695398900676</v>
      </c>
      <c r="R20" s="4">
        <v>32.812499999999979</v>
      </c>
      <c r="S20" s="4">
        <v>0</v>
      </c>
      <c r="T20" s="11">
        <v>0</v>
      </c>
      <c r="U20" s="4">
        <v>5.5130434782608679</v>
      </c>
      <c r="V20" s="4">
        <v>0</v>
      </c>
      <c r="W20" s="11">
        <v>0</v>
      </c>
      <c r="X20" s="4">
        <v>82.978586956521752</v>
      </c>
      <c r="Y20" s="4">
        <v>15.543804347826086</v>
      </c>
      <c r="Z20" s="11">
        <v>0.18732307837406975</v>
      </c>
      <c r="AA20" s="4">
        <v>17.480978260869566</v>
      </c>
      <c r="AB20" s="4">
        <v>0</v>
      </c>
      <c r="AC20" s="11">
        <v>0</v>
      </c>
      <c r="AD20" s="4">
        <v>228.46467391304347</v>
      </c>
      <c r="AE20" s="4">
        <v>24.616847826086957</v>
      </c>
      <c r="AF20" s="11">
        <v>0.10774903360095153</v>
      </c>
      <c r="AG20" s="4">
        <v>1.9336956521739135</v>
      </c>
      <c r="AH20" s="4">
        <v>1.9336956521739135</v>
      </c>
      <c r="AI20" s="11">
        <v>1</v>
      </c>
      <c r="AJ20" s="4">
        <v>40.067934782608695</v>
      </c>
      <c r="AK20" s="4">
        <v>0</v>
      </c>
      <c r="AL20" s="11" t="s">
        <v>748</v>
      </c>
      <c r="AM20" s="1">
        <v>245223</v>
      </c>
      <c r="AN20" s="1">
        <v>5</v>
      </c>
      <c r="AX20"/>
      <c r="AY20"/>
    </row>
    <row r="21" spans="1:51" x14ac:dyDescent="0.25">
      <c r="A21" t="s">
        <v>356</v>
      </c>
      <c r="B21" t="s">
        <v>46</v>
      </c>
      <c r="C21" t="s">
        <v>545</v>
      </c>
      <c r="D21" t="s">
        <v>420</v>
      </c>
      <c r="E21" s="4">
        <v>93.934782608695656</v>
      </c>
      <c r="F21" s="4">
        <v>305.24032608695654</v>
      </c>
      <c r="G21" s="4">
        <v>61.3125</v>
      </c>
      <c r="H21" s="11">
        <v>0.20086631666922464</v>
      </c>
      <c r="I21" s="4">
        <v>281.93869565217392</v>
      </c>
      <c r="J21" s="4">
        <v>61.3125</v>
      </c>
      <c r="K21" s="11">
        <v>0.21746748830689372</v>
      </c>
      <c r="L21" s="4">
        <v>74.847826086956516</v>
      </c>
      <c r="M21" s="4">
        <v>8.8423913043478262</v>
      </c>
      <c r="N21" s="11">
        <v>0.11813825152483301</v>
      </c>
      <c r="O21" s="4">
        <v>51.546195652173914</v>
      </c>
      <c r="P21" s="4">
        <v>8.8423913043478262</v>
      </c>
      <c r="Q21" s="9">
        <v>0.17154304391375402</v>
      </c>
      <c r="R21" s="4">
        <v>17.5625</v>
      </c>
      <c r="S21" s="4">
        <v>0</v>
      </c>
      <c r="T21" s="11">
        <v>0</v>
      </c>
      <c r="U21" s="4">
        <v>5.7391304347826084</v>
      </c>
      <c r="V21" s="4">
        <v>0</v>
      </c>
      <c r="W21" s="11">
        <v>0</v>
      </c>
      <c r="X21" s="4">
        <v>15.671195652173912</v>
      </c>
      <c r="Y21" s="4">
        <v>1.3505434782608696</v>
      </c>
      <c r="Z21" s="11">
        <v>8.6179989595977113E-2</v>
      </c>
      <c r="AA21" s="4">
        <v>0</v>
      </c>
      <c r="AB21" s="4">
        <v>0</v>
      </c>
      <c r="AC21" s="11" t="s">
        <v>748</v>
      </c>
      <c r="AD21" s="4">
        <v>153.97576086956525</v>
      </c>
      <c r="AE21" s="4">
        <v>51.119565217391305</v>
      </c>
      <c r="AF21" s="11">
        <v>0.33199748407605084</v>
      </c>
      <c r="AG21" s="4">
        <v>0</v>
      </c>
      <c r="AH21" s="4">
        <v>0</v>
      </c>
      <c r="AI21" s="11" t="s">
        <v>748</v>
      </c>
      <c r="AJ21" s="4">
        <v>60.745543478260871</v>
      </c>
      <c r="AK21" s="4">
        <v>0</v>
      </c>
      <c r="AL21" s="11" t="s">
        <v>748</v>
      </c>
      <c r="AM21" s="1">
        <v>245227</v>
      </c>
      <c r="AN21" s="1">
        <v>5</v>
      </c>
      <c r="AX21"/>
      <c r="AY21"/>
    </row>
    <row r="22" spans="1:51" x14ac:dyDescent="0.25">
      <c r="A22" t="s">
        <v>356</v>
      </c>
      <c r="B22" t="s">
        <v>218</v>
      </c>
      <c r="C22" t="s">
        <v>521</v>
      </c>
      <c r="D22" t="s">
        <v>437</v>
      </c>
      <c r="E22" s="4">
        <v>27.510869565217391</v>
      </c>
      <c r="F22" s="4">
        <v>109.26217391304345</v>
      </c>
      <c r="G22" s="4">
        <v>0</v>
      </c>
      <c r="H22" s="11">
        <v>0</v>
      </c>
      <c r="I22" s="4">
        <v>99.551739130434768</v>
      </c>
      <c r="J22" s="4">
        <v>0</v>
      </c>
      <c r="K22" s="11">
        <v>0</v>
      </c>
      <c r="L22" s="4">
        <v>20.039456521739115</v>
      </c>
      <c r="M22" s="4">
        <v>0</v>
      </c>
      <c r="N22" s="11">
        <v>0</v>
      </c>
      <c r="O22" s="4">
        <v>10.329021739130429</v>
      </c>
      <c r="P22" s="4">
        <v>0</v>
      </c>
      <c r="Q22" s="9">
        <v>0</v>
      </c>
      <c r="R22" s="4">
        <v>5.6732608695652091</v>
      </c>
      <c r="S22" s="4">
        <v>0</v>
      </c>
      <c r="T22" s="11">
        <v>0</v>
      </c>
      <c r="U22" s="4">
        <v>4.0371739130434774</v>
      </c>
      <c r="V22" s="4">
        <v>0</v>
      </c>
      <c r="W22" s="11">
        <v>0</v>
      </c>
      <c r="X22" s="4">
        <v>26.045108695652171</v>
      </c>
      <c r="Y22" s="4">
        <v>0</v>
      </c>
      <c r="Z22" s="11">
        <v>0</v>
      </c>
      <c r="AA22" s="4">
        <v>0</v>
      </c>
      <c r="AB22" s="4">
        <v>0</v>
      </c>
      <c r="AC22" s="11" t="s">
        <v>748</v>
      </c>
      <c r="AD22" s="4">
        <v>59.783695652173904</v>
      </c>
      <c r="AE22" s="4">
        <v>0</v>
      </c>
      <c r="AF22" s="11">
        <v>0</v>
      </c>
      <c r="AG22" s="4">
        <v>0</v>
      </c>
      <c r="AH22" s="4">
        <v>0</v>
      </c>
      <c r="AI22" s="11" t="s">
        <v>748</v>
      </c>
      <c r="AJ22" s="4">
        <v>3.3939130434782592</v>
      </c>
      <c r="AK22" s="4">
        <v>0</v>
      </c>
      <c r="AL22" s="11" t="s">
        <v>748</v>
      </c>
      <c r="AM22" s="1">
        <v>245473</v>
      </c>
      <c r="AN22" s="1">
        <v>5</v>
      </c>
      <c r="AX22"/>
      <c r="AY22"/>
    </row>
    <row r="23" spans="1:51" x14ac:dyDescent="0.25">
      <c r="A23" t="s">
        <v>356</v>
      </c>
      <c r="B23" t="s">
        <v>174</v>
      </c>
      <c r="C23" t="s">
        <v>623</v>
      </c>
      <c r="D23" t="s">
        <v>432</v>
      </c>
      <c r="E23" s="4">
        <v>25</v>
      </c>
      <c r="F23" s="4">
        <v>112.72826086956522</v>
      </c>
      <c r="G23" s="4">
        <v>9.8125</v>
      </c>
      <c r="H23" s="11">
        <v>8.704560794523189E-2</v>
      </c>
      <c r="I23" s="4">
        <v>107.60054347826087</v>
      </c>
      <c r="J23" s="4">
        <v>9.8125</v>
      </c>
      <c r="K23" s="11">
        <v>9.1193777306361593E-2</v>
      </c>
      <c r="L23" s="4">
        <v>27.190217391304348</v>
      </c>
      <c r="M23" s="4">
        <v>0</v>
      </c>
      <c r="N23" s="11">
        <v>0</v>
      </c>
      <c r="O23" s="4">
        <v>22.0625</v>
      </c>
      <c r="P23" s="4">
        <v>0</v>
      </c>
      <c r="Q23" s="9">
        <v>0</v>
      </c>
      <c r="R23" s="4">
        <v>0</v>
      </c>
      <c r="S23" s="4">
        <v>0</v>
      </c>
      <c r="T23" s="11" t="s">
        <v>748</v>
      </c>
      <c r="U23" s="4">
        <v>5.1277173913043477</v>
      </c>
      <c r="V23" s="4">
        <v>0</v>
      </c>
      <c r="W23" s="11">
        <v>0</v>
      </c>
      <c r="X23" s="4">
        <v>18.497282608695652</v>
      </c>
      <c r="Y23" s="4">
        <v>5.5380434782608692</v>
      </c>
      <c r="Z23" s="11">
        <v>0.29939767885999702</v>
      </c>
      <c r="AA23" s="4">
        <v>0</v>
      </c>
      <c r="AB23" s="4">
        <v>0</v>
      </c>
      <c r="AC23" s="11" t="s">
        <v>748</v>
      </c>
      <c r="AD23" s="4">
        <v>38.168478260869563</v>
      </c>
      <c r="AE23" s="4">
        <v>4.2744565217391308</v>
      </c>
      <c r="AF23" s="11">
        <v>0.11198917841378329</v>
      </c>
      <c r="AG23" s="4">
        <v>0.35597826086956524</v>
      </c>
      <c r="AH23" s="4">
        <v>0</v>
      </c>
      <c r="AI23" s="11">
        <v>0</v>
      </c>
      <c r="AJ23" s="4">
        <v>28.516304347826086</v>
      </c>
      <c r="AK23" s="4">
        <v>0</v>
      </c>
      <c r="AL23" s="11" t="s">
        <v>748</v>
      </c>
      <c r="AM23" s="1">
        <v>245418</v>
      </c>
      <c r="AN23" s="1">
        <v>5</v>
      </c>
      <c r="AX23"/>
      <c r="AY23"/>
    </row>
    <row r="24" spans="1:51" x14ac:dyDescent="0.25">
      <c r="A24" t="s">
        <v>356</v>
      </c>
      <c r="B24" t="s">
        <v>237</v>
      </c>
      <c r="C24" t="s">
        <v>656</v>
      </c>
      <c r="D24" t="s">
        <v>462</v>
      </c>
      <c r="E24" s="4">
        <v>39.021739130434781</v>
      </c>
      <c r="F24" s="4">
        <v>160.81869565217391</v>
      </c>
      <c r="G24" s="4">
        <v>4.9646739130434785</v>
      </c>
      <c r="H24" s="11">
        <v>3.0871248475869396E-2</v>
      </c>
      <c r="I24" s="4">
        <v>152.25891304347826</v>
      </c>
      <c r="J24" s="4">
        <v>4.9646739130434785</v>
      </c>
      <c r="K24" s="11">
        <v>3.2606786780526878E-2</v>
      </c>
      <c r="L24" s="4">
        <v>36.358695652173914</v>
      </c>
      <c r="M24" s="4">
        <v>0</v>
      </c>
      <c r="N24" s="11">
        <v>0</v>
      </c>
      <c r="O24" s="4">
        <v>27.798913043478262</v>
      </c>
      <c r="P24" s="4">
        <v>0</v>
      </c>
      <c r="Q24" s="9">
        <v>0</v>
      </c>
      <c r="R24" s="4">
        <v>3.7880434782608696</v>
      </c>
      <c r="S24" s="4">
        <v>0</v>
      </c>
      <c r="T24" s="11">
        <v>0</v>
      </c>
      <c r="U24" s="4">
        <v>4.7717391304347823</v>
      </c>
      <c r="V24" s="4">
        <v>0</v>
      </c>
      <c r="W24" s="11">
        <v>0</v>
      </c>
      <c r="X24" s="4">
        <v>13.100543478260869</v>
      </c>
      <c r="Y24" s="4">
        <v>0</v>
      </c>
      <c r="Z24" s="11">
        <v>0</v>
      </c>
      <c r="AA24" s="4">
        <v>0</v>
      </c>
      <c r="AB24" s="4">
        <v>0</v>
      </c>
      <c r="AC24" s="11" t="s">
        <v>748</v>
      </c>
      <c r="AD24" s="4">
        <v>98.34315217391304</v>
      </c>
      <c r="AE24" s="4">
        <v>4.9646739130434785</v>
      </c>
      <c r="AF24" s="11">
        <v>5.0483168408755059E-2</v>
      </c>
      <c r="AG24" s="4">
        <v>0</v>
      </c>
      <c r="AH24" s="4">
        <v>0</v>
      </c>
      <c r="AI24" s="11" t="s">
        <v>748</v>
      </c>
      <c r="AJ24" s="4">
        <v>13.016304347826088</v>
      </c>
      <c r="AK24" s="4">
        <v>0</v>
      </c>
      <c r="AL24" s="11" t="s">
        <v>748</v>
      </c>
      <c r="AM24" s="1">
        <v>245502</v>
      </c>
      <c r="AN24" s="1">
        <v>5</v>
      </c>
      <c r="AX24"/>
      <c r="AY24"/>
    </row>
    <row r="25" spans="1:51" x14ac:dyDescent="0.25">
      <c r="A25" t="s">
        <v>356</v>
      </c>
      <c r="B25" t="s">
        <v>53</v>
      </c>
      <c r="C25" t="s">
        <v>545</v>
      </c>
      <c r="D25" t="s">
        <v>420</v>
      </c>
      <c r="E25" s="4">
        <v>91.108695652173907</v>
      </c>
      <c r="F25" s="4">
        <v>365.32260869565221</v>
      </c>
      <c r="G25" s="4">
        <v>14.891304347826086</v>
      </c>
      <c r="H25" s="11">
        <v>4.0762066166651983E-2</v>
      </c>
      <c r="I25" s="4">
        <v>348.84706521739133</v>
      </c>
      <c r="J25" s="4">
        <v>14.891304347826086</v>
      </c>
      <c r="K25" s="11">
        <v>4.2687199729045333E-2</v>
      </c>
      <c r="L25" s="4">
        <v>76.907608695652186</v>
      </c>
      <c r="M25" s="4">
        <v>1.4891304347826086</v>
      </c>
      <c r="N25" s="11">
        <v>1.9362589216309796E-2</v>
      </c>
      <c r="O25" s="4">
        <v>60.432065217391305</v>
      </c>
      <c r="P25" s="4">
        <v>1.4891304347826086</v>
      </c>
      <c r="Q25" s="9">
        <v>2.464139574621161E-2</v>
      </c>
      <c r="R25" s="4">
        <v>15.334239130434783</v>
      </c>
      <c r="S25" s="4">
        <v>0</v>
      </c>
      <c r="T25" s="11">
        <v>0</v>
      </c>
      <c r="U25" s="4">
        <v>1.1413043478260869</v>
      </c>
      <c r="V25" s="4">
        <v>0</v>
      </c>
      <c r="W25" s="11">
        <v>0</v>
      </c>
      <c r="X25" s="4">
        <v>61.486413043478258</v>
      </c>
      <c r="Y25" s="4">
        <v>4.5298913043478262</v>
      </c>
      <c r="Z25" s="11">
        <v>7.3673045476642954E-2</v>
      </c>
      <c r="AA25" s="4">
        <v>0</v>
      </c>
      <c r="AB25" s="4">
        <v>0</v>
      </c>
      <c r="AC25" s="11" t="s">
        <v>748</v>
      </c>
      <c r="AD25" s="4">
        <v>177.88782608695652</v>
      </c>
      <c r="AE25" s="4">
        <v>8.8722826086956523</v>
      </c>
      <c r="AF25" s="11">
        <v>4.9875715521750394E-2</v>
      </c>
      <c r="AG25" s="4">
        <v>10.046195652173912</v>
      </c>
      <c r="AH25" s="4">
        <v>0</v>
      </c>
      <c r="AI25" s="11">
        <v>0</v>
      </c>
      <c r="AJ25" s="4">
        <v>38.994565217391305</v>
      </c>
      <c r="AK25" s="4">
        <v>0</v>
      </c>
      <c r="AL25" s="11" t="s">
        <v>748</v>
      </c>
      <c r="AM25" s="1">
        <v>245236</v>
      </c>
      <c r="AN25" s="1">
        <v>5</v>
      </c>
      <c r="AX25"/>
      <c r="AY25"/>
    </row>
    <row r="26" spans="1:51" x14ac:dyDescent="0.25">
      <c r="A26" t="s">
        <v>356</v>
      </c>
      <c r="B26" t="s">
        <v>103</v>
      </c>
      <c r="C26" t="s">
        <v>583</v>
      </c>
      <c r="D26" t="s">
        <v>413</v>
      </c>
      <c r="E26" s="4">
        <v>90.326086956521735</v>
      </c>
      <c r="F26" s="4">
        <v>422.45586956521743</v>
      </c>
      <c r="G26" s="4">
        <v>9.7826086956521743E-2</v>
      </c>
      <c r="H26" s="11">
        <v>2.3156522137377867E-4</v>
      </c>
      <c r="I26" s="4">
        <v>397.18413043478267</v>
      </c>
      <c r="J26" s="4">
        <v>9.7826086956521743E-2</v>
      </c>
      <c r="K26" s="11">
        <v>2.4629908261801693E-4</v>
      </c>
      <c r="L26" s="4">
        <v>123.33228260869571</v>
      </c>
      <c r="M26" s="4">
        <v>9.7826086956521743E-2</v>
      </c>
      <c r="N26" s="11">
        <v>7.9319124634140501E-4</v>
      </c>
      <c r="O26" s="4">
        <v>98.060543478260911</v>
      </c>
      <c r="P26" s="4">
        <v>9.7826086956521743E-2</v>
      </c>
      <c r="Q26" s="9">
        <v>9.9760906361087893E-4</v>
      </c>
      <c r="R26" s="4">
        <v>19.619565217391305</v>
      </c>
      <c r="S26" s="4">
        <v>0</v>
      </c>
      <c r="T26" s="11">
        <v>0</v>
      </c>
      <c r="U26" s="4">
        <v>5.6521739130434785</v>
      </c>
      <c r="V26" s="4">
        <v>0</v>
      </c>
      <c r="W26" s="11">
        <v>0</v>
      </c>
      <c r="X26" s="4">
        <v>60.351195652173921</v>
      </c>
      <c r="Y26" s="4">
        <v>0</v>
      </c>
      <c r="Z26" s="11">
        <v>0</v>
      </c>
      <c r="AA26" s="4">
        <v>0</v>
      </c>
      <c r="AB26" s="4">
        <v>0</v>
      </c>
      <c r="AC26" s="11" t="s">
        <v>748</v>
      </c>
      <c r="AD26" s="4">
        <v>230.52771739130435</v>
      </c>
      <c r="AE26" s="4">
        <v>0</v>
      </c>
      <c r="AF26" s="11">
        <v>0</v>
      </c>
      <c r="AG26" s="4">
        <v>0</v>
      </c>
      <c r="AH26" s="4">
        <v>0</v>
      </c>
      <c r="AI26" s="11" t="s">
        <v>748</v>
      </c>
      <c r="AJ26" s="4">
        <v>8.2446739130434761</v>
      </c>
      <c r="AK26" s="4">
        <v>0</v>
      </c>
      <c r="AL26" s="11" t="s">
        <v>748</v>
      </c>
      <c r="AM26" s="1">
        <v>245310</v>
      </c>
      <c r="AN26" s="1">
        <v>5</v>
      </c>
      <c r="AX26"/>
      <c r="AY26"/>
    </row>
    <row r="27" spans="1:51" x14ac:dyDescent="0.25">
      <c r="A27" t="s">
        <v>356</v>
      </c>
      <c r="B27" t="s">
        <v>74</v>
      </c>
      <c r="C27" t="s">
        <v>512</v>
      </c>
      <c r="D27" t="s">
        <v>415</v>
      </c>
      <c r="E27" s="4">
        <v>72.760869565217391</v>
      </c>
      <c r="F27" s="4">
        <v>388.82065217391306</v>
      </c>
      <c r="G27" s="4">
        <v>4.2961956521739131</v>
      </c>
      <c r="H27" s="11">
        <v>1.104929902296521E-2</v>
      </c>
      <c r="I27" s="4">
        <v>378.01086956521738</v>
      </c>
      <c r="J27" s="4">
        <v>4.2961956521739131</v>
      </c>
      <c r="K27" s="11">
        <v>1.1365270149811658E-2</v>
      </c>
      <c r="L27" s="4">
        <v>157.20652173913044</v>
      </c>
      <c r="M27" s="4">
        <v>0</v>
      </c>
      <c r="N27" s="11">
        <v>0</v>
      </c>
      <c r="O27" s="4">
        <v>146.39673913043478</v>
      </c>
      <c r="P27" s="4">
        <v>0</v>
      </c>
      <c r="Q27" s="9">
        <v>0</v>
      </c>
      <c r="R27" s="4">
        <v>5.7663043478260869</v>
      </c>
      <c r="S27" s="4">
        <v>0</v>
      </c>
      <c r="T27" s="11">
        <v>0</v>
      </c>
      <c r="U27" s="4">
        <v>5.0434782608695654</v>
      </c>
      <c r="V27" s="4">
        <v>0</v>
      </c>
      <c r="W27" s="11">
        <v>0</v>
      </c>
      <c r="X27" s="4">
        <v>79.532608695652172</v>
      </c>
      <c r="Y27" s="4">
        <v>0</v>
      </c>
      <c r="Z27" s="11">
        <v>0</v>
      </c>
      <c r="AA27" s="4">
        <v>0</v>
      </c>
      <c r="AB27" s="4">
        <v>0</v>
      </c>
      <c r="AC27" s="11" t="s">
        <v>748</v>
      </c>
      <c r="AD27" s="4">
        <v>107.11141304347827</v>
      </c>
      <c r="AE27" s="4">
        <v>4.2961956521739131</v>
      </c>
      <c r="AF27" s="11">
        <v>4.010959738184032E-2</v>
      </c>
      <c r="AG27" s="4">
        <v>44.970108695652172</v>
      </c>
      <c r="AH27" s="4">
        <v>0</v>
      </c>
      <c r="AI27" s="11">
        <v>0</v>
      </c>
      <c r="AJ27" s="4">
        <v>0</v>
      </c>
      <c r="AK27" s="4">
        <v>0</v>
      </c>
      <c r="AL27" s="11" t="s">
        <v>748</v>
      </c>
      <c r="AM27" s="1">
        <v>245266</v>
      </c>
      <c r="AN27" s="1">
        <v>5</v>
      </c>
      <c r="AX27"/>
      <c r="AY27"/>
    </row>
    <row r="28" spans="1:51" x14ac:dyDescent="0.25">
      <c r="A28" t="s">
        <v>356</v>
      </c>
      <c r="B28" t="s">
        <v>236</v>
      </c>
      <c r="C28" t="s">
        <v>655</v>
      </c>
      <c r="D28" t="s">
        <v>461</v>
      </c>
      <c r="E28" s="4">
        <v>53.586956521739133</v>
      </c>
      <c r="F28" s="4">
        <v>202.20673913043478</v>
      </c>
      <c r="G28" s="4">
        <v>73.108695652173907</v>
      </c>
      <c r="H28" s="11">
        <v>0.36155419926442045</v>
      </c>
      <c r="I28" s="4">
        <v>193.03826086956522</v>
      </c>
      <c r="J28" s="4">
        <v>73.108695652173907</v>
      </c>
      <c r="K28" s="11">
        <v>0.37872645206627203</v>
      </c>
      <c r="L28" s="4">
        <v>53.907608695652172</v>
      </c>
      <c r="M28" s="4">
        <v>0.63586956521739135</v>
      </c>
      <c r="N28" s="11">
        <v>1.179554390563565E-2</v>
      </c>
      <c r="O28" s="4">
        <v>44.739130434782609</v>
      </c>
      <c r="P28" s="4">
        <v>0.63586956521739135</v>
      </c>
      <c r="Q28" s="9">
        <v>1.4212827988338193E-2</v>
      </c>
      <c r="R28" s="4">
        <v>4.6684782608695654</v>
      </c>
      <c r="S28" s="4">
        <v>0</v>
      </c>
      <c r="T28" s="11">
        <v>0</v>
      </c>
      <c r="U28" s="4">
        <v>4.5</v>
      </c>
      <c r="V28" s="4">
        <v>0</v>
      </c>
      <c r="W28" s="11">
        <v>0</v>
      </c>
      <c r="X28" s="4">
        <v>27.888586956521738</v>
      </c>
      <c r="Y28" s="4">
        <v>15.258152173913043</v>
      </c>
      <c r="Z28" s="11">
        <v>0.54711098119458246</v>
      </c>
      <c r="AA28" s="4">
        <v>0</v>
      </c>
      <c r="AB28" s="4">
        <v>0</v>
      </c>
      <c r="AC28" s="11" t="s">
        <v>748</v>
      </c>
      <c r="AD28" s="4">
        <v>108.97576086956522</v>
      </c>
      <c r="AE28" s="4">
        <v>57.214673913043477</v>
      </c>
      <c r="AF28" s="11">
        <v>0.52502201825894668</v>
      </c>
      <c r="AG28" s="4">
        <v>0.88043478260869568</v>
      </c>
      <c r="AH28" s="4">
        <v>0</v>
      </c>
      <c r="AI28" s="11">
        <v>0</v>
      </c>
      <c r="AJ28" s="4">
        <v>10.554347826086957</v>
      </c>
      <c r="AK28" s="4">
        <v>0</v>
      </c>
      <c r="AL28" s="11" t="s">
        <v>748</v>
      </c>
      <c r="AM28" s="1">
        <v>245501</v>
      </c>
      <c r="AN28" s="1">
        <v>5</v>
      </c>
      <c r="AX28"/>
      <c r="AY28"/>
    </row>
    <row r="29" spans="1:51" x14ac:dyDescent="0.25">
      <c r="A29" t="s">
        <v>356</v>
      </c>
      <c r="B29" t="s">
        <v>188</v>
      </c>
      <c r="C29" t="s">
        <v>510</v>
      </c>
      <c r="D29" t="s">
        <v>395</v>
      </c>
      <c r="E29" s="4">
        <v>74.282608695652172</v>
      </c>
      <c r="F29" s="4">
        <v>307.36684782608694</v>
      </c>
      <c r="G29" s="4">
        <v>0</v>
      </c>
      <c r="H29" s="11">
        <v>0</v>
      </c>
      <c r="I29" s="4">
        <v>273.27989130434781</v>
      </c>
      <c r="J29" s="4">
        <v>0</v>
      </c>
      <c r="K29" s="11">
        <v>0</v>
      </c>
      <c r="L29" s="4">
        <v>97.483695652173907</v>
      </c>
      <c r="M29" s="4">
        <v>0</v>
      </c>
      <c r="N29" s="11">
        <v>0</v>
      </c>
      <c r="O29" s="4">
        <v>63.396739130434781</v>
      </c>
      <c r="P29" s="4">
        <v>0</v>
      </c>
      <c r="Q29" s="9">
        <v>0</v>
      </c>
      <c r="R29" s="4">
        <v>29.826086956521738</v>
      </c>
      <c r="S29" s="4">
        <v>0</v>
      </c>
      <c r="T29" s="11">
        <v>0</v>
      </c>
      <c r="U29" s="4">
        <v>4.2608695652173916</v>
      </c>
      <c r="V29" s="4">
        <v>0</v>
      </c>
      <c r="W29" s="11">
        <v>0</v>
      </c>
      <c r="X29" s="4">
        <v>80.263586956521735</v>
      </c>
      <c r="Y29" s="4">
        <v>0</v>
      </c>
      <c r="Z29" s="11">
        <v>0</v>
      </c>
      <c r="AA29" s="4">
        <v>0</v>
      </c>
      <c r="AB29" s="4">
        <v>0</v>
      </c>
      <c r="AC29" s="11" t="s">
        <v>748</v>
      </c>
      <c r="AD29" s="4">
        <v>124.1195652173913</v>
      </c>
      <c r="AE29" s="4">
        <v>0</v>
      </c>
      <c r="AF29" s="11">
        <v>0</v>
      </c>
      <c r="AG29" s="4">
        <v>0</v>
      </c>
      <c r="AH29" s="4">
        <v>0</v>
      </c>
      <c r="AI29" s="11" t="s">
        <v>748</v>
      </c>
      <c r="AJ29" s="4">
        <v>5.5</v>
      </c>
      <c r="AK29" s="4">
        <v>0</v>
      </c>
      <c r="AL29" s="11" t="s">
        <v>748</v>
      </c>
      <c r="AM29" s="1">
        <v>245434</v>
      </c>
      <c r="AN29" s="1">
        <v>5</v>
      </c>
      <c r="AX29"/>
      <c r="AY29"/>
    </row>
    <row r="30" spans="1:51" x14ac:dyDescent="0.25">
      <c r="A30" t="s">
        <v>356</v>
      </c>
      <c r="B30" t="s">
        <v>182</v>
      </c>
      <c r="C30" t="s">
        <v>621</v>
      </c>
      <c r="D30" t="s">
        <v>446</v>
      </c>
      <c r="E30" s="4">
        <v>174.38043478260869</v>
      </c>
      <c r="F30" s="4">
        <v>872.56304347826085</v>
      </c>
      <c r="G30" s="4">
        <v>0</v>
      </c>
      <c r="H30" s="11">
        <v>0</v>
      </c>
      <c r="I30" s="4">
        <v>841.32608695652175</v>
      </c>
      <c r="J30" s="4">
        <v>0</v>
      </c>
      <c r="K30" s="11">
        <v>0</v>
      </c>
      <c r="L30" s="4">
        <v>122.55978260869564</v>
      </c>
      <c r="M30" s="4">
        <v>0</v>
      </c>
      <c r="N30" s="11">
        <v>0</v>
      </c>
      <c r="O30" s="4">
        <v>91.32282608695651</v>
      </c>
      <c r="P30" s="4">
        <v>0</v>
      </c>
      <c r="Q30" s="9">
        <v>0</v>
      </c>
      <c r="R30" s="4">
        <v>19.926630434782613</v>
      </c>
      <c r="S30" s="4">
        <v>0</v>
      </c>
      <c r="T30" s="11">
        <v>0</v>
      </c>
      <c r="U30" s="4">
        <v>11.310326086956524</v>
      </c>
      <c r="V30" s="4">
        <v>0</v>
      </c>
      <c r="W30" s="11">
        <v>0</v>
      </c>
      <c r="X30" s="4">
        <v>162.54347826086953</v>
      </c>
      <c r="Y30" s="4">
        <v>0</v>
      </c>
      <c r="Z30" s="11">
        <v>0</v>
      </c>
      <c r="AA30" s="4">
        <v>0</v>
      </c>
      <c r="AB30" s="4">
        <v>0</v>
      </c>
      <c r="AC30" s="11" t="s">
        <v>748</v>
      </c>
      <c r="AD30" s="4">
        <v>458.13478260869562</v>
      </c>
      <c r="AE30" s="4">
        <v>0</v>
      </c>
      <c r="AF30" s="11">
        <v>0</v>
      </c>
      <c r="AG30" s="4">
        <v>58.231521739130457</v>
      </c>
      <c r="AH30" s="4">
        <v>0</v>
      </c>
      <c r="AI30" s="11">
        <v>0</v>
      </c>
      <c r="AJ30" s="4">
        <v>71.09347826086956</v>
      </c>
      <c r="AK30" s="4">
        <v>0</v>
      </c>
      <c r="AL30" s="11" t="s">
        <v>748</v>
      </c>
      <c r="AM30" s="1">
        <v>245427</v>
      </c>
      <c r="AN30" s="1">
        <v>5</v>
      </c>
      <c r="AX30"/>
      <c r="AY30"/>
    </row>
    <row r="31" spans="1:51" x14ac:dyDescent="0.25">
      <c r="A31" t="s">
        <v>356</v>
      </c>
      <c r="B31" t="s">
        <v>252</v>
      </c>
      <c r="C31" t="s">
        <v>662</v>
      </c>
      <c r="D31" t="s">
        <v>448</v>
      </c>
      <c r="E31" s="4">
        <v>24.630434782608695</v>
      </c>
      <c r="F31" s="4">
        <v>122.83695652173913</v>
      </c>
      <c r="G31" s="4">
        <v>4.9076086956521738</v>
      </c>
      <c r="H31" s="11">
        <v>3.9952216617998408E-2</v>
      </c>
      <c r="I31" s="4">
        <v>104.30978260869566</v>
      </c>
      <c r="J31" s="4">
        <v>4.9076086956521738</v>
      </c>
      <c r="K31" s="11">
        <v>4.7048403063616941E-2</v>
      </c>
      <c r="L31" s="4">
        <v>39.605978260869563</v>
      </c>
      <c r="M31" s="4">
        <v>0</v>
      </c>
      <c r="N31" s="11">
        <v>0</v>
      </c>
      <c r="O31" s="4">
        <v>21.078804347826086</v>
      </c>
      <c r="P31" s="4">
        <v>0</v>
      </c>
      <c r="Q31" s="9">
        <v>0</v>
      </c>
      <c r="R31" s="4">
        <v>13.396739130434783</v>
      </c>
      <c r="S31" s="4">
        <v>0</v>
      </c>
      <c r="T31" s="11">
        <v>0</v>
      </c>
      <c r="U31" s="4">
        <v>5.1304347826086953</v>
      </c>
      <c r="V31" s="4">
        <v>0</v>
      </c>
      <c r="W31" s="11">
        <v>0</v>
      </c>
      <c r="X31" s="4">
        <v>6.5679347826086953</v>
      </c>
      <c r="Y31" s="4">
        <v>0</v>
      </c>
      <c r="Z31" s="11">
        <v>0</v>
      </c>
      <c r="AA31" s="4">
        <v>0</v>
      </c>
      <c r="AB31" s="4">
        <v>0</v>
      </c>
      <c r="AC31" s="11" t="s">
        <v>748</v>
      </c>
      <c r="AD31" s="4">
        <v>47.350543478260867</v>
      </c>
      <c r="AE31" s="4">
        <v>4.9076086956521738</v>
      </c>
      <c r="AF31" s="11">
        <v>0.10364418938307031</v>
      </c>
      <c r="AG31" s="4">
        <v>0</v>
      </c>
      <c r="AH31" s="4">
        <v>0</v>
      </c>
      <c r="AI31" s="11" t="s">
        <v>748</v>
      </c>
      <c r="AJ31" s="4">
        <v>29.3125</v>
      </c>
      <c r="AK31" s="4">
        <v>0</v>
      </c>
      <c r="AL31" s="11" t="s">
        <v>748</v>
      </c>
      <c r="AM31" s="1">
        <v>245529</v>
      </c>
      <c r="AN31" s="1">
        <v>5</v>
      </c>
      <c r="AX31"/>
      <c r="AY31"/>
    </row>
    <row r="32" spans="1:51" x14ac:dyDescent="0.25">
      <c r="A32" t="s">
        <v>356</v>
      </c>
      <c r="B32" t="s">
        <v>328</v>
      </c>
      <c r="C32" t="s">
        <v>512</v>
      </c>
      <c r="D32" t="s">
        <v>415</v>
      </c>
      <c r="E32" s="4">
        <v>58.043478260869563</v>
      </c>
      <c r="F32" s="4">
        <v>73.10195652173914</v>
      </c>
      <c r="G32" s="4">
        <v>1.0688043478260869</v>
      </c>
      <c r="H32" s="11">
        <v>1.4620735185223731E-2</v>
      </c>
      <c r="I32" s="4">
        <v>58.05847826086957</v>
      </c>
      <c r="J32" s="4">
        <v>1.0688043478260869</v>
      </c>
      <c r="K32" s="11">
        <v>1.8409100269967685E-2</v>
      </c>
      <c r="L32" s="4">
        <v>21.727282608695656</v>
      </c>
      <c r="M32" s="4">
        <v>0.8840217391304348</v>
      </c>
      <c r="N32" s="11">
        <v>4.0687174510108004E-2</v>
      </c>
      <c r="O32" s="4">
        <v>6.6838043478260882</v>
      </c>
      <c r="P32" s="4">
        <v>0.8840217391304348</v>
      </c>
      <c r="Q32" s="9">
        <v>0.13226325803776159</v>
      </c>
      <c r="R32" s="4">
        <v>10.494565217391305</v>
      </c>
      <c r="S32" s="4">
        <v>0</v>
      </c>
      <c r="T32" s="11">
        <v>0</v>
      </c>
      <c r="U32" s="4">
        <v>4.5489130434782608</v>
      </c>
      <c r="V32" s="4">
        <v>0</v>
      </c>
      <c r="W32" s="11">
        <v>0</v>
      </c>
      <c r="X32" s="4">
        <v>14.55130434782609</v>
      </c>
      <c r="Y32" s="4">
        <v>0.18478260869565216</v>
      </c>
      <c r="Z32" s="11">
        <v>1.2698697263057246E-2</v>
      </c>
      <c r="AA32" s="4">
        <v>0</v>
      </c>
      <c r="AB32" s="4">
        <v>0</v>
      </c>
      <c r="AC32" s="11" t="s">
        <v>748</v>
      </c>
      <c r="AD32" s="4">
        <v>21.864130434782609</v>
      </c>
      <c r="AE32" s="4">
        <v>0</v>
      </c>
      <c r="AF32" s="11">
        <v>0</v>
      </c>
      <c r="AG32" s="4">
        <v>0</v>
      </c>
      <c r="AH32" s="4">
        <v>0</v>
      </c>
      <c r="AI32" s="11" t="s">
        <v>748</v>
      </c>
      <c r="AJ32" s="4">
        <v>14.959239130434783</v>
      </c>
      <c r="AK32" s="4">
        <v>0</v>
      </c>
      <c r="AL32" s="11" t="s">
        <v>748</v>
      </c>
      <c r="AM32" s="7">
        <v>2.4E+167</v>
      </c>
      <c r="AN32" s="1">
        <v>5</v>
      </c>
      <c r="AX32"/>
      <c r="AY32"/>
    </row>
    <row r="33" spans="1:51" x14ac:dyDescent="0.25">
      <c r="A33" t="s">
        <v>356</v>
      </c>
      <c r="B33" t="s">
        <v>32</v>
      </c>
      <c r="C33" t="s">
        <v>538</v>
      </c>
      <c r="D33" t="s">
        <v>385</v>
      </c>
      <c r="E33" s="4">
        <v>71.445652173913047</v>
      </c>
      <c r="F33" s="4">
        <v>208.29130434782607</v>
      </c>
      <c r="G33" s="4">
        <v>3.3423913043478262</v>
      </c>
      <c r="H33" s="11">
        <v>1.6046715511303152E-2</v>
      </c>
      <c r="I33" s="4">
        <v>207.68999999999997</v>
      </c>
      <c r="J33" s="4">
        <v>3.3423913043478262</v>
      </c>
      <c r="K33" s="11">
        <v>1.6093173982126376E-2</v>
      </c>
      <c r="L33" s="4">
        <v>35.783152173913045</v>
      </c>
      <c r="M33" s="4">
        <v>0</v>
      </c>
      <c r="N33" s="11">
        <v>0</v>
      </c>
      <c r="O33" s="4">
        <v>35.181847826086958</v>
      </c>
      <c r="P33" s="4">
        <v>0</v>
      </c>
      <c r="Q33" s="9">
        <v>0</v>
      </c>
      <c r="R33" s="4">
        <v>0.60130434782608699</v>
      </c>
      <c r="S33" s="4">
        <v>0</v>
      </c>
      <c r="T33" s="11">
        <v>0</v>
      </c>
      <c r="U33" s="4">
        <v>0</v>
      </c>
      <c r="V33" s="4">
        <v>0</v>
      </c>
      <c r="W33" s="11" t="s">
        <v>748</v>
      </c>
      <c r="X33" s="4">
        <v>58.200108695652162</v>
      </c>
      <c r="Y33" s="4">
        <v>0.89673913043478259</v>
      </c>
      <c r="Z33" s="11">
        <v>1.5407860063013482E-2</v>
      </c>
      <c r="AA33" s="4">
        <v>0</v>
      </c>
      <c r="AB33" s="4">
        <v>0</v>
      </c>
      <c r="AC33" s="11" t="s">
        <v>748</v>
      </c>
      <c r="AD33" s="4">
        <v>97.736086956521717</v>
      </c>
      <c r="AE33" s="4">
        <v>2.4456521739130435</v>
      </c>
      <c r="AF33" s="11">
        <v>2.5023021179485131E-2</v>
      </c>
      <c r="AG33" s="4">
        <v>0</v>
      </c>
      <c r="AH33" s="4">
        <v>0</v>
      </c>
      <c r="AI33" s="11" t="s">
        <v>748</v>
      </c>
      <c r="AJ33" s="4">
        <v>16.571956521739128</v>
      </c>
      <c r="AK33" s="4">
        <v>0</v>
      </c>
      <c r="AL33" s="11" t="s">
        <v>748</v>
      </c>
      <c r="AM33" s="1">
        <v>245200</v>
      </c>
      <c r="AN33" s="1">
        <v>5</v>
      </c>
      <c r="AX33"/>
      <c r="AY33"/>
    </row>
    <row r="34" spans="1:51" x14ac:dyDescent="0.25">
      <c r="A34" t="s">
        <v>356</v>
      </c>
      <c r="B34" t="s">
        <v>24</v>
      </c>
      <c r="C34" t="s">
        <v>534</v>
      </c>
      <c r="D34" t="s">
        <v>420</v>
      </c>
      <c r="E34" s="4">
        <v>30.369565217391305</v>
      </c>
      <c r="F34" s="4">
        <v>109.85250000000001</v>
      </c>
      <c r="G34" s="4">
        <v>20.103260869565219</v>
      </c>
      <c r="H34" s="11">
        <v>0.18300230645242682</v>
      </c>
      <c r="I34" s="4">
        <v>99.047065217391307</v>
      </c>
      <c r="J34" s="4">
        <v>20.103260869565219</v>
      </c>
      <c r="K34" s="11">
        <v>0.20296674944827503</v>
      </c>
      <c r="L34" s="4">
        <v>25.670434782608694</v>
      </c>
      <c r="M34" s="4">
        <v>0</v>
      </c>
      <c r="N34" s="11">
        <v>0</v>
      </c>
      <c r="O34" s="4">
        <v>14.864999999999998</v>
      </c>
      <c r="P34" s="4">
        <v>0</v>
      </c>
      <c r="Q34" s="9">
        <v>0</v>
      </c>
      <c r="R34" s="4">
        <v>5.8489130434782615</v>
      </c>
      <c r="S34" s="4">
        <v>0</v>
      </c>
      <c r="T34" s="11">
        <v>0</v>
      </c>
      <c r="U34" s="4">
        <v>4.9565217391304346</v>
      </c>
      <c r="V34" s="4">
        <v>0</v>
      </c>
      <c r="W34" s="11">
        <v>0</v>
      </c>
      <c r="X34" s="4">
        <v>19.724673913043478</v>
      </c>
      <c r="Y34" s="4">
        <v>5.1032608695652177</v>
      </c>
      <c r="Z34" s="11">
        <v>0.25872472680983322</v>
      </c>
      <c r="AA34" s="4">
        <v>0</v>
      </c>
      <c r="AB34" s="4">
        <v>0</v>
      </c>
      <c r="AC34" s="11" t="s">
        <v>748</v>
      </c>
      <c r="AD34" s="4">
        <v>54.850760869565221</v>
      </c>
      <c r="AE34" s="4">
        <v>15</v>
      </c>
      <c r="AF34" s="11">
        <v>0.27346931495936599</v>
      </c>
      <c r="AG34" s="4">
        <v>4.6886956521739132</v>
      </c>
      <c r="AH34" s="4">
        <v>0</v>
      </c>
      <c r="AI34" s="11">
        <v>0</v>
      </c>
      <c r="AJ34" s="4">
        <v>4.9179347826086959</v>
      </c>
      <c r="AK34" s="4">
        <v>0</v>
      </c>
      <c r="AL34" s="11" t="s">
        <v>748</v>
      </c>
      <c r="AM34" s="1">
        <v>245138</v>
      </c>
      <c r="AN34" s="1">
        <v>5</v>
      </c>
      <c r="AX34"/>
      <c r="AY34"/>
    </row>
    <row r="35" spans="1:51" x14ac:dyDescent="0.25">
      <c r="A35" t="s">
        <v>356</v>
      </c>
      <c r="B35" t="s">
        <v>272</v>
      </c>
      <c r="C35" t="s">
        <v>676</v>
      </c>
      <c r="D35" t="s">
        <v>468</v>
      </c>
      <c r="E35" s="4">
        <v>33.163043478260867</v>
      </c>
      <c r="F35" s="4">
        <v>114.88586956521739</v>
      </c>
      <c r="G35" s="4">
        <v>0</v>
      </c>
      <c r="H35" s="11">
        <v>0</v>
      </c>
      <c r="I35" s="4">
        <v>103.78260869565217</v>
      </c>
      <c r="J35" s="4">
        <v>0</v>
      </c>
      <c r="K35" s="11">
        <v>0</v>
      </c>
      <c r="L35" s="4">
        <v>25.119565217391305</v>
      </c>
      <c r="M35" s="4">
        <v>0</v>
      </c>
      <c r="N35" s="11">
        <v>0</v>
      </c>
      <c r="O35" s="4">
        <v>14.016304347826088</v>
      </c>
      <c r="P35" s="4">
        <v>0</v>
      </c>
      <c r="Q35" s="9">
        <v>0</v>
      </c>
      <c r="R35" s="4">
        <v>5.6521739130434785</v>
      </c>
      <c r="S35" s="4">
        <v>0</v>
      </c>
      <c r="T35" s="11">
        <v>0</v>
      </c>
      <c r="U35" s="4">
        <v>5.4510869565217392</v>
      </c>
      <c r="V35" s="4">
        <v>0</v>
      </c>
      <c r="W35" s="11">
        <v>0</v>
      </c>
      <c r="X35" s="4">
        <v>18.673913043478262</v>
      </c>
      <c r="Y35" s="4">
        <v>0</v>
      </c>
      <c r="Z35" s="11">
        <v>0</v>
      </c>
      <c r="AA35" s="4">
        <v>0</v>
      </c>
      <c r="AB35" s="4">
        <v>0</v>
      </c>
      <c r="AC35" s="11" t="s">
        <v>748</v>
      </c>
      <c r="AD35" s="4">
        <v>58.997282608695649</v>
      </c>
      <c r="AE35" s="4">
        <v>0</v>
      </c>
      <c r="AF35" s="11">
        <v>0</v>
      </c>
      <c r="AG35" s="4">
        <v>0</v>
      </c>
      <c r="AH35" s="4">
        <v>0</v>
      </c>
      <c r="AI35" s="11" t="s">
        <v>748</v>
      </c>
      <c r="AJ35" s="4">
        <v>12.095108695652174</v>
      </c>
      <c r="AK35" s="4">
        <v>0</v>
      </c>
      <c r="AL35" s="11" t="s">
        <v>748</v>
      </c>
      <c r="AM35" s="1">
        <v>245564</v>
      </c>
      <c r="AN35" s="1">
        <v>5</v>
      </c>
      <c r="AX35"/>
      <c r="AY35"/>
    </row>
    <row r="36" spans="1:51" x14ac:dyDescent="0.25">
      <c r="A36" t="s">
        <v>356</v>
      </c>
      <c r="B36" t="s">
        <v>288</v>
      </c>
      <c r="C36" t="s">
        <v>686</v>
      </c>
      <c r="D36" t="s">
        <v>435</v>
      </c>
      <c r="E36" s="4">
        <v>43.597826086956523</v>
      </c>
      <c r="F36" s="4">
        <v>168.74815217391307</v>
      </c>
      <c r="G36" s="4">
        <v>3.2798913043478262</v>
      </c>
      <c r="H36" s="11">
        <v>1.9436605747051656E-2</v>
      </c>
      <c r="I36" s="4">
        <v>154.93608695652176</v>
      </c>
      <c r="J36" s="4">
        <v>3.2798913043478262</v>
      </c>
      <c r="K36" s="11">
        <v>2.1169318063829965E-2</v>
      </c>
      <c r="L36" s="4">
        <v>36.058586956521751</v>
      </c>
      <c r="M36" s="4">
        <v>1.3451086956521738</v>
      </c>
      <c r="N36" s="11">
        <v>3.730342226871123E-2</v>
      </c>
      <c r="O36" s="4">
        <v>22.246521739130447</v>
      </c>
      <c r="P36" s="4">
        <v>1.3451086956521738</v>
      </c>
      <c r="Q36" s="9">
        <v>6.0463775480289993E-2</v>
      </c>
      <c r="R36" s="4">
        <v>8.325652173913042</v>
      </c>
      <c r="S36" s="4">
        <v>0</v>
      </c>
      <c r="T36" s="11">
        <v>0</v>
      </c>
      <c r="U36" s="4">
        <v>5.4864130434782608</v>
      </c>
      <c r="V36" s="4">
        <v>0</v>
      </c>
      <c r="W36" s="11">
        <v>0</v>
      </c>
      <c r="X36" s="4">
        <v>16.662717391304348</v>
      </c>
      <c r="Y36" s="4">
        <v>0.66847826086956519</v>
      </c>
      <c r="Z36" s="11">
        <v>4.0118201921759716E-2</v>
      </c>
      <c r="AA36" s="4">
        <v>0</v>
      </c>
      <c r="AB36" s="4">
        <v>0</v>
      </c>
      <c r="AC36" s="11" t="s">
        <v>748</v>
      </c>
      <c r="AD36" s="4">
        <v>61.443369565217402</v>
      </c>
      <c r="AE36" s="4">
        <v>1.2663043478260869</v>
      </c>
      <c r="AF36" s="11">
        <v>2.0609292048705149E-2</v>
      </c>
      <c r="AG36" s="4">
        <v>21.114239130434786</v>
      </c>
      <c r="AH36" s="4">
        <v>0</v>
      </c>
      <c r="AI36" s="11">
        <v>0</v>
      </c>
      <c r="AJ36" s="4">
        <v>33.469239130434786</v>
      </c>
      <c r="AK36" s="4">
        <v>0</v>
      </c>
      <c r="AL36" s="11" t="s">
        <v>748</v>
      </c>
      <c r="AM36" s="1">
        <v>245589</v>
      </c>
      <c r="AN36" s="1">
        <v>5</v>
      </c>
      <c r="AX36"/>
      <c r="AY36"/>
    </row>
    <row r="37" spans="1:51" x14ac:dyDescent="0.25">
      <c r="A37" t="s">
        <v>356</v>
      </c>
      <c r="B37" t="s">
        <v>329</v>
      </c>
      <c r="C37" t="s">
        <v>512</v>
      </c>
      <c r="D37" t="s">
        <v>415</v>
      </c>
      <c r="E37" s="4">
        <v>78.380434782608702</v>
      </c>
      <c r="F37" s="4">
        <v>193.24380434782606</v>
      </c>
      <c r="G37" s="4">
        <v>6.4578260869565218</v>
      </c>
      <c r="H37" s="11">
        <v>3.3418023976245374E-2</v>
      </c>
      <c r="I37" s="4">
        <v>177.89326086956521</v>
      </c>
      <c r="J37" s="4">
        <v>6.4578260869565218</v>
      </c>
      <c r="K37" s="11">
        <v>3.6301690437230923E-2</v>
      </c>
      <c r="L37" s="4">
        <v>42.532391304347826</v>
      </c>
      <c r="M37" s="4">
        <v>3.7442391304347828</v>
      </c>
      <c r="N37" s="11">
        <v>8.8032650307438329E-2</v>
      </c>
      <c r="O37" s="4">
        <v>27.181847826086962</v>
      </c>
      <c r="P37" s="4">
        <v>3.7442391304347828</v>
      </c>
      <c r="Q37" s="9">
        <v>0.13774777764892648</v>
      </c>
      <c r="R37" s="4">
        <v>10.307065217391305</v>
      </c>
      <c r="S37" s="4">
        <v>0</v>
      </c>
      <c r="T37" s="11">
        <v>0</v>
      </c>
      <c r="U37" s="4">
        <v>5.0434782608695654</v>
      </c>
      <c r="V37" s="4">
        <v>0</v>
      </c>
      <c r="W37" s="11">
        <v>0</v>
      </c>
      <c r="X37" s="4">
        <v>26.082934782608707</v>
      </c>
      <c r="Y37" s="4">
        <v>1.9418478260869565</v>
      </c>
      <c r="Z37" s="11">
        <v>7.4448977550705703E-2</v>
      </c>
      <c r="AA37" s="4">
        <v>0</v>
      </c>
      <c r="AB37" s="4">
        <v>0</v>
      </c>
      <c r="AC37" s="11" t="s">
        <v>748</v>
      </c>
      <c r="AD37" s="4">
        <v>62.555869565217385</v>
      </c>
      <c r="AE37" s="4">
        <v>8.1521739130434784E-2</v>
      </c>
      <c r="AF37" s="11">
        <v>1.3031828939000616E-3</v>
      </c>
      <c r="AG37" s="4">
        <v>0</v>
      </c>
      <c r="AH37" s="4">
        <v>0</v>
      </c>
      <c r="AI37" s="11" t="s">
        <v>748</v>
      </c>
      <c r="AJ37" s="4">
        <v>62.072608695652157</v>
      </c>
      <c r="AK37" s="4">
        <v>0.69021739130434778</v>
      </c>
      <c r="AL37" s="11">
        <v>89.931968503936986</v>
      </c>
      <c r="AM37" s="7">
        <v>2.4E+186</v>
      </c>
      <c r="AN37" s="1">
        <v>5</v>
      </c>
      <c r="AX37"/>
      <c r="AY37"/>
    </row>
    <row r="38" spans="1:51" x14ac:dyDescent="0.25">
      <c r="A38" t="s">
        <v>356</v>
      </c>
      <c r="B38" t="s">
        <v>133</v>
      </c>
      <c r="C38" t="s">
        <v>498</v>
      </c>
      <c r="D38" t="s">
        <v>411</v>
      </c>
      <c r="E38" s="4">
        <v>63.739130434782609</v>
      </c>
      <c r="F38" s="4">
        <v>312.49923913043477</v>
      </c>
      <c r="G38" s="4">
        <v>51.563478260869566</v>
      </c>
      <c r="H38" s="11">
        <v>0.16500353218251315</v>
      </c>
      <c r="I38" s="4">
        <v>276.56543478260869</v>
      </c>
      <c r="J38" s="4">
        <v>51.563478260869566</v>
      </c>
      <c r="K38" s="11">
        <v>0.18644223672202742</v>
      </c>
      <c r="L38" s="4">
        <v>66.671521739130441</v>
      </c>
      <c r="M38" s="4">
        <v>7.9266304347826084</v>
      </c>
      <c r="N38" s="11">
        <v>0.11889079817013325</v>
      </c>
      <c r="O38" s="4">
        <v>38.894565217391303</v>
      </c>
      <c r="P38" s="4">
        <v>7.9266304347826084</v>
      </c>
      <c r="Q38" s="9">
        <v>0.20379789285414862</v>
      </c>
      <c r="R38" s="4">
        <v>20.113913043478266</v>
      </c>
      <c r="S38" s="4">
        <v>0</v>
      </c>
      <c r="T38" s="11">
        <v>0</v>
      </c>
      <c r="U38" s="4">
        <v>7.6630434782608692</v>
      </c>
      <c r="V38" s="4">
        <v>0</v>
      </c>
      <c r="W38" s="11">
        <v>0</v>
      </c>
      <c r="X38" s="4">
        <v>47.578913043478266</v>
      </c>
      <c r="Y38" s="4">
        <v>22.618586956521742</v>
      </c>
      <c r="Z38" s="11">
        <v>0.4753909980215934</v>
      </c>
      <c r="AA38" s="4">
        <v>8.1568478260869561</v>
      </c>
      <c r="AB38" s="4">
        <v>0</v>
      </c>
      <c r="AC38" s="11">
        <v>0</v>
      </c>
      <c r="AD38" s="4">
        <v>148.79641304347822</v>
      </c>
      <c r="AE38" s="4">
        <v>17.889673913043481</v>
      </c>
      <c r="AF38" s="11">
        <v>0.12022920141103219</v>
      </c>
      <c r="AG38" s="4">
        <v>0</v>
      </c>
      <c r="AH38" s="4">
        <v>0</v>
      </c>
      <c r="AI38" s="11" t="s">
        <v>748</v>
      </c>
      <c r="AJ38" s="4">
        <v>41.295543478260868</v>
      </c>
      <c r="AK38" s="4">
        <v>3.1285869565217395</v>
      </c>
      <c r="AL38" s="11">
        <v>13.199423270680608</v>
      </c>
      <c r="AM38" s="1">
        <v>245353</v>
      </c>
      <c r="AN38" s="1">
        <v>5</v>
      </c>
      <c r="AX38"/>
      <c r="AY38"/>
    </row>
    <row r="39" spans="1:51" x14ac:dyDescent="0.25">
      <c r="A39" t="s">
        <v>356</v>
      </c>
      <c r="B39" t="s">
        <v>255</v>
      </c>
      <c r="C39" t="s">
        <v>513</v>
      </c>
      <c r="D39" t="s">
        <v>413</v>
      </c>
      <c r="E39" s="4">
        <v>23.695652173913043</v>
      </c>
      <c r="F39" s="4">
        <v>166.7771739130435</v>
      </c>
      <c r="G39" s="4">
        <v>0.41304347826086957</v>
      </c>
      <c r="H39" s="11">
        <v>2.4766187636458431E-3</v>
      </c>
      <c r="I39" s="4">
        <v>156.08152173913044</v>
      </c>
      <c r="J39" s="4">
        <v>0.41304347826086957</v>
      </c>
      <c r="K39" s="11">
        <v>2.6463316967860998E-3</v>
      </c>
      <c r="L39" s="4">
        <v>78.529891304347828</v>
      </c>
      <c r="M39" s="4">
        <v>0</v>
      </c>
      <c r="N39" s="11">
        <v>0</v>
      </c>
      <c r="O39" s="4">
        <v>67.834239130434781</v>
      </c>
      <c r="P39" s="4">
        <v>0</v>
      </c>
      <c r="Q39" s="9">
        <v>0</v>
      </c>
      <c r="R39" s="4">
        <v>5.4782608695652177</v>
      </c>
      <c r="S39" s="4">
        <v>0</v>
      </c>
      <c r="T39" s="11">
        <v>0</v>
      </c>
      <c r="U39" s="4">
        <v>5.2173913043478262</v>
      </c>
      <c r="V39" s="4">
        <v>0</v>
      </c>
      <c r="W39" s="11">
        <v>0</v>
      </c>
      <c r="X39" s="4">
        <v>15.616847826086957</v>
      </c>
      <c r="Y39" s="4">
        <v>0</v>
      </c>
      <c r="Z39" s="11">
        <v>0</v>
      </c>
      <c r="AA39" s="4">
        <v>0</v>
      </c>
      <c r="AB39" s="4">
        <v>0</v>
      </c>
      <c r="AC39" s="11" t="s">
        <v>748</v>
      </c>
      <c r="AD39" s="4">
        <v>72.630434782608702</v>
      </c>
      <c r="AE39" s="4">
        <v>0.41304347826086957</v>
      </c>
      <c r="AF39" s="11">
        <v>5.6869200838072431E-3</v>
      </c>
      <c r="AG39" s="4">
        <v>0</v>
      </c>
      <c r="AH39" s="4">
        <v>0</v>
      </c>
      <c r="AI39" s="11" t="s">
        <v>748</v>
      </c>
      <c r="AJ39" s="4">
        <v>0</v>
      </c>
      <c r="AK39" s="4">
        <v>0</v>
      </c>
      <c r="AL39" s="11" t="s">
        <v>748</v>
      </c>
      <c r="AM39" s="1">
        <v>245534</v>
      </c>
      <c r="AN39" s="1">
        <v>5</v>
      </c>
      <c r="AX39"/>
      <c r="AY39"/>
    </row>
    <row r="40" spans="1:51" x14ac:dyDescent="0.25">
      <c r="A40" t="s">
        <v>356</v>
      </c>
      <c r="B40" t="s">
        <v>307</v>
      </c>
      <c r="C40" t="s">
        <v>513</v>
      </c>
      <c r="D40" t="s">
        <v>413</v>
      </c>
      <c r="E40" s="4">
        <v>42.010869565217391</v>
      </c>
      <c r="F40" s="4">
        <v>179.30434782608697</v>
      </c>
      <c r="G40" s="4">
        <v>0</v>
      </c>
      <c r="H40" s="11">
        <v>0</v>
      </c>
      <c r="I40" s="4">
        <v>159.38858695652175</v>
      </c>
      <c r="J40" s="4">
        <v>0</v>
      </c>
      <c r="K40" s="11">
        <v>0</v>
      </c>
      <c r="L40" s="4">
        <v>63.274456521739133</v>
      </c>
      <c r="M40" s="4">
        <v>0</v>
      </c>
      <c r="N40" s="11">
        <v>0</v>
      </c>
      <c r="O40" s="4">
        <v>43.358695652173914</v>
      </c>
      <c r="P40" s="4">
        <v>0</v>
      </c>
      <c r="Q40" s="9">
        <v>0</v>
      </c>
      <c r="R40" s="4">
        <v>14.524456521739131</v>
      </c>
      <c r="S40" s="4">
        <v>0</v>
      </c>
      <c r="T40" s="11">
        <v>0</v>
      </c>
      <c r="U40" s="4">
        <v>5.3913043478260869</v>
      </c>
      <c r="V40" s="4">
        <v>0</v>
      </c>
      <c r="W40" s="11">
        <v>0</v>
      </c>
      <c r="X40" s="4">
        <v>4.4619565217391308</v>
      </c>
      <c r="Y40" s="4">
        <v>0</v>
      </c>
      <c r="Z40" s="11">
        <v>0</v>
      </c>
      <c r="AA40" s="4">
        <v>0</v>
      </c>
      <c r="AB40" s="4">
        <v>0</v>
      </c>
      <c r="AC40" s="11" t="s">
        <v>748</v>
      </c>
      <c r="AD40" s="4">
        <v>100.41032608695652</v>
      </c>
      <c r="AE40" s="4">
        <v>0</v>
      </c>
      <c r="AF40" s="11">
        <v>0</v>
      </c>
      <c r="AG40" s="4">
        <v>0</v>
      </c>
      <c r="AH40" s="4">
        <v>0</v>
      </c>
      <c r="AI40" s="11" t="s">
        <v>748</v>
      </c>
      <c r="AJ40" s="4">
        <v>11.157608695652174</v>
      </c>
      <c r="AK40" s="4">
        <v>0</v>
      </c>
      <c r="AL40" s="11" t="s">
        <v>748</v>
      </c>
      <c r="AM40" s="1">
        <v>245617</v>
      </c>
      <c r="AN40" s="1">
        <v>5</v>
      </c>
      <c r="AX40"/>
      <c r="AY40"/>
    </row>
    <row r="41" spans="1:51" x14ac:dyDescent="0.25">
      <c r="A41" t="s">
        <v>356</v>
      </c>
      <c r="B41" t="s">
        <v>170</v>
      </c>
      <c r="C41" t="s">
        <v>621</v>
      </c>
      <c r="D41" t="s">
        <v>446</v>
      </c>
      <c r="E41" s="4">
        <v>57.467391304347828</v>
      </c>
      <c r="F41" s="4">
        <v>266.71739130434781</v>
      </c>
      <c r="G41" s="4">
        <v>0</v>
      </c>
      <c r="H41" s="11">
        <v>0</v>
      </c>
      <c r="I41" s="4">
        <v>233.78260869565216</v>
      </c>
      <c r="J41" s="4">
        <v>0</v>
      </c>
      <c r="K41" s="11">
        <v>0</v>
      </c>
      <c r="L41" s="4">
        <v>83.888586956521735</v>
      </c>
      <c r="M41" s="4">
        <v>0</v>
      </c>
      <c r="N41" s="11">
        <v>0</v>
      </c>
      <c r="O41" s="4">
        <v>50.953804347826086</v>
      </c>
      <c r="P41" s="4">
        <v>0</v>
      </c>
      <c r="Q41" s="9">
        <v>0</v>
      </c>
      <c r="R41" s="4">
        <v>26.847826086956523</v>
      </c>
      <c r="S41" s="4">
        <v>0</v>
      </c>
      <c r="T41" s="11">
        <v>0</v>
      </c>
      <c r="U41" s="4">
        <v>6.0869565217391308</v>
      </c>
      <c r="V41" s="4">
        <v>0</v>
      </c>
      <c r="W41" s="11">
        <v>0</v>
      </c>
      <c r="X41" s="4">
        <v>31.714673913043477</v>
      </c>
      <c r="Y41" s="4">
        <v>0</v>
      </c>
      <c r="Z41" s="11">
        <v>0</v>
      </c>
      <c r="AA41" s="4">
        <v>0</v>
      </c>
      <c r="AB41" s="4">
        <v>0</v>
      </c>
      <c r="AC41" s="11" t="s">
        <v>748</v>
      </c>
      <c r="AD41" s="4">
        <v>148.56793478260869</v>
      </c>
      <c r="AE41" s="4">
        <v>0</v>
      </c>
      <c r="AF41" s="11">
        <v>0</v>
      </c>
      <c r="AG41" s="4">
        <v>0</v>
      </c>
      <c r="AH41" s="4">
        <v>0</v>
      </c>
      <c r="AI41" s="11" t="s">
        <v>748</v>
      </c>
      <c r="AJ41" s="4">
        <v>2.5461956521739131</v>
      </c>
      <c r="AK41" s="4">
        <v>0</v>
      </c>
      <c r="AL41" s="11" t="s">
        <v>748</v>
      </c>
      <c r="AM41" s="1">
        <v>245410</v>
      </c>
      <c r="AN41" s="1">
        <v>5</v>
      </c>
      <c r="AX41"/>
      <c r="AY41"/>
    </row>
    <row r="42" spans="1:51" x14ac:dyDescent="0.25">
      <c r="A42" t="s">
        <v>356</v>
      </c>
      <c r="B42" t="s">
        <v>192</v>
      </c>
      <c r="C42" t="s">
        <v>512</v>
      </c>
      <c r="D42" t="s">
        <v>415</v>
      </c>
      <c r="E42" s="4">
        <v>151.33695652173913</v>
      </c>
      <c r="F42" s="4">
        <v>590.12500000000011</v>
      </c>
      <c r="G42" s="4">
        <v>15.595108695652174</v>
      </c>
      <c r="H42" s="11">
        <v>2.6426788723833375E-2</v>
      </c>
      <c r="I42" s="4">
        <v>558.45652173913049</v>
      </c>
      <c r="J42" s="4">
        <v>15.595108695652174</v>
      </c>
      <c r="K42" s="11">
        <v>2.7925376620343334E-2</v>
      </c>
      <c r="L42" s="4">
        <v>131.61141304347828</v>
      </c>
      <c r="M42" s="4">
        <v>6.4021739130434785</v>
      </c>
      <c r="N42" s="11">
        <v>4.8644519232754521E-2</v>
      </c>
      <c r="O42" s="4">
        <v>99.942934782608702</v>
      </c>
      <c r="P42" s="4">
        <v>6.4021739130434785</v>
      </c>
      <c r="Q42" s="9">
        <v>6.405829413524021E-2</v>
      </c>
      <c r="R42" s="4">
        <v>31.668478260869566</v>
      </c>
      <c r="S42" s="4">
        <v>0</v>
      </c>
      <c r="T42" s="11">
        <v>0</v>
      </c>
      <c r="U42" s="4">
        <v>0</v>
      </c>
      <c r="V42" s="4">
        <v>0</v>
      </c>
      <c r="W42" s="11" t="s">
        <v>748</v>
      </c>
      <c r="X42" s="4">
        <v>79.456521739130437</v>
      </c>
      <c r="Y42" s="4">
        <v>0</v>
      </c>
      <c r="Z42" s="11">
        <v>0</v>
      </c>
      <c r="AA42" s="4">
        <v>0</v>
      </c>
      <c r="AB42" s="4">
        <v>0</v>
      </c>
      <c r="AC42" s="11" t="s">
        <v>748</v>
      </c>
      <c r="AD42" s="4">
        <v>336.25271739130437</v>
      </c>
      <c r="AE42" s="4">
        <v>9.1929347826086953</v>
      </c>
      <c r="AF42" s="11">
        <v>2.7339362054614069E-2</v>
      </c>
      <c r="AG42" s="4">
        <v>0</v>
      </c>
      <c r="AH42" s="4">
        <v>0</v>
      </c>
      <c r="AI42" s="11" t="s">
        <v>748</v>
      </c>
      <c r="AJ42" s="4">
        <v>42.804347826086953</v>
      </c>
      <c r="AK42" s="4">
        <v>0</v>
      </c>
      <c r="AL42" s="11" t="s">
        <v>748</v>
      </c>
      <c r="AM42" s="1">
        <v>245439</v>
      </c>
      <c r="AN42" s="1">
        <v>5</v>
      </c>
      <c r="AX42"/>
      <c r="AY42"/>
    </row>
    <row r="43" spans="1:51" x14ac:dyDescent="0.25">
      <c r="A43" t="s">
        <v>356</v>
      </c>
      <c r="B43" t="s">
        <v>240</v>
      </c>
      <c r="C43" t="s">
        <v>475</v>
      </c>
      <c r="D43" t="s">
        <v>405</v>
      </c>
      <c r="E43" s="4">
        <v>53.652173913043477</v>
      </c>
      <c r="F43" s="4">
        <v>289.72097826086951</v>
      </c>
      <c r="G43" s="4">
        <v>79.392173913043479</v>
      </c>
      <c r="H43" s="11">
        <v>0.27402977302374515</v>
      </c>
      <c r="I43" s="4">
        <v>248.09869565217394</v>
      </c>
      <c r="J43" s="4">
        <v>79.392173913043479</v>
      </c>
      <c r="K43" s="11">
        <v>0.32000238334323466</v>
      </c>
      <c r="L43" s="4">
        <v>93.676630434782595</v>
      </c>
      <c r="M43" s="4">
        <v>17.551630434782609</v>
      </c>
      <c r="N43" s="11">
        <v>0.18736402401879734</v>
      </c>
      <c r="O43" s="4">
        <v>52.054347826086953</v>
      </c>
      <c r="P43" s="4">
        <v>17.551630434782609</v>
      </c>
      <c r="Q43" s="9">
        <v>0.33717895176446028</v>
      </c>
      <c r="R43" s="4">
        <v>36.057065217391305</v>
      </c>
      <c r="S43" s="4">
        <v>0</v>
      </c>
      <c r="T43" s="11">
        <v>0</v>
      </c>
      <c r="U43" s="4">
        <v>5.5652173913043477</v>
      </c>
      <c r="V43" s="4">
        <v>0</v>
      </c>
      <c r="W43" s="11">
        <v>0</v>
      </c>
      <c r="X43" s="4">
        <v>25.608695652173914</v>
      </c>
      <c r="Y43" s="4">
        <v>7.3070652173913047</v>
      </c>
      <c r="Z43" s="11">
        <v>0.28533531409168084</v>
      </c>
      <c r="AA43" s="4">
        <v>0</v>
      </c>
      <c r="AB43" s="4">
        <v>0</v>
      </c>
      <c r="AC43" s="11" t="s">
        <v>748</v>
      </c>
      <c r="AD43" s="4">
        <v>157.79978260869566</v>
      </c>
      <c r="AE43" s="4">
        <v>54.533478260869565</v>
      </c>
      <c r="AF43" s="11">
        <v>0.3455865233737303</v>
      </c>
      <c r="AG43" s="4">
        <v>0</v>
      </c>
      <c r="AH43" s="4">
        <v>0</v>
      </c>
      <c r="AI43" s="11" t="s">
        <v>748</v>
      </c>
      <c r="AJ43" s="4">
        <v>12.635869565217391</v>
      </c>
      <c r="AK43" s="4">
        <v>0</v>
      </c>
      <c r="AL43" s="11" t="s">
        <v>748</v>
      </c>
      <c r="AM43" s="1">
        <v>245511</v>
      </c>
      <c r="AN43" s="1">
        <v>5</v>
      </c>
      <c r="AX43"/>
      <c r="AY43"/>
    </row>
    <row r="44" spans="1:51" x14ac:dyDescent="0.25">
      <c r="A44" t="s">
        <v>356</v>
      </c>
      <c r="B44" t="s">
        <v>60</v>
      </c>
      <c r="C44" t="s">
        <v>556</v>
      </c>
      <c r="D44" t="s">
        <v>408</v>
      </c>
      <c r="E44" s="4">
        <v>42.804347826086953</v>
      </c>
      <c r="F44" s="4">
        <v>158.0625</v>
      </c>
      <c r="G44" s="4">
        <v>10.475543478260869</v>
      </c>
      <c r="H44" s="11">
        <v>6.6274691835576868E-2</v>
      </c>
      <c r="I44" s="4">
        <v>152.61684782608694</v>
      </c>
      <c r="J44" s="4">
        <v>10.475543478260869</v>
      </c>
      <c r="K44" s="11">
        <v>6.8639495753431978E-2</v>
      </c>
      <c r="L44" s="4">
        <v>33.407608695652172</v>
      </c>
      <c r="M44" s="4">
        <v>0</v>
      </c>
      <c r="N44" s="11">
        <v>0</v>
      </c>
      <c r="O44" s="4">
        <v>27.961956521739129</v>
      </c>
      <c r="P44" s="4">
        <v>0</v>
      </c>
      <c r="Q44" s="9">
        <v>0</v>
      </c>
      <c r="R44" s="4">
        <v>1.6304347826086956E-2</v>
      </c>
      <c r="S44" s="4">
        <v>0</v>
      </c>
      <c r="T44" s="11">
        <v>0</v>
      </c>
      <c r="U44" s="4">
        <v>5.4293478260869561</v>
      </c>
      <c r="V44" s="4">
        <v>0</v>
      </c>
      <c r="W44" s="11">
        <v>0</v>
      </c>
      <c r="X44" s="4">
        <v>26.888586956521738</v>
      </c>
      <c r="Y44" s="4">
        <v>1.6304347826086956</v>
      </c>
      <c r="Z44" s="11">
        <v>6.0636685194542697E-2</v>
      </c>
      <c r="AA44" s="4">
        <v>0</v>
      </c>
      <c r="AB44" s="4">
        <v>0</v>
      </c>
      <c r="AC44" s="11" t="s">
        <v>748</v>
      </c>
      <c r="AD44" s="4">
        <v>57.130434782608695</v>
      </c>
      <c r="AE44" s="4">
        <v>8.8451086956521738</v>
      </c>
      <c r="AF44" s="11">
        <v>0.1548230593607306</v>
      </c>
      <c r="AG44" s="4">
        <v>0</v>
      </c>
      <c r="AH44" s="4">
        <v>0</v>
      </c>
      <c r="AI44" s="11" t="s">
        <v>748</v>
      </c>
      <c r="AJ44" s="4">
        <v>40.635869565217391</v>
      </c>
      <c r="AK44" s="4">
        <v>0</v>
      </c>
      <c r="AL44" s="11" t="s">
        <v>748</v>
      </c>
      <c r="AM44" s="1">
        <v>245244</v>
      </c>
      <c r="AN44" s="1">
        <v>5</v>
      </c>
      <c r="AX44"/>
      <c r="AY44"/>
    </row>
    <row r="45" spans="1:51" x14ac:dyDescent="0.25">
      <c r="A45" t="s">
        <v>356</v>
      </c>
      <c r="B45" t="s">
        <v>161</v>
      </c>
      <c r="C45" t="s">
        <v>515</v>
      </c>
      <c r="D45" t="s">
        <v>432</v>
      </c>
      <c r="E45" s="4">
        <v>61.195652173913047</v>
      </c>
      <c r="F45" s="4">
        <v>276.22358695652173</v>
      </c>
      <c r="G45" s="4">
        <v>100.54152173913043</v>
      </c>
      <c r="H45" s="11">
        <v>0.36398601164699201</v>
      </c>
      <c r="I45" s="4">
        <v>267.68826086956517</v>
      </c>
      <c r="J45" s="4">
        <v>100.54152173913043</v>
      </c>
      <c r="K45" s="11">
        <v>0.37559182241510652</v>
      </c>
      <c r="L45" s="4">
        <v>59.027173913043477</v>
      </c>
      <c r="M45" s="4">
        <v>15.116847826086957</v>
      </c>
      <c r="N45" s="11">
        <v>0.25609980664763837</v>
      </c>
      <c r="O45" s="4">
        <v>50.491847826086953</v>
      </c>
      <c r="P45" s="4">
        <v>15.116847826086957</v>
      </c>
      <c r="Q45" s="9">
        <v>0.29939185189171735</v>
      </c>
      <c r="R45" s="4">
        <v>0</v>
      </c>
      <c r="S45" s="4">
        <v>0</v>
      </c>
      <c r="T45" s="11" t="s">
        <v>748</v>
      </c>
      <c r="U45" s="4">
        <v>8.5353260869565215</v>
      </c>
      <c r="V45" s="4">
        <v>0</v>
      </c>
      <c r="W45" s="11">
        <v>0</v>
      </c>
      <c r="X45" s="4">
        <v>34.638586956521742</v>
      </c>
      <c r="Y45" s="4">
        <v>0</v>
      </c>
      <c r="Z45" s="11">
        <v>0</v>
      </c>
      <c r="AA45" s="4">
        <v>0</v>
      </c>
      <c r="AB45" s="4">
        <v>0</v>
      </c>
      <c r="AC45" s="11" t="s">
        <v>748</v>
      </c>
      <c r="AD45" s="4">
        <v>161.85130434782607</v>
      </c>
      <c r="AE45" s="4">
        <v>85.424673913043478</v>
      </c>
      <c r="AF45" s="11">
        <v>0.52779725351772167</v>
      </c>
      <c r="AG45" s="4">
        <v>0</v>
      </c>
      <c r="AH45" s="4">
        <v>0</v>
      </c>
      <c r="AI45" s="11" t="s">
        <v>748</v>
      </c>
      <c r="AJ45" s="4">
        <v>20.706521739130434</v>
      </c>
      <c r="AK45" s="4">
        <v>0</v>
      </c>
      <c r="AL45" s="11" t="s">
        <v>748</v>
      </c>
      <c r="AM45" s="1">
        <v>245396</v>
      </c>
      <c r="AN45" s="1">
        <v>5</v>
      </c>
      <c r="AX45"/>
      <c r="AY45"/>
    </row>
    <row r="46" spans="1:51" x14ac:dyDescent="0.25">
      <c r="A46" t="s">
        <v>356</v>
      </c>
      <c r="B46" t="s">
        <v>123</v>
      </c>
      <c r="C46" t="s">
        <v>596</v>
      </c>
      <c r="D46" t="s">
        <v>432</v>
      </c>
      <c r="E46" s="4">
        <v>39.858695652173914</v>
      </c>
      <c r="F46" s="4">
        <v>168.29347826086956</v>
      </c>
      <c r="G46" s="4">
        <v>14.79891304347826</v>
      </c>
      <c r="H46" s="11">
        <v>8.7935154685784403E-2</v>
      </c>
      <c r="I46" s="4">
        <v>156.63858695652172</v>
      </c>
      <c r="J46" s="4">
        <v>14.79891304347826</v>
      </c>
      <c r="K46" s="11">
        <v>9.4478080599552428E-2</v>
      </c>
      <c r="L46" s="4">
        <v>28.21467391304348</v>
      </c>
      <c r="M46" s="4">
        <v>1.7880434782608696</v>
      </c>
      <c r="N46" s="11">
        <v>6.3372820957334097E-2</v>
      </c>
      <c r="O46" s="4">
        <v>16.559782608695652</v>
      </c>
      <c r="P46" s="4">
        <v>1.7880434782608696</v>
      </c>
      <c r="Q46" s="9">
        <v>0.10797505743354119</v>
      </c>
      <c r="R46" s="4">
        <v>4.6521739130434785</v>
      </c>
      <c r="S46" s="4">
        <v>0</v>
      </c>
      <c r="T46" s="11">
        <v>0</v>
      </c>
      <c r="U46" s="4">
        <v>7.0027173913043477</v>
      </c>
      <c r="V46" s="4">
        <v>0</v>
      </c>
      <c r="W46" s="11">
        <v>0</v>
      </c>
      <c r="X46" s="4">
        <v>46.413043478260867</v>
      </c>
      <c r="Y46" s="4">
        <v>0</v>
      </c>
      <c r="Z46" s="11">
        <v>0</v>
      </c>
      <c r="AA46" s="4">
        <v>0</v>
      </c>
      <c r="AB46" s="4">
        <v>0</v>
      </c>
      <c r="AC46" s="11" t="s">
        <v>748</v>
      </c>
      <c r="AD46" s="4">
        <v>83.679347826086953</v>
      </c>
      <c r="AE46" s="4">
        <v>13.010869565217391</v>
      </c>
      <c r="AF46" s="11">
        <v>0.15548483470806002</v>
      </c>
      <c r="AG46" s="4">
        <v>0</v>
      </c>
      <c r="AH46" s="4">
        <v>0</v>
      </c>
      <c r="AI46" s="11" t="s">
        <v>748</v>
      </c>
      <c r="AJ46" s="4">
        <v>9.9864130434782616</v>
      </c>
      <c r="AK46" s="4">
        <v>0</v>
      </c>
      <c r="AL46" s="11" t="s">
        <v>748</v>
      </c>
      <c r="AM46" s="1">
        <v>245341</v>
      </c>
      <c r="AN46" s="1">
        <v>5</v>
      </c>
      <c r="AX46"/>
      <c r="AY46"/>
    </row>
    <row r="47" spans="1:51" x14ac:dyDescent="0.25">
      <c r="A47" t="s">
        <v>356</v>
      </c>
      <c r="B47" t="s">
        <v>165</v>
      </c>
      <c r="C47" t="s">
        <v>618</v>
      </c>
      <c r="D47" t="s">
        <v>454</v>
      </c>
      <c r="E47" s="4">
        <v>24.804347826086957</v>
      </c>
      <c r="F47" s="4">
        <v>92.747282608695642</v>
      </c>
      <c r="G47" s="4">
        <v>4.1766304347826084</v>
      </c>
      <c r="H47" s="11">
        <v>4.5032375260027541E-2</v>
      </c>
      <c r="I47" s="4">
        <v>83.171195652173907</v>
      </c>
      <c r="J47" s="4">
        <v>4.1766304347826084</v>
      </c>
      <c r="K47" s="11">
        <v>5.0217270559022448E-2</v>
      </c>
      <c r="L47" s="4">
        <v>21.79619565217391</v>
      </c>
      <c r="M47" s="4">
        <v>0</v>
      </c>
      <c r="N47" s="11">
        <v>0</v>
      </c>
      <c r="O47" s="4">
        <v>12.220108695652174</v>
      </c>
      <c r="P47" s="4">
        <v>0</v>
      </c>
      <c r="Q47" s="9">
        <v>0</v>
      </c>
      <c r="R47" s="4">
        <v>4.4293478260869561</v>
      </c>
      <c r="S47" s="4">
        <v>0</v>
      </c>
      <c r="T47" s="11">
        <v>0</v>
      </c>
      <c r="U47" s="4">
        <v>5.1467391304347823</v>
      </c>
      <c r="V47" s="4">
        <v>0</v>
      </c>
      <c r="W47" s="11">
        <v>0</v>
      </c>
      <c r="X47" s="4">
        <v>25.597826086956523</v>
      </c>
      <c r="Y47" s="4">
        <v>0</v>
      </c>
      <c r="Z47" s="11">
        <v>0</v>
      </c>
      <c r="AA47" s="4">
        <v>0</v>
      </c>
      <c r="AB47" s="4">
        <v>0</v>
      </c>
      <c r="AC47" s="11" t="s">
        <v>748</v>
      </c>
      <c r="AD47" s="4">
        <v>37.845108695652172</v>
      </c>
      <c r="AE47" s="4">
        <v>3.1494565217391304</v>
      </c>
      <c r="AF47" s="11">
        <v>8.3219645293315145E-2</v>
      </c>
      <c r="AG47" s="4">
        <v>3.6820652173913042</v>
      </c>
      <c r="AH47" s="4">
        <v>1.0271739130434783</v>
      </c>
      <c r="AI47" s="11">
        <v>0.27896678966789668</v>
      </c>
      <c r="AJ47" s="4">
        <v>3.8260869565217392</v>
      </c>
      <c r="AK47" s="4">
        <v>0</v>
      </c>
      <c r="AL47" s="11" t="s">
        <v>748</v>
      </c>
      <c r="AM47" s="1">
        <v>245401</v>
      </c>
      <c r="AN47" s="1">
        <v>5</v>
      </c>
      <c r="AX47"/>
      <c r="AY47"/>
    </row>
    <row r="48" spans="1:51" x14ac:dyDescent="0.25">
      <c r="A48" t="s">
        <v>356</v>
      </c>
      <c r="B48" t="s">
        <v>249</v>
      </c>
      <c r="C48" t="s">
        <v>659</v>
      </c>
      <c r="D48" t="s">
        <v>408</v>
      </c>
      <c r="E48" s="4">
        <v>34.054347826086953</v>
      </c>
      <c r="F48" s="4">
        <v>159.73869565217393</v>
      </c>
      <c r="G48" s="4">
        <v>0</v>
      </c>
      <c r="H48" s="11">
        <v>0</v>
      </c>
      <c r="I48" s="4">
        <v>133.49413043478262</v>
      </c>
      <c r="J48" s="4">
        <v>0</v>
      </c>
      <c r="K48" s="11">
        <v>0</v>
      </c>
      <c r="L48" s="4">
        <v>33.336956521739125</v>
      </c>
      <c r="M48" s="4">
        <v>0</v>
      </c>
      <c r="N48" s="11">
        <v>0</v>
      </c>
      <c r="O48" s="4">
        <v>11.222826086956522</v>
      </c>
      <c r="P48" s="4">
        <v>0</v>
      </c>
      <c r="Q48" s="9">
        <v>0</v>
      </c>
      <c r="R48" s="4">
        <v>17.065217391304348</v>
      </c>
      <c r="S48" s="4">
        <v>0</v>
      </c>
      <c r="T48" s="11">
        <v>0</v>
      </c>
      <c r="U48" s="4">
        <v>5.0489130434782608</v>
      </c>
      <c r="V48" s="4">
        <v>0</v>
      </c>
      <c r="W48" s="11">
        <v>0</v>
      </c>
      <c r="X48" s="4">
        <v>29.679347826086957</v>
      </c>
      <c r="Y48" s="4">
        <v>0</v>
      </c>
      <c r="Z48" s="11">
        <v>0</v>
      </c>
      <c r="AA48" s="4">
        <v>4.1304347826086953</v>
      </c>
      <c r="AB48" s="4">
        <v>0</v>
      </c>
      <c r="AC48" s="11">
        <v>0</v>
      </c>
      <c r="AD48" s="4">
        <v>80.616847826086953</v>
      </c>
      <c r="AE48" s="4">
        <v>0</v>
      </c>
      <c r="AF48" s="11">
        <v>0</v>
      </c>
      <c r="AG48" s="4">
        <v>0</v>
      </c>
      <c r="AH48" s="4">
        <v>0</v>
      </c>
      <c r="AI48" s="11" t="s">
        <v>748</v>
      </c>
      <c r="AJ48" s="4">
        <v>11.975108695652175</v>
      </c>
      <c r="AK48" s="4">
        <v>0</v>
      </c>
      <c r="AL48" s="11" t="s">
        <v>748</v>
      </c>
      <c r="AM48" s="1">
        <v>245521</v>
      </c>
      <c r="AN48" s="1">
        <v>5</v>
      </c>
      <c r="AX48"/>
      <c r="AY48"/>
    </row>
    <row r="49" spans="1:51" x14ac:dyDescent="0.25">
      <c r="A49" t="s">
        <v>356</v>
      </c>
      <c r="B49" t="s">
        <v>143</v>
      </c>
      <c r="C49" t="s">
        <v>513</v>
      </c>
      <c r="D49" t="s">
        <v>413</v>
      </c>
      <c r="E49" s="4">
        <v>69.021739130434781</v>
      </c>
      <c r="F49" s="4">
        <v>320.38445652173914</v>
      </c>
      <c r="G49" s="4">
        <v>98.711956521739125</v>
      </c>
      <c r="H49" s="11">
        <v>0.30810469894016596</v>
      </c>
      <c r="I49" s="4">
        <v>309.62630434782614</v>
      </c>
      <c r="J49" s="4">
        <v>97.668478260869563</v>
      </c>
      <c r="K49" s="11">
        <v>0.3154398605331391</v>
      </c>
      <c r="L49" s="4">
        <v>114.98576086956521</v>
      </c>
      <c r="M49" s="4">
        <v>38.350543478260867</v>
      </c>
      <c r="N49" s="11">
        <v>0.33352428325246319</v>
      </c>
      <c r="O49" s="4">
        <v>104.22760869565217</v>
      </c>
      <c r="P49" s="4">
        <v>37.307065217391305</v>
      </c>
      <c r="Q49" s="9">
        <v>0.35793841655073455</v>
      </c>
      <c r="R49" s="4">
        <v>8.3288043478260878</v>
      </c>
      <c r="S49" s="4">
        <v>0</v>
      </c>
      <c r="T49" s="11">
        <v>0</v>
      </c>
      <c r="U49" s="4">
        <v>2.4293478260869565</v>
      </c>
      <c r="V49" s="4">
        <v>1.0434782608695652</v>
      </c>
      <c r="W49" s="11">
        <v>0.42953020134228187</v>
      </c>
      <c r="X49" s="4">
        <v>50.625</v>
      </c>
      <c r="Y49" s="4">
        <v>12.195652173913043</v>
      </c>
      <c r="Z49" s="11">
        <v>0.24090177133655394</v>
      </c>
      <c r="AA49" s="4">
        <v>0</v>
      </c>
      <c r="AB49" s="4">
        <v>0</v>
      </c>
      <c r="AC49" s="11" t="s">
        <v>748</v>
      </c>
      <c r="AD49" s="4">
        <v>105.72554347826087</v>
      </c>
      <c r="AE49" s="4">
        <v>16.524456521739129</v>
      </c>
      <c r="AF49" s="11">
        <v>0.1562957822499807</v>
      </c>
      <c r="AG49" s="4">
        <v>33.684021739130436</v>
      </c>
      <c r="AH49" s="4">
        <v>31.641304347826086</v>
      </c>
      <c r="AI49" s="11">
        <v>0.93935648756183576</v>
      </c>
      <c r="AJ49" s="4">
        <v>15.364130434782609</v>
      </c>
      <c r="AK49" s="4">
        <v>0</v>
      </c>
      <c r="AL49" s="11" t="s">
        <v>748</v>
      </c>
      <c r="AM49" s="1">
        <v>245365</v>
      </c>
      <c r="AN49" s="1">
        <v>5</v>
      </c>
      <c r="AX49"/>
      <c r="AY49"/>
    </row>
    <row r="50" spans="1:51" x14ac:dyDescent="0.25">
      <c r="A50" t="s">
        <v>356</v>
      </c>
      <c r="B50" t="s">
        <v>98</v>
      </c>
      <c r="C50" t="s">
        <v>579</v>
      </c>
      <c r="D50" t="s">
        <v>413</v>
      </c>
      <c r="E50" s="4">
        <v>98.271739130434781</v>
      </c>
      <c r="F50" s="4">
        <v>460.83423913043475</v>
      </c>
      <c r="G50" s="4">
        <v>76.592391304347828</v>
      </c>
      <c r="H50" s="11">
        <v>0.16620377741218373</v>
      </c>
      <c r="I50" s="4">
        <v>438.41847826086962</v>
      </c>
      <c r="J50" s="4">
        <v>76.592391304347828</v>
      </c>
      <c r="K50" s="11">
        <v>0.17470155821939032</v>
      </c>
      <c r="L50" s="4">
        <v>131.90489130434781</v>
      </c>
      <c r="M50" s="4">
        <v>11.320652173913043</v>
      </c>
      <c r="N50" s="11">
        <v>8.5824354669248676E-2</v>
      </c>
      <c r="O50" s="4">
        <v>109.48913043478261</v>
      </c>
      <c r="P50" s="4">
        <v>11.320652173913043</v>
      </c>
      <c r="Q50" s="9">
        <v>0.10339521493100366</v>
      </c>
      <c r="R50" s="4">
        <v>17.285326086956523</v>
      </c>
      <c r="S50" s="4">
        <v>0</v>
      </c>
      <c r="T50" s="11">
        <v>0</v>
      </c>
      <c r="U50" s="4">
        <v>5.1304347826086953</v>
      </c>
      <c r="V50" s="4">
        <v>0</v>
      </c>
      <c r="W50" s="11">
        <v>0</v>
      </c>
      <c r="X50" s="4">
        <v>74.698369565217391</v>
      </c>
      <c r="Y50" s="4">
        <v>5.6413043478260869</v>
      </c>
      <c r="Z50" s="11">
        <v>7.5521117537924259E-2</v>
      </c>
      <c r="AA50" s="4">
        <v>0</v>
      </c>
      <c r="AB50" s="4">
        <v>0</v>
      </c>
      <c r="AC50" s="11" t="s">
        <v>748</v>
      </c>
      <c r="AD50" s="4">
        <v>218.68206521739131</v>
      </c>
      <c r="AE50" s="4">
        <v>59.630434782608695</v>
      </c>
      <c r="AF50" s="11">
        <v>0.27268095681888782</v>
      </c>
      <c r="AG50" s="4">
        <v>15.652173913043478</v>
      </c>
      <c r="AH50" s="4">
        <v>0</v>
      </c>
      <c r="AI50" s="11">
        <v>0</v>
      </c>
      <c r="AJ50" s="4">
        <v>19.896739130434781</v>
      </c>
      <c r="AK50" s="4">
        <v>0</v>
      </c>
      <c r="AL50" s="11" t="s">
        <v>748</v>
      </c>
      <c r="AM50" s="1">
        <v>245300</v>
      </c>
      <c r="AN50" s="1">
        <v>5</v>
      </c>
      <c r="AX50"/>
      <c r="AY50"/>
    </row>
    <row r="51" spans="1:51" x14ac:dyDescent="0.25">
      <c r="A51" t="s">
        <v>356</v>
      </c>
      <c r="B51" t="s">
        <v>67</v>
      </c>
      <c r="C51" t="s">
        <v>513</v>
      </c>
      <c r="D51" t="s">
        <v>413</v>
      </c>
      <c r="E51" s="4">
        <v>80.630434782608702</v>
      </c>
      <c r="F51" s="4">
        <v>293.06695652173914</v>
      </c>
      <c r="G51" s="4">
        <v>74.635869565217391</v>
      </c>
      <c r="H51" s="11">
        <v>0.25467173253181496</v>
      </c>
      <c r="I51" s="4">
        <v>277.38510869565215</v>
      </c>
      <c r="J51" s="4">
        <v>73.418478260869563</v>
      </c>
      <c r="K51" s="11">
        <v>0.26468067664520722</v>
      </c>
      <c r="L51" s="4">
        <v>99.837282608695645</v>
      </c>
      <c r="M51" s="4">
        <v>24.676630434782609</v>
      </c>
      <c r="N51" s="11">
        <v>0.24716849046764139</v>
      </c>
      <c r="O51" s="4">
        <v>84.155434782608694</v>
      </c>
      <c r="P51" s="4">
        <v>23.459239130434781</v>
      </c>
      <c r="Q51" s="9">
        <v>0.27876083334409668</v>
      </c>
      <c r="R51" s="4">
        <v>9.334021739130435</v>
      </c>
      <c r="S51" s="4">
        <v>0</v>
      </c>
      <c r="T51" s="11">
        <v>0</v>
      </c>
      <c r="U51" s="4">
        <v>6.3478260869565215</v>
      </c>
      <c r="V51" s="4">
        <v>1.2173913043478262</v>
      </c>
      <c r="W51" s="11">
        <v>0.19178082191780824</v>
      </c>
      <c r="X51" s="4">
        <v>48.04630434782608</v>
      </c>
      <c r="Y51" s="4">
        <v>31.307065217391305</v>
      </c>
      <c r="Z51" s="11">
        <v>0.65160194196721466</v>
      </c>
      <c r="AA51" s="4">
        <v>0</v>
      </c>
      <c r="AB51" s="4">
        <v>0</v>
      </c>
      <c r="AC51" s="11" t="s">
        <v>748</v>
      </c>
      <c r="AD51" s="4">
        <v>135.66608695652175</v>
      </c>
      <c r="AE51" s="4">
        <v>18.652173913043477</v>
      </c>
      <c r="AF51" s="11">
        <v>0.13748589888216592</v>
      </c>
      <c r="AG51" s="4">
        <v>0</v>
      </c>
      <c r="AH51" s="4">
        <v>0</v>
      </c>
      <c r="AI51" s="11" t="s">
        <v>748</v>
      </c>
      <c r="AJ51" s="4">
        <v>9.5172826086956519</v>
      </c>
      <c r="AK51" s="4">
        <v>0</v>
      </c>
      <c r="AL51" s="11" t="s">
        <v>748</v>
      </c>
      <c r="AM51" s="1">
        <v>245255</v>
      </c>
      <c r="AN51" s="1">
        <v>5</v>
      </c>
      <c r="AX51"/>
      <c r="AY51"/>
    </row>
    <row r="52" spans="1:51" x14ac:dyDescent="0.25">
      <c r="A52" t="s">
        <v>356</v>
      </c>
      <c r="B52" t="s">
        <v>178</v>
      </c>
      <c r="C52" t="s">
        <v>626</v>
      </c>
      <c r="D52" t="s">
        <v>452</v>
      </c>
      <c r="E52" s="4">
        <v>66.25</v>
      </c>
      <c r="F52" s="4">
        <v>240.13858695652175</v>
      </c>
      <c r="G52" s="4">
        <v>0</v>
      </c>
      <c r="H52" s="11">
        <v>0</v>
      </c>
      <c r="I52" s="4">
        <v>213.44565217391306</v>
      </c>
      <c r="J52" s="4">
        <v>0</v>
      </c>
      <c r="K52" s="11">
        <v>0</v>
      </c>
      <c r="L52" s="4">
        <v>43.747282608695649</v>
      </c>
      <c r="M52" s="4">
        <v>0</v>
      </c>
      <c r="N52" s="11">
        <v>0</v>
      </c>
      <c r="O52" s="4">
        <v>21.711956521739129</v>
      </c>
      <c r="P52" s="4">
        <v>0</v>
      </c>
      <c r="Q52" s="9">
        <v>0</v>
      </c>
      <c r="R52" s="4">
        <v>17.4375</v>
      </c>
      <c r="S52" s="4">
        <v>0</v>
      </c>
      <c r="T52" s="11">
        <v>0</v>
      </c>
      <c r="U52" s="4">
        <v>4.5978260869565215</v>
      </c>
      <c r="V52" s="4">
        <v>0</v>
      </c>
      <c r="W52" s="11">
        <v>0</v>
      </c>
      <c r="X52" s="4">
        <v>26.135869565217391</v>
      </c>
      <c r="Y52" s="4">
        <v>0</v>
      </c>
      <c r="Z52" s="11">
        <v>0</v>
      </c>
      <c r="AA52" s="4">
        <v>4.6576086956521738</v>
      </c>
      <c r="AB52" s="4">
        <v>0</v>
      </c>
      <c r="AC52" s="11">
        <v>0</v>
      </c>
      <c r="AD52" s="4">
        <v>132.5733695652174</v>
      </c>
      <c r="AE52" s="4">
        <v>0</v>
      </c>
      <c r="AF52" s="11">
        <v>0</v>
      </c>
      <c r="AG52" s="4">
        <v>0</v>
      </c>
      <c r="AH52" s="4">
        <v>0</v>
      </c>
      <c r="AI52" s="11" t="s">
        <v>748</v>
      </c>
      <c r="AJ52" s="4">
        <v>33.024456521739133</v>
      </c>
      <c r="AK52" s="4">
        <v>0</v>
      </c>
      <c r="AL52" s="11" t="s">
        <v>748</v>
      </c>
      <c r="AM52" s="1">
        <v>245423</v>
      </c>
      <c r="AN52" s="1">
        <v>5</v>
      </c>
      <c r="AX52"/>
      <c r="AY52"/>
    </row>
    <row r="53" spans="1:51" x14ac:dyDescent="0.25">
      <c r="A53" t="s">
        <v>356</v>
      </c>
      <c r="B53" t="s">
        <v>144</v>
      </c>
      <c r="C53" t="s">
        <v>545</v>
      </c>
      <c r="D53" t="s">
        <v>420</v>
      </c>
      <c r="E53" s="4">
        <v>112.67391304347827</v>
      </c>
      <c r="F53" s="4">
        <v>385.04086956521741</v>
      </c>
      <c r="G53" s="4">
        <v>15.543478260869566</v>
      </c>
      <c r="H53" s="11">
        <v>4.0368385513000316E-2</v>
      </c>
      <c r="I53" s="4">
        <v>351.56532608695653</v>
      </c>
      <c r="J53" s="4">
        <v>15.543478260869566</v>
      </c>
      <c r="K53" s="11">
        <v>4.4212204980149342E-2</v>
      </c>
      <c r="L53" s="4">
        <v>86.453804347826079</v>
      </c>
      <c r="M53" s="4">
        <v>8.2228260869565215</v>
      </c>
      <c r="N53" s="11">
        <v>9.5112368379695125E-2</v>
      </c>
      <c r="O53" s="4">
        <v>67.25</v>
      </c>
      <c r="P53" s="4">
        <v>8.2228260869565215</v>
      </c>
      <c r="Q53" s="9">
        <v>0.12227250686924196</v>
      </c>
      <c r="R53" s="4">
        <v>13.942934782608695</v>
      </c>
      <c r="S53" s="4">
        <v>0</v>
      </c>
      <c r="T53" s="11">
        <v>0</v>
      </c>
      <c r="U53" s="4">
        <v>5.2608695652173916</v>
      </c>
      <c r="V53" s="4">
        <v>0</v>
      </c>
      <c r="W53" s="11">
        <v>0</v>
      </c>
      <c r="X53" s="4">
        <v>27</v>
      </c>
      <c r="Y53" s="4">
        <v>0</v>
      </c>
      <c r="Z53" s="11">
        <v>0</v>
      </c>
      <c r="AA53" s="4">
        <v>14.271739130434783</v>
      </c>
      <c r="AB53" s="4">
        <v>0</v>
      </c>
      <c r="AC53" s="11">
        <v>0</v>
      </c>
      <c r="AD53" s="4">
        <v>163.66304347826087</v>
      </c>
      <c r="AE53" s="4">
        <v>7.3206521739130439</v>
      </c>
      <c r="AF53" s="11">
        <v>4.4730025901574023E-2</v>
      </c>
      <c r="AG53" s="4">
        <v>42.510978260869571</v>
      </c>
      <c r="AH53" s="4">
        <v>0</v>
      </c>
      <c r="AI53" s="11">
        <v>0</v>
      </c>
      <c r="AJ53" s="4">
        <v>51.141304347826086</v>
      </c>
      <c r="AK53" s="4">
        <v>0</v>
      </c>
      <c r="AL53" s="11" t="s">
        <v>748</v>
      </c>
      <c r="AM53" s="1">
        <v>245366</v>
      </c>
      <c r="AN53" s="1">
        <v>5</v>
      </c>
      <c r="AX53"/>
      <c r="AY53"/>
    </row>
    <row r="54" spans="1:51" x14ac:dyDescent="0.25">
      <c r="A54" t="s">
        <v>356</v>
      </c>
      <c r="B54" t="s">
        <v>278</v>
      </c>
      <c r="C54" t="s">
        <v>681</v>
      </c>
      <c r="D54" t="s">
        <v>409</v>
      </c>
      <c r="E54" s="4">
        <v>33.206521739130437</v>
      </c>
      <c r="F54" s="4">
        <v>154.24673913043478</v>
      </c>
      <c r="G54" s="4">
        <v>0</v>
      </c>
      <c r="H54" s="11">
        <v>0</v>
      </c>
      <c r="I54" s="4">
        <v>141.56739130434781</v>
      </c>
      <c r="J54" s="4">
        <v>0</v>
      </c>
      <c r="K54" s="11">
        <v>0</v>
      </c>
      <c r="L54" s="4">
        <v>30.14782608695651</v>
      </c>
      <c r="M54" s="4">
        <v>0</v>
      </c>
      <c r="N54" s="11">
        <v>0</v>
      </c>
      <c r="O54" s="4">
        <v>17.468478260869553</v>
      </c>
      <c r="P54" s="4">
        <v>0</v>
      </c>
      <c r="Q54" s="9">
        <v>0</v>
      </c>
      <c r="R54" s="4">
        <v>8.0119565217391298</v>
      </c>
      <c r="S54" s="4">
        <v>0</v>
      </c>
      <c r="T54" s="11">
        <v>0</v>
      </c>
      <c r="U54" s="4">
        <v>4.6673913043478281</v>
      </c>
      <c r="V54" s="4">
        <v>0</v>
      </c>
      <c r="W54" s="11">
        <v>0</v>
      </c>
      <c r="X54" s="4">
        <v>34.159782608695664</v>
      </c>
      <c r="Y54" s="4">
        <v>0</v>
      </c>
      <c r="Z54" s="11">
        <v>0</v>
      </c>
      <c r="AA54" s="4">
        <v>0</v>
      </c>
      <c r="AB54" s="4">
        <v>0</v>
      </c>
      <c r="AC54" s="11" t="s">
        <v>748</v>
      </c>
      <c r="AD54" s="4">
        <v>85.64891304347826</v>
      </c>
      <c r="AE54" s="4">
        <v>0</v>
      </c>
      <c r="AF54" s="11">
        <v>0</v>
      </c>
      <c r="AG54" s="4">
        <v>0</v>
      </c>
      <c r="AH54" s="4">
        <v>0</v>
      </c>
      <c r="AI54" s="11" t="s">
        <v>748</v>
      </c>
      <c r="AJ54" s="4">
        <v>4.2902173913043509</v>
      </c>
      <c r="AK54" s="4">
        <v>0</v>
      </c>
      <c r="AL54" s="11" t="s">
        <v>748</v>
      </c>
      <c r="AM54" s="1">
        <v>245573</v>
      </c>
      <c r="AN54" s="1">
        <v>5</v>
      </c>
      <c r="AX54"/>
      <c r="AY54"/>
    </row>
    <row r="55" spans="1:51" x14ac:dyDescent="0.25">
      <c r="A55" t="s">
        <v>356</v>
      </c>
      <c r="B55" t="s">
        <v>264</v>
      </c>
      <c r="C55" t="s">
        <v>670</v>
      </c>
      <c r="D55" t="s">
        <v>429</v>
      </c>
      <c r="E55" s="4">
        <v>20.315217391304348</v>
      </c>
      <c r="F55" s="4">
        <v>95.901086956521738</v>
      </c>
      <c r="G55" s="4">
        <v>14.732608695652175</v>
      </c>
      <c r="H55" s="11">
        <v>0.15362295843770191</v>
      </c>
      <c r="I55" s="4">
        <v>87.855978260869563</v>
      </c>
      <c r="J55" s="4">
        <v>13.010869565217391</v>
      </c>
      <c r="K55" s="11">
        <v>0.14809316136216016</v>
      </c>
      <c r="L55" s="4">
        <v>20.344021739130433</v>
      </c>
      <c r="M55" s="4">
        <v>8.1239130434782627</v>
      </c>
      <c r="N55" s="11">
        <v>0.39932679721101716</v>
      </c>
      <c r="O55" s="4">
        <v>12.298913043478262</v>
      </c>
      <c r="P55" s="4">
        <v>6.4021739130434785</v>
      </c>
      <c r="Q55" s="9">
        <v>0.52054794520547942</v>
      </c>
      <c r="R55" s="4">
        <v>3.6918478260869536</v>
      </c>
      <c r="S55" s="4">
        <v>1.7217391304347849</v>
      </c>
      <c r="T55" s="11">
        <v>0.46636243191520782</v>
      </c>
      <c r="U55" s="4">
        <v>4.3532608695652177</v>
      </c>
      <c r="V55" s="4">
        <v>0</v>
      </c>
      <c r="W55" s="11">
        <v>0</v>
      </c>
      <c r="X55" s="4">
        <v>16.116847826086957</v>
      </c>
      <c r="Y55" s="4">
        <v>0</v>
      </c>
      <c r="Z55" s="11">
        <v>0</v>
      </c>
      <c r="AA55" s="4">
        <v>0</v>
      </c>
      <c r="AB55" s="4">
        <v>0</v>
      </c>
      <c r="AC55" s="11" t="s">
        <v>748</v>
      </c>
      <c r="AD55" s="4">
        <v>37.358695652173914</v>
      </c>
      <c r="AE55" s="4">
        <v>6.6086956521739131</v>
      </c>
      <c r="AF55" s="11">
        <v>0.1768984579575211</v>
      </c>
      <c r="AG55" s="4">
        <v>0</v>
      </c>
      <c r="AH55" s="4">
        <v>0</v>
      </c>
      <c r="AI55" s="11" t="s">
        <v>748</v>
      </c>
      <c r="AJ55" s="4">
        <v>22.081521739130434</v>
      </c>
      <c r="AK55" s="4">
        <v>0</v>
      </c>
      <c r="AL55" s="11" t="s">
        <v>748</v>
      </c>
      <c r="AM55" s="1">
        <v>245551</v>
      </c>
      <c r="AN55" s="1">
        <v>5</v>
      </c>
      <c r="AX55"/>
      <c r="AY55"/>
    </row>
    <row r="56" spans="1:51" x14ac:dyDescent="0.25">
      <c r="A56" t="s">
        <v>356</v>
      </c>
      <c r="B56" t="s">
        <v>172</v>
      </c>
      <c r="C56" t="s">
        <v>622</v>
      </c>
      <c r="D56" t="s">
        <v>405</v>
      </c>
      <c r="E56" s="4">
        <v>39.467391304347828</v>
      </c>
      <c r="F56" s="4">
        <v>164.29847826086959</v>
      </c>
      <c r="G56" s="4">
        <v>20.051630434782609</v>
      </c>
      <c r="H56" s="11">
        <v>0.12204392059520516</v>
      </c>
      <c r="I56" s="4">
        <v>154.92891304347827</v>
      </c>
      <c r="J56" s="4">
        <v>20.051630434782609</v>
      </c>
      <c r="K56" s="11">
        <v>0.12942471512180201</v>
      </c>
      <c r="L56" s="4">
        <v>36.364130434782609</v>
      </c>
      <c r="M56" s="4">
        <v>0</v>
      </c>
      <c r="N56" s="11">
        <v>0</v>
      </c>
      <c r="O56" s="4">
        <v>26.994565217391305</v>
      </c>
      <c r="P56" s="4">
        <v>0</v>
      </c>
      <c r="Q56" s="9">
        <v>0</v>
      </c>
      <c r="R56" s="4">
        <v>4.9891304347826084</v>
      </c>
      <c r="S56" s="4">
        <v>0</v>
      </c>
      <c r="T56" s="11">
        <v>0</v>
      </c>
      <c r="U56" s="4">
        <v>4.3804347826086953</v>
      </c>
      <c r="V56" s="4">
        <v>0</v>
      </c>
      <c r="W56" s="11">
        <v>0</v>
      </c>
      <c r="X56" s="4">
        <v>34.423913043478258</v>
      </c>
      <c r="Y56" s="4">
        <v>0</v>
      </c>
      <c r="Z56" s="11">
        <v>0</v>
      </c>
      <c r="AA56" s="4">
        <v>0</v>
      </c>
      <c r="AB56" s="4">
        <v>0</v>
      </c>
      <c r="AC56" s="11" t="s">
        <v>748</v>
      </c>
      <c r="AD56" s="4">
        <v>69.557065217391298</v>
      </c>
      <c r="AE56" s="4">
        <v>20.051630434782609</v>
      </c>
      <c r="AF56" s="11">
        <v>0.2882759698402157</v>
      </c>
      <c r="AG56" s="4">
        <v>0</v>
      </c>
      <c r="AH56" s="4">
        <v>0</v>
      </c>
      <c r="AI56" s="11" t="s">
        <v>748</v>
      </c>
      <c r="AJ56" s="4">
        <v>23.953369565217393</v>
      </c>
      <c r="AK56" s="4">
        <v>0</v>
      </c>
      <c r="AL56" s="11" t="s">
        <v>748</v>
      </c>
      <c r="AM56" s="1">
        <v>245412</v>
      </c>
      <c r="AN56" s="1">
        <v>5</v>
      </c>
      <c r="AX56"/>
      <c r="AY56"/>
    </row>
    <row r="57" spans="1:51" x14ac:dyDescent="0.25">
      <c r="A57" t="s">
        <v>356</v>
      </c>
      <c r="B57" t="s">
        <v>277</v>
      </c>
      <c r="C57" t="s">
        <v>680</v>
      </c>
      <c r="D57" t="s">
        <v>388</v>
      </c>
      <c r="E57" s="4">
        <v>28.228260869565219</v>
      </c>
      <c r="F57" s="4">
        <v>153.01010869565215</v>
      </c>
      <c r="G57" s="4">
        <v>7.6875</v>
      </c>
      <c r="H57" s="11">
        <v>5.0241778569617104E-2</v>
      </c>
      <c r="I57" s="4">
        <v>143.23717391304348</v>
      </c>
      <c r="J57" s="4">
        <v>7.6875</v>
      </c>
      <c r="K57" s="11">
        <v>5.3669726859222541E-2</v>
      </c>
      <c r="L57" s="4">
        <v>29.444891304347827</v>
      </c>
      <c r="M57" s="4">
        <v>0</v>
      </c>
      <c r="N57" s="11">
        <v>0</v>
      </c>
      <c r="O57" s="4">
        <v>19.67195652173913</v>
      </c>
      <c r="P57" s="4">
        <v>0</v>
      </c>
      <c r="Q57" s="9">
        <v>0</v>
      </c>
      <c r="R57" s="4">
        <v>5.1642391304347823</v>
      </c>
      <c r="S57" s="4">
        <v>0</v>
      </c>
      <c r="T57" s="11">
        <v>0</v>
      </c>
      <c r="U57" s="4">
        <v>4.6086956521739131</v>
      </c>
      <c r="V57" s="4">
        <v>0</v>
      </c>
      <c r="W57" s="11">
        <v>0</v>
      </c>
      <c r="X57" s="4">
        <v>19.402173913043477</v>
      </c>
      <c r="Y57" s="4">
        <v>0</v>
      </c>
      <c r="Z57" s="11">
        <v>0</v>
      </c>
      <c r="AA57" s="4">
        <v>0</v>
      </c>
      <c r="AB57" s="4">
        <v>0</v>
      </c>
      <c r="AC57" s="11" t="s">
        <v>748</v>
      </c>
      <c r="AD57" s="4">
        <v>93.168478260869563</v>
      </c>
      <c r="AE57" s="4">
        <v>7.6875</v>
      </c>
      <c r="AF57" s="11">
        <v>8.2511812401563328E-2</v>
      </c>
      <c r="AG57" s="4">
        <v>1.4429347826086956</v>
      </c>
      <c r="AH57" s="4">
        <v>0</v>
      </c>
      <c r="AI57" s="11">
        <v>0</v>
      </c>
      <c r="AJ57" s="4">
        <v>9.5516304347826093</v>
      </c>
      <c r="AK57" s="4">
        <v>0</v>
      </c>
      <c r="AL57" s="11" t="s">
        <v>748</v>
      </c>
      <c r="AM57" s="1">
        <v>245572</v>
      </c>
      <c r="AN57" s="1">
        <v>5</v>
      </c>
      <c r="AX57"/>
      <c r="AY57"/>
    </row>
    <row r="58" spans="1:51" x14ac:dyDescent="0.25">
      <c r="A58" t="s">
        <v>356</v>
      </c>
      <c r="B58" t="s">
        <v>158</v>
      </c>
      <c r="C58" t="s">
        <v>614</v>
      </c>
      <c r="D58" t="s">
        <v>420</v>
      </c>
      <c r="E58" s="4">
        <v>25.576086956521738</v>
      </c>
      <c r="F58" s="4">
        <v>111.30347826086957</v>
      </c>
      <c r="G58" s="4">
        <v>0</v>
      </c>
      <c r="H58" s="11">
        <v>0</v>
      </c>
      <c r="I58" s="4">
        <v>105.91760869565218</v>
      </c>
      <c r="J58" s="4">
        <v>0</v>
      </c>
      <c r="K58" s="11">
        <v>0</v>
      </c>
      <c r="L58" s="4">
        <v>24.483695652173914</v>
      </c>
      <c r="M58" s="4">
        <v>0</v>
      </c>
      <c r="N58" s="11">
        <v>0</v>
      </c>
      <c r="O58" s="4">
        <v>19.097826086956523</v>
      </c>
      <c r="P58" s="4">
        <v>0</v>
      </c>
      <c r="Q58" s="9">
        <v>0</v>
      </c>
      <c r="R58" s="4">
        <v>5.0597826086956523</v>
      </c>
      <c r="S58" s="4">
        <v>0</v>
      </c>
      <c r="T58" s="11">
        <v>0</v>
      </c>
      <c r="U58" s="4">
        <v>0.32608695652173914</v>
      </c>
      <c r="V58" s="4">
        <v>0</v>
      </c>
      <c r="W58" s="11">
        <v>0</v>
      </c>
      <c r="X58" s="4">
        <v>8.2527173913043477</v>
      </c>
      <c r="Y58" s="4">
        <v>0</v>
      </c>
      <c r="Z58" s="11">
        <v>0</v>
      </c>
      <c r="AA58" s="4">
        <v>0</v>
      </c>
      <c r="AB58" s="4">
        <v>0</v>
      </c>
      <c r="AC58" s="11" t="s">
        <v>748</v>
      </c>
      <c r="AD58" s="4">
        <v>78.567065217391303</v>
      </c>
      <c r="AE58" s="4">
        <v>0</v>
      </c>
      <c r="AF58" s="11">
        <v>0</v>
      </c>
      <c r="AG58" s="4">
        <v>0</v>
      </c>
      <c r="AH58" s="4">
        <v>0</v>
      </c>
      <c r="AI58" s="11" t="s">
        <v>748</v>
      </c>
      <c r="AJ58" s="4">
        <v>0</v>
      </c>
      <c r="AK58" s="4">
        <v>0</v>
      </c>
      <c r="AL58" s="11" t="s">
        <v>748</v>
      </c>
      <c r="AM58" s="1">
        <v>245392</v>
      </c>
      <c r="AN58" s="1">
        <v>5</v>
      </c>
      <c r="AX58"/>
      <c r="AY58"/>
    </row>
    <row r="59" spans="1:51" x14ac:dyDescent="0.25">
      <c r="A59" t="s">
        <v>356</v>
      </c>
      <c r="B59" t="s">
        <v>102</v>
      </c>
      <c r="C59" t="s">
        <v>582</v>
      </c>
      <c r="D59" t="s">
        <v>400</v>
      </c>
      <c r="E59" s="4">
        <v>39.934782608695649</v>
      </c>
      <c r="F59" s="4">
        <v>180.90217391304347</v>
      </c>
      <c r="G59" s="4">
        <v>0</v>
      </c>
      <c r="H59" s="11">
        <v>0</v>
      </c>
      <c r="I59" s="4">
        <v>164.125</v>
      </c>
      <c r="J59" s="4">
        <v>0</v>
      </c>
      <c r="K59" s="11">
        <v>0</v>
      </c>
      <c r="L59" s="4">
        <v>34.35141304347826</v>
      </c>
      <c r="M59" s="4">
        <v>0</v>
      </c>
      <c r="N59" s="11">
        <v>0</v>
      </c>
      <c r="O59" s="4">
        <v>17.574239130434783</v>
      </c>
      <c r="P59" s="4">
        <v>0</v>
      </c>
      <c r="Q59" s="9">
        <v>0</v>
      </c>
      <c r="R59" s="4">
        <v>11.472826086956522</v>
      </c>
      <c r="S59" s="4">
        <v>0</v>
      </c>
      <c r="T59" s="11">
        <v>0</v>
      </c>
      <c r="U59" s="4">
        <v>5.3043478260869561</v>
      </c>
      <c r="V59" s="4">
        <v>0</v>
      </c>
      <c r="W59" s="11">
        <v>0</v>
      </c>
      <c r="X59" s="4">
        <v>36.178478260869561</v>
      </c>
      <c r="Y59" s="4">
        <v>0</v>
      </c>
      <c r="Z59" s="11">
        <v>0</v>
      </c>
      <c r="AA59" s="4">
        <v>0</v>
      </c>
      <c r="AB59" s="4">
        <v>0</v>
      </c>
      <c r="AC59" s="11" t="s">
        <v>748</v>
      </c>
      <c r="AD59" s="4">
        <v>90.774456521739125</v>
      </c>
      <c r="AE59" s="4">
        <v>0</v>
      </c>
      <c r="AF59" s="11">
        <v>0</v>
      </c>
      <c r="AG59" s="4">
        <v>9.4565217391304355</v>
      </c>
      <c r="AH59" s="4">
        <v>0</v>
      </c>
      <c r="AI59" s="11">
        <v>0</v>
      </c>
      <c r="AJ59" s="4">
        <v>10.141304347826088</v>
      </c>
      <c r="AK59" s="4">
        <v>0</v>
      </c>
      <c r="AL59" s="11" t="s">
        <v>748</v>
      </c>
      <c r="AM59" s="1">
        <v>245307</v>
      </c>
      <c r="AN59" s="1">
        <v>5</v>
      </c>
      <c r="AX59"/>
      <c r="AY59"/>
    </row>
    <row r="60" spans="1:51" x14ac:dyDescent="0.25">
      <c r="A60" t="s">
        <v>356</v>
      </c>
      <c r="B60" t="s">
        <v>303</v>
      </c>
      <c r="C60" t="s">
        <v>499</v>
      </c>
      <c r="D60" t="s">
        <v>420</v>
      </c>
      <c r="E60" s="4">
        <v>38.282608695652172</v>
      </c>
      <c r="F60" s="4">
        <v>139.06739130434781</v>
      </c>
      <c r="G60" s="4">
        <v>0</v>
      </c>
      <c r="H60" s="11">
        <v>0</v>
      </c>
      <c r="I60" s="4">
        <v>139.06739130434781</v>
      </c>
      <c r="J60" s="4">
        <v>0</v>
      </c>
      <c r="K60" s="11">
        <v>0</v>
      </c>
      <c r="L60" s="4">
        <v>32.654347826086969</v>
      </c>
      <c r="M60" s="4">
        <v>0</v>
      </c>
      <c r="N60" s="11">
        <v>0</v>
      </c>
      <c r="O60" s="4">
        <v>32.654347826086969</v>
      </c>
      <c r="P60" s="4">
        <v>0</v>
      </c>
      <c r="Q60" s="9">
        <v>0</v>
      </c>
      <c r="R60" s="4">
        <v>0</v>
      </c>
      <c r="S60" s="4">
        <v>0</v>
      </c>
      <c r="T60" s="11" t="s">
        <v>748</v>
      </c>
      <c r="U60" s="4">
        <v>0</v>
      </c>
      <c r="V60" s="4">
        <v>0</v>
      </c>
      <c r="W60" s="11" t="s">
        <v>748</v>
      </c>
      <c r="X60" s="4">
        <v>18.258695652173898</v>
      </c>
      <c r="Y60" s="4">
        <v>0</v>
      </c>
      <c r="Z60" s="11">
        <v>0</v>
      </c>
      <c r="AA60" s="4">
        <v>0</v>
      </c>
      <c r="AB60" s="4">
        <v>0</v>
      </c>
      <c r="AC60" s="11" t="s">
        <v>748</v>
      </c>
      <c r="AD60" s="4">
        <v>82.719565217391292</v>
      </c>
      <c r="AE60" s="4">
        <v>0</v>
      </c>
      <c r="AF60" s="11">
        <v>0</v>
      </c>
      <c r="AG60" s="4">
        <v>0</v>
      </c>
      <c r="AH60" s="4">
        <v>0</v>
      </c>
      <c r="AI60" s="11" t="s">
        <v>748</v>
      </c>
      <c r="AJ60" s="4">
        <v>5.434782608695655</v>
      </c>
      <c r="AK60" s="4">
        <v>0</v>
      </c>
      <c r="AL60" s="11" t="s">
        <v>748</v>
      </c>
      <c r="AM60" s="1">
        <v>245612</v>
      </c>
      <c r="AN60" s="1">
        <v>5</v>
      </c>
      <c r="AX60"/>
      <c r="AY60"/>
    </row>
    <row r="61" spans="1:51" x14ac:dyDescent="0.25">
      <c r="A61" t="s">
        <v>356</v>
      </c>
      <c r="B61" t="s">
        <v>117</v>
      </c>
      <c r="C61" t="s">
        <v>593</v>
      </c>
      <c r="D61" t="s">
        <v>432</v>
      </c>
      <c r="E61" s="4">
        <v>115.19565217391305</v>
      </c>
      <c r="F61" s="4">
        <v>542.28032608695662</v>
      </c>
      <c r="G61" s="4">
        <v>0.10869565217391304</v>
      </c>
      <c r="H61" s="11">
        <v>2.0044181384607949E-4</v>
      </c>
      <c r="I61" s="4">
        <v>493.81510869565221</v>
      </c>
      <c r="J61" s="4">
        <v>0.10869565217391304</v>
      </c>
      <c r="K61" s="11">
        <v>2.2011406751206607E-4</v>
      </c>
      <c r="L61" s="4">
        <v>119.09836956521738</v>
      </c>
      <c r="M61" s="4">
        <v>0.10869565217391304</v>
      </c>
      <c r="N61" s="11">
        <v>9.1265440971794419E-4</v>
      </c>
      <c r="O61" s="4">
        <v>78.584239130434781</v>
      </c>
      <c r="P61" s="4">
        <v>0.10869565217391304</v>
      </c>
      <c r="Q61" s="9">
        <v>1.3831736920363776E-3</v>
      </c>
      <c r="R61" s="4">
        <v>38.166304347826085</v>
      </c>
      <c r="S61" s="4">
        <v>0</v>
      </c>
      <c r="T61" s="11">
        <v>0</v>
      </c>
      <c r="U61" s="4">
        <v>2.347826086956522</v>
      </c>
      <c r="V61" s="4">
        <v>0</v>
      </c>
      <c r="W61" s="11">
        <v>0</v>
      </c>
      <c r="X61" s="4">
        <v>87.633369565217393</v>
      </c>
      <c r="Y61" s="4">
        <v>0</v>
      </c>
      <c r="Z61" s="11">
        <v>0</v>
      </c>
      <c r="AA61" s="4">
        <v>7.9510869565217392</v>
      </c>
      <c r="AB61" s="4">
        <v>0</v>
      </c>
      <c r="AC61" s="11">
        <v>0</v>
      </c>
      <c r="AD61" s="4">
        <v>327.59750000000003</v>
      </c>
      <c r="AE61" s="4">
        <v>0</v>
      </c>
      <c r="AF61" s="11">
        <v>0</v>
      </c>
      <c r="AG61" s="4">
        <v>0</v>
      </c>
      <c r="AH61" s="4">
        <v>0</v>
      </c>
      <c r="AI61" s="11" t="s">
        <v>748</v>
      </c>
      <c r="AJ61" s="4">
        <v>0</v>
      </c>
      <c r="AK61" s="4">
        <v>0</v>
      </c>
      <c r="AL61" s="11" t="s">
        <v>748</v>
      </c>
      <c r="AM61" s="1">
        <v>245330</v>
      </c>
      <c r="AN61" s="1">
        <v>5</v>
      </c>
      <c r="AX61"/>
      <c r="AY61"/>
    </row>
    <row r="62" spans="1:51" x14ac:dyDescent="0.25">
      <c r="A62" t="s">
        <v>356</v>
      </c>
      <c r="B62" t="s">
        <v>247</v>
      </c>
      <c r="C62" t="s">
        <v>590</v>
      </c>
      <c r="D62" t="s">
        <v>415</v>
      </c>
      <c r="E62" s="4">
        <v>36.826086956521742</v>
      </c>
      <c r="F62" s="4">
        <v>109.77271739130431</v>
      </c>
      <c r="G62" s="4">
        <v>20.510869565217391</v>
      </c>
      <c r="H62" s="11">
        <v>0.1868485180347933</v>
      </c>
      <c r="I62" s="4">
        <v>102.76728260869562</v>
      </c>
      <c r="J62" s="4">
        <v>20.510869565217391</v>
      </c>
      <c r="K62" s="11">
        <v>0.19958559810631665</v>
      </c>
      <c r="L62" s="4">
        <v>89.908586956521702</v>
      </c>
      <c r="M62" s="4">
        <v>4</v>
      </c>
      <c r="N62" s="11">
        <v>4.4489632585754391E-2</v>
      </c>
      <c r="O62" s="4">
        <v>82.903152173913014</v>
      </c>
      <c r="P62" s="4">
        <v>4</v>
      </c>
      <c r="Q62" s="9">
        <v>4.824907009095214E-2</v>
      </c>
      <c r="R62" s="4">
        <v>3.3043478260869565</v>
      </c>
      <c r="S62" s="4">
        <v>0</v>
      </c>
      <c r="T62" s="11">
        <v>0</v>
      </c>
      <c r="U62" s="4">
        <v>3.7010869565217392</v>
      </c>
      <c r="V62" s="4">
        <v>0</v>
      </c>
      <c r="W62" s="11">
        <v>0</v>
      </c>
      <c r="X62" s="4">
        <v>0.39847826086956517</v>
      </c>
      <c r="Y62" s="4">
        <v>0</v>
      </c>
      <c r="Z62" s="11">
        <v>0</v>
      </c>
      <c r="AA62" s="4">
        <v>0</v>
      </c>
      <c r="AB62" s="4">
        <v>0</v>
      </c>
      <c r="AC62" s="11" t="s">
        <v>748</v>
      </c>
      <c r="AD62" s="4">
        <v>19.465652173913046</v>
      </c>
      <c r="AE62" s="4">
        <v>16.510869565217391</v>
      </c>
      <c r="AF62" s="11">
        <v>0.84820531147394507</v>
      </c>
      <c r="AG62" s="4">
        <v>0</v>
      </c>
      <c r="AH62" s="4">
        <v>0</v>
      </c>
      <c r="AI62" s="11" t="s">
        <v>748</v>
      </c>
      <c r="AJ62" s="4">
        <v>0</v>
      </c>
      <c r="AK62" s="4">
        <v>0</v>
      </c>
      <c r="AL62" s="11" t="s">
        <v>748</v>
      </c>
      <c r="AM62" s="1">
        <v>245519</v>
      </c>
      <c r="AN62" s="1">
        <v>5</v>
      </c>
      <c r="AX62"/>
      <c r="AY62"/>
    </row>
    <row r="63" spans="1:51" x14ac:dyDescent="0.25">
      <c r="A63" t="s">
        <v>356</v>
      </c>
      <c r="B63" t="s">
        <v>112</v>
      </c>
      <c r="C63" t="s">
        <v>590</v>
      </c>
      <c r="D63" t="s">
        <v>415</v>
      </c>
      <c r="E63" s="4">
        <v>47.565217391304351</v>
      </c>
      <c r="F63" s="4">
        <v>226.55413043478251</v>
      </c>
      <c r="G63" s="4">
        <v>9.945652173913043</v>
      </c>
      <c r="H63" s="11">
        <v>4.3899672695555066E-2</v>
      </c>
      <c r="I63" s="4">
        <v>202.79108695652164</v>
      </c>
      <c r="J63" s="4">
        <v>0.70652173913043481</v>
      </c>
      <c r="K63" s="11">
        <v>3.4839881265684666E-3</v>
      </c>
      <c r="L63" s="4">
        <v>90.470434782608677</v>
      </c>
      <c r="M63" s="4">
        <v>9.6032608695652169</v>
      </c>
      <c r="N63" s="11">
        <v>0.10614805701598409</v>
      </c>
      <c r="O63" s="4">
        <v>66.796521739130426</v>
      </c>
      <c r="P63" s="4">
        <v>0.3641304347826087</v>
      </c>
      <c r="Q63" s="9">
        <v>5.4513382628619041E-3</v>
      </c>
      <c r="R63" s="4">
        <v>19.826086956521738</v>
      </c>
      <c r="S63" s="4">
        <v>5.3913043478260869</v>
      </c>
      <c r="T63" s="11">
        <v>0.27192982456140352</v>
      </c>
      <c r="U63" s="4">
        <v>3.847826086956522</v>
      </c>
      <c r="V63" s="4">
        <v>3.847826086956522</v>
      </c>
      <c r="W63" s="11">
        <v>1</v>
      </c>
      <c r="X63" s="4">
        <v>21.290326086956512</v>
      </c>
      <c r="Y63" s="4">
        <v>0.34239130434782611</v>
      </c>
      <c r="Z63" s="11">
        <v>1.6082013161723797E-2</v>
      </c>
      <c r="AA63" s="4">
        <v>8.9130434782608695E-2</v>
      </c>
      <c r="AB63" s="4">
        <v>0</v>
      </c>
      <c r="AC63" s="11">
        <v>0</v>
      </c>
      <c r="AD63" s="4">
        <v>102.07380434782601</v>
      </c>
      <c r="AE63" s="4">
        <v>0</v>
      </c>
      <c r="AF63" s="11">
        <v>0</v>
      </c>
      <c r="AG63" s="4">
        <v>0</v>
      </c>
      <c r="AH63" s="4">
        <v>0</v>
      </c>
      <c r="AI63" s="11" t="s">
        <v>748</v>
      </c>
      <c r="AJ63" s="4">
        <v>12.630434782608701</v>
      </c>
      <c r="AK63" s="4">
        <v>0</v>
      </c>
      <c r="AL63" s="11" t="s">
        <v>748</v>
      </c>
      <c r="AM63" s="1">
        <v>245322</v>
      </c>
      <c r="AN63" s="1">
        <v>5</v>
      </c>
      <c r="AX63"/>
      <c r="AY63"/>
    </row>
    <row r="64" spans="1:51" x14ac:dyDescent="0.25">
      <c r="A64" t="s">
        <v>356</v>
      </c>
      <c r="B64" t="s">
        <v>8</v>
      </c>
      <c r="C64" t="s">
        <v>525</v>
      </c>
      <c r="D64" t="s">
        <v>411</v>
      </c>
      <c r="E64" s="4">
        <v>100.55434782608695</v>
      </c>
      <c r="F64" s="4">
        <v>402.94152173913034</v>
      </c>
      <c r="G64" s="4">
        <v>92.55565217391306</v>
      </c>
      <c r="H64" s="11">
        <v>0.22969996185658625</v>
      </c>
      <c r="I64" s="4">
        <v>365.13173913043471</v>
      </c>
      <c r="J64" s="4">
        <v>84.745869565217404</v>
      </c>
      <c r="K64" s="11">
        <v>0.23209669410564152</v>
      </c>
      <c r="L64" s="4">
        <v>72.61260869565217</v>
      </c>
      <c r="M64" s="4">
        <v>18.294673913043475</v>
      </c>
      <c r="N64" s="11">
        <v>0.25194899676065358</v>
      </c>
      <c r="O64" s="4">
        <v>51.33</v>
      </c>
      <c r="P64" s="4">
        <v>14.86532608695652</v>
      </c>
      <c r="Q64" s="9">
        <v>0.28960307981602418</v>
      </c>
      <c r="R64" s="4">
        <v>19.978260869565219</v>
      </c>
      <c r="S64" s="4">
        <v>2.9076086956521738</v>
      </c>
      <c r="T64" s="11">
        <v>0.14553862894450489</v>
      </c>
      <c r="U64" s="4">
        <v>1.3043478260869565</v>
      </c>
      <c r="V64" s="4">
        <v>0.52173913043478259</v>
      </c>
      <c r="W64" s="11">
        <v>0.39999999999999997</v>
      </c>
      <c r="X64" s="4">
        <v>61.817934782608695</v>
      </c>
      <c r="Y64" s="4">
        <v>8.4782608695652169</v>
      </c>
      <c r="Z64" s="11">
        <v>0.13714888566530395</v>
      </c>
      <c r="AA64" s="4">
        <v>16.527173913043477</v>
      </c>
      <c r="AB64" s="4">
        <v>4.3804347826086953</v>
      </c>
      <c r="AC64" s="11">
        <v>0.26504439329168039</v>
      </c>
      <c r="AD64" s="4">
        <v>225.26097826086951</v>
      </c>
      <c r="AE64" s="4">
        <v>56.706630434782618</v>
      </c>
      <c r="AF64" s="11">
        <v>0.25173747744765623</v>
      </c>
      <c r="AG64" s="4">
        <v>0.66304347826086951</v>
      </c>
      <c r="AH64" s="4">
        <v>0.66304347826086951</v>
      </c>
      <c r="AI64" s="11">
        <v>1</v>
      </c>
      <c r="AJ64" s="4">
        <v>26.059782608695652</v>
      </c>
      <c r="AK64" s="4">
        <v>4.0326086956521738</v>
      </c>
      <c r="AL64" s="11">
        <v>6.4622641509433967</v>
      </c>
      <c r="AM64" s="1">
        <v>245018</v>
      </c>
      <c r="AN64" s="1">
        <v>5</v>
      </c>
      <c r="AX64"/>
      <c r="AY64"/>
    </row>
    <row r="65" spans="1:51" x14ac:dyDescent="0.25">
      <c r="A65" t="s">
        <v>356</v>
      </c>
      <c r="B65" t="s">
        <v>160</v>
      </c>
      <c r="C65" t="s">
        <v>616</v>
      </c>
      <c r="D65" t="s">
        <v>453</v>
      </c>
      <c r="E65" s="4">
        <v>31.195652173913043</v>
      </c>
      <c r="F65" s="4">
        <v>127.92684782608694</v>
      </c>
      <c r="G65" s="4">
        <v>0.17391304347826086</v>
      </c>
      <c r="H65" s="11">
        <v>1.359472592607698E-3</v>
      </c>
      <c r="I65" s="4">
        <v>113.84804347826085</v>
      </c>
      <c r="J65" s="4">
        <v>0.17391304347826086</v>
      </c>
      <c r="K65" s="11">
        <v>1.5275892159839299E-3</v>
      </c>
      <c r="L65" s="4">
        <v>52.440217391304344</v>
      </c>
      <c r="M65" s="4">
        <v>0</v>
      </c>
      <c r="N65" s="11">
        <v>0</v>
      </c>
      <c r="O65" s="4">
        <v>38.361413043478258</v>
      </c>
      <c r="P65" s="4">
        <v>0</v>
      </c>
      <c r="Q65" s="9">
        <v>0</v>
      </c>
      <c r="R65" s="4">
        <v>8.6875</v>
      </c>
      <c r="S65" s="4">
        <v>0</v>
      </c>
      <c r="T65" s="11">
        <v>0</v>
      </c>
      <c r="U65" s="4">
        <v>5.3913043478260869</v>
      </c>
      <c r="V65" s="4">
        <v>0</v>
      </c>
      <c r="W65" s="11">
        <v>0</v>
      </c>
      <c r="X65" s="4">
        <v>11.339673913043478</v>
      </c>
      <c r="Y65" s="4">
        <v>8.9673913043478257E-2</v>
      </c>
      <c r="Z65" s="11">
        <v>7.9079798705966927E-3</v>
      </c>
      <c r="AA65" s="4">
        <v>0</v>
      </c>
      <c r="AB65" s="4">
        <v>0</v>
      </c>
      <c r="AC65" s="11" t="s">
        <v>748</v>
      </c>
      <c r="AD65" s="4">
        <v>63.187717391304339</v>
      </c>
      <c r="AE65" s="4">
        <v>8.4239130434782608E-2</v>
      </c>
      <c r="AF65" s="11">
        <v>1.3331567259046975E-3</v>
      </c>
      <c r="AG65" s="4">
        <v>0</v>
      </c>
      <c r="AH65" s="4">
        <v>0</v>
      </c>
      <c r="AI65" s="11" t="s">
        <v>748</v>
      </c>
      <c r="AJ65" s="4">
        <v>0.95923913043478259</v>
      </c>
      <c r="AK65" s="4">
        <v>0</v>
      </c>
      <c r="AL65" s="11" t="s">
        <v>748</v>
      </c>
      <c r="AM65" s="1">
        <v>245395</v>
      </c>
      <c r="AN65" s="1">
        <v>5</v>
      </c>
      <c r="AX65"/>
      <c r="AY65"/>
    </row>
    <row r="66" spans="1:51" x14ac:dyDescent="0.25">
      <c r="A66" t="s">
        <v>356</v>
      </c>
      <c r="B66" t="s">
        <v>298</v>
      </c>
      <c r="C66" t="s">
        <v>547</v>
      </c>
      <c r="D66" t="s">
        <v>401</v>
      </c>
      <c r="E66" s="4">
        <v>38.108695652173914</v>
      </c>
      <c r="F66" s="4">
        <v>148.8233695652174</v>
      </c>
      <c r="G66" s="4">
        <v>16.641304347826086</v>
      </c>
      <c r="H66" s="11">
        <v>0.11181916117369947</v>
      </c>
      <c r="I66" s="4">
        <v>133.94021739130434</v>
      </c>
      <c r="J66" s="4">
        <v>13.538043478260869</v>
      </c>
      <c r="K66" s="11">
        <v>0.1010752688172043</v>
      </c>
      <c r="L66" s="4">
        <v>24.589673913043477</v>
      </c>
      <c r="M66" s="4">
        <v>3.1032608695652173</v>
      </c>
      <c r="N66" s="11">
        <v>0.12620179025306663</v>
      </c>
      <c r="O66" s="4">
        <v>9.9103260869565215</v>
      </c>
      <c r="P66" s="4">
        <v>0</v>
      </c>
      <c r="Q66" s="9">
        <v>0</v>
      </c>
      <c r="R66" s="4">
        <v>7.5923913043478262</v>
      </c>
      <c r="S66" s="4">
        <v>3.1032608695652173</v>
      </c>
      <c r="T66" s="11">
        <v>0.40873299928418039</v>
      </c>
      <c r="U66" s="4">
        <v>7.0869565217391308</v>
      </c>
      <c r="V66" s="4">
        <v>0</v>
      </c>
      <c r="W66" s="11">
        <v>0</v>
      </c>
      <c r="X66" s="4">
        <v>28.315217391304348</v>
      </c>
      <c r="Y66" s="4">
        <v>3.1358695652173911</v>
      </c>
      <c r="Z66" s="11">
        <v>0.11074856046065258</v>
      </c>
      <c r="AA66" s="4">
        <v>0.20380434782608695</v>
      </c>
      <c r="AB66" s="4">
        <v>0</v>
      </c>
      <c r="AC66" s="11">
        <v>0</v>
      </c>
      <c r="AD66" s="4">
        <v>83.942934782608702</v>
      </c>
      <c r="AE66" s="4">
        <v>10.402173913043478</v>
      </c>
      <c r="AF66" s="11">
        <v>0.12391958822958142</v>
      </c>
      <c r="AG66" s="4">
        <v>4.8125</v>
      </c>
      <c r="AH66" s="4">
        <v>0</v>
      </c>
      <c r="AI66" s="11">
        <v>0</v>
      </c>
      <c r="AJ66" s="4">
        <v>6.9592391304347823</v>
      </c>
      <c r="AK66" s="4">
        <v>0</v>
      </c>
      <c r="AL66" s="11" t="s">
        <v>748</v>
      </c>
      <c r="AM66" s="1">
        <v>245599</v>
      </c>
      <c r="AN66" s="1">
        <v>5</v>
      </c>
      <c r="AX66"/>
      <c r="AY66"/>
    </row>
    <row r="67" spans="1:51" x14ac:dyDescent="0.25">
      <c r="A67" t="s">
        <v>356</v>
      </c>
      <c r="B67" t="s">
        <v>286</v>
      </c>
      <c r="C67" t="s">
        <v>512</v>
      </c>
      <c r="D67" t="s">
        <v>415</v>
      </c>
      <c r="E67" s="4">
        <v>103.67391304347827</v>
      </c>
      <c r="F67" s="4">
        <v>371.0221739130435</v>
      </c>
      <c r="G67" s="4">
        <v>16.986413043478262</v>
      </c>
      <c r="H67" s="11">
        <v>4.5782743560387223E-2</v>
      </c>
      <c r="I67" s="4">
        <v>340.2015217391305</v>
      </c>
      <c r="J67" s="4">
        <v>16.986413043478262</v>
      </c>
      <c r="K67" s="11">
        <v>4.9930444039881727E-2</v>
      </c>
      <c r="L67" s="4">
        <v>120.87228260869564</v>
      </c>
      <c r="M67" s="4">
        <v>4.6494565217391308</v>
      </c>
      <c r="N67" s="11">
        <v>3.8465861828645947E-2</v>
      </c>
      <c r="O67" s="4">
        <v>90.051630434782609</v>
      </c>
      <c r="P67" s="4">
        <v>4.6494565217391308</v>
      </c>
      <c r="Q67" s="9">
        <v>5.1631008781194365E-2</v>
      </c>
      <c r="R67" s="4">
        <v>25.461956521739129</v>
      </c>
      <c r="S67" s="4">
        <v>0</v>
      </c>
      <c r="T67" s="11">
        <v>0</v>
      </c>
      <c r="U67" s="4">
        <v>5.3586956521739131</v>
      </c>
      <c r="V67" s="4">
        <v>0</v>
      </c>
      <c r="W67" s="11">
        <v>0</v>
      </c>
      <c r="X67" s="4">
        <v>55.54076086956524</v>
      </c>
      <c r="Y67" s="4">
        <v>4.0978260869565215</v>
      </c>
      <c r="Z67" s="11">
        <v>7.378051763784918E-2</v>
      </c>
      <c r="AA67" s="4">
        <v>0</v>
      </c>
      <c r="AB67" s="4">
        <v>0</v>
      </c>
      <c r="AC67" s="11" t="s">
        <v>748</v>
      </c>
      <c r="AD67" s="4">
        <v>194.60913043478266</v>
      </c>
      <c r="AE67" s="4">
        <v>8.2391304347826093</v>
      </c>
      <c r="AF67" s="11">
        <v>4.2336813367262353E-2</v>
      </c>
      <c r="AG67" s="4">
        <v>0</v>
      </c>
      <c r="AH67" s="4">
        <v>0</v>
      </c>
      <c r="AI67" s="11" t="s">
        <v>748</v>
      </c>
      <c r="AJ67" s="4">
        <v>0</v>
      </c>
      <c r="AK67" s="4">
        <v>0</v>
      </c>
      <c r="AL67" s="11" t="s">
        <v>748</v>
      </c>
      <c r="AM67" s="1">
        <v>245587</v>
      </c>
      <c r="AN67" s="1">
        <v>5</v>
      </c>
      <c r="AX67"/>
      <c r="AY67"/>
    </row>
    <row r="68" spans="1:51" x14ac:dyDescent="0.25">
      <c r="A68" t="s">
        <v>356</v>
      </c>
      <c r="B68" t="s">
        <v>38</v>
      </c>
      <c r="C68" t="s">
        <v>544</v>
      </c>
      <c r="D68" t="s">
        <v>422</v>
      </c>
      <c r="E68" s="4">
        <v>106.56521739130434</v>
      </c>
      <c r="F68" s="4">
        <v>316.52195652173907</v>
      </c>
      <c r="G68" s="4">
        <v>17.638586956521738</v>
      </c>
      <c r="H68" s="11">
        <v>5.5726266671520149E-2</v>
      </c>
      <c r="I68" s="4">
        <v>281.36163043478257</v>
      </c>
      <c r="J68" s="4">
        <v>17.638586956521738</v>
      </c>
      <c r="K68" s="11">
        <v>6.2690093632401758E-2</v>
      </c>
      <c r="L68" s="4">
        <v>110.25836956521734</v>
      </c>
      <c r="M68" s="4">
        <v>6.2907608695652177</v>
      </c>
      <c r="N68" s="11">
        <v>5.7054724229748929E-2</v>
      </c>
      <c r="O68" s="4">
        <v>78.28554347826082</v>
      </c>
      <c r="P68" s="4">
        <v>6.2907608695652177</v>
      </c>
      <c r="Q68" s="9">
        <v>8.0356609791079808E-2</v>
      </c>
      <c r="R68" s="4">
        <v>28.918478260869566</v>
      </c>
      <c r="S68" s="4">
        <v>0</v>
      </c>
      <c r="T68" s="11">
        <v>0</v>
      </c>
      <c r="U68" s="4">
        <v>3.0543478260869565</v>
      </c>
      <c r="V68" s="4">
        <v>0</v>
      </c>
      <c r="W68" s="11">
        <v>0</v>
      </c>
      <c r="X68" s="4">
        <v>55.771521739130449</v>
      </c>
      <c r="Y68" s="4">
        <v>6.4891304347826084</v>
      </c>
      <c r="Z68" s="11">
        <v>0.1163520419101224</v>
      </c>
      <c r="AA68" s="4">
        <v>3.1875000000000004</v>
      </c>
      <c r="AB68" s="4">
        <v>0</v>
      </c>
      <c r="AC68" s="11">
        <v>0</v>
      </c>
      <c r="AD68" s="4">
        <v>147.30456521739131</v>
      </c>
      <c r="AE68" s="4">
        <v>4.8586956521739131</v>
      </c>
      <c r="AF68" s="11">
        <v>3.2984012715447583E-2</v>
      </c>
      <c r="AG68" s="4">
        <v>0</v>
      </c>
      <c r="AH68" s="4">
        <v>0</v>
      </c>
      <c r="AI68" s="11" t="s">
        <v>748</v>
      </c>
      <c r="AJ68" s="4">
        <v>0</v>
      </c>
      <c r="AK68" s="4">
        <v>0</v>
      </c>
      <c r="AL68" s="11" t="s">
        <v>748</v>
      </c>
      <c r="AM68" s="1">
        <v>245213</v>
      </c>
      <c r="AN68" s="1">
        <v>5</v>
      </c>
      <c r="AX68"/>
      <c r="AY68"/>
    </row>
    <row r="69" spans="1:51" x14ac:dyDescent="0.25">
      <c r="A69" t="s">
        <v>356</v>
      </c>
      <c r="B69" t="s">
        <v>39</v>
      </c>
      <c r="C69" t="s">
        <v>545</v>
      </c>
      <c r="D69" t="s">
        <v>420</v>
      </c>
      <c r="E69" s="4">
        <v>30.732394366197184</v>
      </c>
      <c r="F69" s="4">
        <v>184.4867605633803</v>
      </c>
      <c r="G69" s="4">
        <v>0</v>
      </c>
      <c r="H69" s="11">
        <v>0</v>
      </c>
      <c r="I69" s="4">
        <v>150.68394366197182</v>
      </c>
      <c r="J69" s="4">
        <v>0</v>
      </c>
      <c r="K69" s="11">
        <v>0</v>
      </c>
      <c r="L69" s="4">
        <v>61.894366197183103</v>
      </c>
      <c r="M69" s="4">
        <v>0</v>
      </c>
      <c r="N69" s="11">
        <v>0</v>
      </c>
      <c r="O69" s="4">
        <v>28.091549295774652</v>
      </c>
      <c r="P69" s="4">
        <v>0</v>
      </c>
      <c r="Q69" s="9">
        <v>0</v>
      </c>
      <c r="R69" s="4">
        <v>28.56338028169014</v>
      </c>
      <c r="S69" s="4">
        <v>0</v>
      </c>
      <c r="T69" s="11">
        <v>0</v>
      </c>
      <c r="U69" s="4">
        <v>5.23943661971831</v>
      </c>
      <c r="V69" s="4">
        <v>0</v>
      </c>
      <c r="W69" s="11">
        <v>0</v>
      </c>
      <c r="X69" s="4">
        <v>21.208591549295772</v>
      </c>
      <c r="Y69" s="4">
        <v>0</v>
      </c>
      <c r="Z69" s="11">
        <v>0</v>
      </c>
      <c r="AA69" s="4">
        <v>0</v>
      </c>
      <c r="AB69" s="4">
        <v>0</v>
      </c>
      <c r="AC69" s="11" t="s">
        <v>748</v>
      </c>
      <c r="AD69" s="4">
        <v>87.024647887323937</v>
      </c>
      <c r="AE69" s="4">
        <v>0</v>
      </c>
      <c r="AF69" s="11">
        <v>0</v>
      </c>
      <c r="AG69" s="4">
        <v>0</v>
      </c>
      <c r="AH69" s="4">
        <v>0</v>
      </c>
      <c r="AI69" s="11" t="s">
        <v>748</v>
      </c>
      <c r="AJ69" s="4">
        <v>14.359154929577464</v>
      </c>
      <c r="AK69" s="4">
        <v>0</v>
      </c>
      <c r="AL69" s="11" t="s">
        <v>748</v>
      </c>
      <c r="AM69" s="1">
        <v>245215</v>
      </c>
      <c r="AN69" s="1">
        <v>5</v>
      </c>
      <c r="AX69"/>
      <c r="AY69"/>
    </row>
    <row r="70" spans="1:51" x14ac:dyDescent="0.25">
      <c r="A70" t="s">
        <v>356</v>
      </c>
      <c r="B70" t="s">
        <v>147</v>
      </c>
      <c r="C70" t="s">
        <v>606</v>
      </c>
      <c r="D70" t="s">
        <v>441</v>
      </c>
      <c r="E70" s="4">
        <v>34.619718309859152</v>
      </c>
      <c r="F70" s="4">
        <v>149.09042253521127</v>
      </c>
      <c r="G70" s="4">
        <v>26.87323943661972</v>
      </c>
      <c r="H70" s="11">
        <v>0.18024792592074759</v>
      </c>
      <c r="I70" s="4">
        <v>130.90028169014084</v>
      </c>
      <c r="J70" s="4">
        <v>26.87323943661972</v>
      </c>
      <c r="K70" s="11">
        <v>0.20529550501833457</v>
      </c>
      <c r="L70" s="4">
        <v>42.206619718309859</v>
      </c>
      <c r="M70" s="4">
        <v>6.704225352112676</v>
      </c>
      <c r="N70" s="11">
        <v>0.15884298237710526</v>
      </c>
      <c r="O70" s="4">
        <v>24.016478873239439</v>
      </c>
      <c r="P70" s="4">
        <v>6.704225352112676</v>
      </c>
      <c r="Q70" s="9">
        <v>0.27915105238773841</v>
      </c>
      <c r="R70" s="4">
        <v>12.464788732394366</v>
      </c>
      <c r="S70" s="4">
        <v>0</v>
      </c>
      <c r="T70" s="11">
        <v>0</v>
      </c>
      <c r="U70" s="4">
        <v>5.725352112676056</v>
      </c>
      <c r="V70" s="4">
        <v>0</v>
      </c>
      <c r="W70" s="11">
        <v>0</v>
      </c>
      <c r="X70" s="4">
        <v>47.468309859154928</v>
      </c>
      <c r="Y70" s="4">
        <v>6.535211267605634</v>
      </c>
      <c r="Z70" s="11">
        <v>0.13767524664342409</v>
      </c>
      <c r="AA70" s="4">
        <v>0</v>
      </c>
      <c r="AB70" s="4">
        <v>0</v>
      </c>
      <c r="AC70" s="11" t="s">
        <v>748</v>
      </c>
      <c r="AD70" s="4">
        <v>59.415492957746494</v>
      </c>
      <c r="AE70" s="4">
        <v>13.633802816901408</v>
      </c>
      <c r="AF70" s="11">
        <v>0.22946544980443279</v>
      </c>
      <c r="AG70" s="4">
        <v>0</v>
      </c>
      <c r="AH70" s="4">
        <v>0</v>
      </c>
      <c r="AI70" s="11" t="s">
        <v>748</v>
      </c>
      <c r="AJ70" s="4">
        <v>0</v>
      </c>
      <c r="AK70" s="4">
        <v>0</v>
      </c>
      <c r="AL70" s="11" t="s">
        <v>748</v>
      </c>
      <c r="AM70" s="1">
        <v>245370</v>
      </c>
      <c r="AN70" s="1">
        <v>5</v>
      </c>
      <c r="AX70"/>
      <c r="AY70"/>
    </row>
    <row r="71" spans="1:51" x14ac:dyDescent="0.25">
      <c r="A71" t="s">
        <v>356</v>
      </c>
      <c r="B71" t="s">
        <v>81</v>
      </c>
      <c r="C71" t="s">
        <v>512</v>
      </c>
      <c r="D71" t="s">
        <v>415</v>
      </c>
      <c r="E71" s="4">
        <v>65.684782608695656</v>
      </c>
      <c r="F71" s="4">
        <v>233.56793478260872</v>
      </c>
      <c r="G71" s="4">
        <v>14.972826086956522</v>
      </c>
      <c r="H71" s="11">
        <v>6.4104801461263711E-2</v>
      </c>
      <c r="I71" s="4">
        <v>216.79891304347828</v>
      </c>
      <c r="J71" s="4">
        <v>14.972826086956522</v>
      </c>
      <c r="K71" s="11">
        <v>6.9063197212403796E-2</v>
      </c>
      <c r="L71" s="4">
        <v>82.508152173913047</v>
      </c>
      <c r="M71" s="4">
        <v>3.4456521739130435</v>
      </c>
      <c r="N71" s="11">
        <v>4.1761354279880113E-2</v>
      </c>
      <c r="O71" s="4">
        <v>65.739130434782609</v>
      </c>
      <c r="P71" s="4">
        <v>3.4456521739130435</v>
      </c>
      <c r="Q71" s="9">
        <v>5.2414021164021163E-2</v>
      </c>
      <c r="R71" s="4">
        <v>11.725543478260869</v>
      </c>
      <c r="S71" s="4">
        <v>0</v>
      </c>
      <c r="T71" s="11">
        <v>0</v>
      </c>
      <c r="U71" s="4">
        <v>5.0434782608695654</v>
      </c>
      <c r="V71" s="4">
        <v>0</v>
      </c>
      <c r="W71" s="11">
        <v>0</v>
      </c>
      <c r="X71" s="4">
        <v>35.277173913043477</v>
      </c>
      <c r="Y71" s="4">
        <v>0</v>
      </c>
      <c r="Z71" s="11">
        <v>0</v>
      </c>
      <c r="AA71" s="4">
        <v>0</v>
      </c>
      <c r="AB71" s="4">
        <v>0</v>
      </c>
      <c r="AC71" s="11" t="s">
        <v>748</v>
      </c>
      <c r="AD71" s="4">
        <v>108.49728260869566</v>
      </c>
      <c r="AE71" s="4">
        <v>11.527173913043478</v>
      </c>
      <c r="AF71" s="11">
        <v>0.10624389510857314</v>
      </c>
      <c r="AG71" s="4">
        <v>0</v>
      </c>
      <c r="AH71" s="4">
        <v>0</v>
      </c>
      <c r="AI71" s="11" t="s">
        <v>748</v>
      </c>
      <c r="AJ71" s="4">
        <v>7.2853260869565215</v>
      </c>
      <c r="AK71" s="4">
        <v>0</v>
      </c>
      <c r="AL71" s="11" t="s">
        <v>748</v>
      </c>
      <c r="AM71" s="1">
        <v>245275</v>
      </c>
      <c r="AN71" s="1">
        <v>5</v>
      </c>
      <c r="AX71"/>
      <c r="AY71"/>
    </row>
    <row r="72" spans="1:51" x14ac:dyDescent="0.25">
      <c r="A72" t="s">
        <v>356</v>
      </c>
      <c r="B72" t="s">
        <v>169</v>
      </c>
      <c r="C72" t="s">
        <v>509</v>
      </c>
      <c r="D72" t="s">
        <v>421</v>
      </c>
      <c r="E72" s="4">
        <v>50.728260869565219</v>
      </c>
      <c r="F72" s="4">
        <v>171.3241304347826</v>
      </c>
      <c r="G72" s="4">
        <v>0</v>
      </c>
      <c r="H72" s="11">
        <v>0</v>
      </c>
      <c r="I72" s="4">
        <v>158.89206521739132</v>
      </c>
      <c r="J72" s="4">
        <v>0</v>
      </c>
      <c r="K72" s="11">
        <v>0</v>
      </c>
      <c r="L72" s="4">
        <v>31.951630434782608</v>
      </c>
      <c r="M72" s="4">
        <v>0</v>
      </c>
      <c r="N72" s="11">
        <v>0</v>
      </c>
      <c r="O72" s="4">
        <v>19.519565217391303</v>
      </c>
      <c r="P72" s="4">
        <v>0</v>
      </c>
      <c r="Q72" s="9">
        <v>0</v>
      </c>
      <c r="R72" s="4">
        <v>9.2146739130434785</v>
      </c>
      <c r="S72" s="4">
        <v>0</v>
      </c>
      <c r="T72" s="11">
        <v>0</v>
      </c>
      <c r="U72" s="4">
        <v>3.2173913043478262</v>
      </c>
      <c r="V72" s="4">
        <v>0</v>
      </c>
      <c r="W72" s="11">
        <v>0</v>
      </c>
      <c r="X72" s="4">
        <v>41.293478260869563</v>
      </c>
      <c r="Y72" s="4">
        <v>0</v>
      </c>
      <c r="Z72" s="11">
        <v>0</v>
      </c>
      <c r="AA72" s="4">
        <v>0</v>
      </c>
      <c r="AB72" s="4">
        <v>0</v>
      </c>
      <c r="AC72" s="11" t="s">
        <v>748</v>
      </c>
      <c r="AD72" s="4">
        <v>83.081739130434784</v>
      </c>
      <c r="AE72" s="4">
        <v>0</v>
      </c>
      <c r="AF72" s="11">
        <v>0</v>
      </c>
      <c r="AG72" s="4">
        <v>0</v>
      </c>
      <c r="AH72" s="4">
        <v>0</v>
      </c>
      <c r="AI72" s="11" t="s">
        <v>748</v>
      </c>
      <c r="AJ72" s="4">
        <v>14.997282608695652</v>
      </c>
      <c r="AK72" s="4">
        <v>0</v>
      </c>
      <c r="AL72" s="11" t="s">
        <v>748</v>
      </c>
      <c r="AM72" s="1">
        <v>245409</v>
      </c>
      <c r="AN72" s="1">
        <v>5</v>
      </c>
      <c r="AX72"/>
      <c r="AY72"/>
    </row>
    <row r="73" spans="1:51" x14ac:dyDescent="0.25">
      <c r="A73" t="s">
        <v>356</v>
      </c>
      <c r="B73" t="s">
        <v>269</v>
      </c>
      <c r="C73" t="s">
        <v>674</v>
      </c>
      <c r="D73" t="s">
        <v>466</v>
      </c>
      <c r="E73" s="4">
        <v>38.076086956521742</v>
      </c>
      <c r="F73" s="4">
        <v>133.53347826086957</v>
      </c>
      <c r="G73" s="4">
        <v>0</v>
      </c>
      <c r="H73" s="11">
        <v>0</v>
      </c>
      <c r="I73" s="4">
        <v>116.31010869565216</v>
      </c>
      <c r="J73" s="4">
        <v>0</v>
      </c>
      <c r="K73" s="11">
        <v>0</v>
      </c>
      <c r="L73" s="4">
        <v>23.378152173913044</v>
      </c>
      <c r="M73" s="4">
        <v>0</v>
      </c>
      <c r="N73" s="11">
        <v>0</v>
      </c>
      <c r="O73" s="4">
        <v>8.804347826086957</v>
      </c>
      <c r="P73" s="4">
        <v>0</v>
      </c>
      <c r="Q73" s="9">
        <v>0</v>
      </c>
      <c r="R73" s="4">
        <v>9.4777173913043473</v>
      </c>
      <c r="S73" s="4">
        <v>0</v>
      </c>
      <c r="T73" s="11">
        <v>0</v>
      </c>
      <c r="U73" s="4">
        <v>5.0960869565217397</v>
      </c>
      <c r="V73" s="4">
        <v>0</v>
      </c>
      <c r="W73" s="11">
        <v>0</v>
      </c>
      <c r="X73" s="4">
        <v>17.961739130434783</v>
      </c>
      <c r="Y73" s="4">
        <v>0</v>
      </c>
      <c r="Z73" s="11">
        <v>0</v>
      </c>
      <c r="AA73" s="4">
        <v>2.649565217391304</v>
      </c>
      <c r="AB73" s="4">
        <v>0</v>
      </c>
      <c r="AC73" s="11">
        <v>0</v>
      </c>
      <c r="AD73" s="4">
        <v>49.582065217391303</v>
      </c>
      <c r="AE73" s="4">
        <v>0</v>
      </c>
      <c r="AF73" s="11">
        <v>0</v>
      </c>
      <c r="AG73" s="4">
        <v>1.3097826086956521</v>
      </c>
      <c r="AH73" s="4">
        <v>0</v>
      </c>
      <c r="AI73" s="11">
        <v>0</v>
      </c>
      <c r="AJ73" s="4">
        <v>38.652173913043477</v>
      </c>
      <c r="AK73" s="4">
        <v>0</v>
      </c>
      <c r="AL73" s="11" t="s">
        <v>748</v>
      </c>
      <c r="AM73" s="1">
        <v>245560</v>
      </c>
      <c r="AN73" s="1">
        <v>5</v>
      </c>
      <c r="AX73"/>
      <c r="AY73"/>
    </row>
    <row r="74" spans="1:51" x14ac:dyDescent="0.25">
      <c r="A74" t="s">
        <v>356</v>
      </c>
      <c r="B74" t="s">
        <v>232</v>
      </c>
      <c r="C74" t="s">
        <v>503</v>
      </c>
      <c r="D74" t="s">
        <v>419</v>
      </c>
      <c r="E74" s="4">
        <v>64.880434782608702</v>
      </c>
      <c r="F74" s="4">
        <v>375.37445652173915</v>
      </c>
      <c r="G74" s="4">
        <v>0</v>
      </c>
      <c r="H74" s="11">
        <v>0</v>
      </c>
      <c r="I74" s="4">
        <v>333.53478260869565</v>
      </c>
      <c r="J74" s="4">
        <v>0</v>
      </c>
      <c r="K74" s="11">
        <v>0</v>
      </c>
      <c r="L74" s="4">
        <v>114.94021739130436</v>
      </c>
      <c r="M74" s="4">
        <v>0</v>
      </c>
      <c r="N74" s="11">
        <v>0</v>
      </c>
      <c r="O74" s="4">
        <v>73.100543478260875</v>
      </c>
      <c r="P74" s="4">
        <v>0</v>
      </c>
      <c r="Q74" s="9">
        <v>0</v>
      </c>
      <c r="R74" s="4">
        <v>36.448369565217391</v>
      </c>
      <c r="S74" s="4">
        <v>0</v>
      </c>
      <c r="T74" s="11">
        <v>0</v>
      </c>
      <c r="U74" s="4">
        <v>5.3913043478260869</v>
      </c>
      <c r="V74" s="4">
        <v>0</v>
      </c>
      <c r="W74" s="11">
        <v>0</v>
      </c>
      <c r="X74" s="4">
        <v>48.019021739130437</v>
      </c>
      <c r="Y74" s="4">
        <v>0</v>
      </c>
      <c r="Z74" s="11">
        <v>0</v>
      </c>
      <c r="AA74" s="4">
        <v>0</v>
      </c>
      <c r="AB74" s="4">
        <v>0</v>
      </c>
      <c r="AC74" s="11" t="s">
        <v>748</v>
      </c>
      <c r="AD74" s="4">
        <v>147.27934782608696</v>
      </c>
      <c r="AE74" s="4">
        <v>0</v>
      </c>
      <c r="AF74" s="11">
        <v>0</v>
      </c>
      <c r="AG74" s="4">
        <v>6.8532608695652177</v>
      </c>
      <c r="AH74" s="4">
        <v>0</v>
      </c>
      <c r="AI74" s="11">
        <v>0</v>
      </c>
      <c r="AJ74" s="4">
        <v>58.282608695652172</v>
      </c>
      <c r="AK74" s="4">
        <v>0</v>
      </c>
      <c r="AL74" s="11" t="s">
        <v>748</v>
      </c>
      <c r="AM74" s="1">
        <v>245494</v>
      </c>
      <c r="AN74" s="1">
        <v>5</v>
      </c>
      <c r="AX74"/>
      <c r="AY74"/>
    </row>
    <row r="75" spans="1:51" x14ac:dyDescent="0.25">
      <c r="A75" t="s">
        <v>356</v>
      </c>
      <c r="B75" t="s">
        <v>228</v>
      </c>
      <c r="C75" t="s">
        <v>543</v>
      </c>
      <c r="D75" t="s">
        <v>423</v>
      </c>
      <c r="E75" s="4">
        <v>65.267605633802816</v>
      </c>
      <c r="F75" s="4">
        <v>288.96478873239437</v>
      </c>
      <c r="G75" s="4">
        <v>0</v>
      </c>
      <c r="H75" s="11">
        <v>0</v>
      </c>
      <c r="I75" s="4">
        <v>245.90140845070428</v>
      </c>
      <c r="J75" s="4">
        <v>0</v>
      </c>
      <c r="K75" s="11">
        <v>0</v>
      </c>
      <c r="L75" s="4">
        <v>65.626760563380287</v>
      </c>
      <c r="M75" s="4">
        <v>0</v>
      </c>
      <c r="N75" s="11">
        <v>0</v>
      </c>
      <c r="O75" s="4">
        <v>22.56338028169014</v>
      </c>
      <c r="P75" s="4">
        <v>0</v>
      </c>
      <c r="Q75" s="9">
        <v>0</v>
      </c>
      <c r="R75" s="4">
        <v>38.33098591549296</v>
      </c>
      <c r="S75" s="4">
        <v>0</v>
      </c>
      <c r="T75" s="11">
        <v>0</v>
      </c>
      <c r="U75" s="4">
        <v>4.732394366197183</v>
      </c>
      <c r="V75" s="4">
        <v>0</v>
      </c>
      <c r="W75" s="11">
        <v>0</v>
      </c>
      <c r="X75" s="4">
        <v>78.85338028169015</v>
      </c>
      <c r="Y75" s="4">
        <v>0</v>
      </c>
      <c r="Z75" s="11">
        <v>0</v>
      </c>
      <c r="AA75" s="4">
        <v>0</v>
      </c>
      <c r="AB75" s="4">
        <v>0</v>
      </c>
      <c r="AC75" s="11" t="s">
        <v>748</v>
      </c>
      <c r="AD75" s="4">
        <v>144.1360563380282</v>
      </c>
      <c r="AE75" s="4">
        <v>0</v>
      </c>
      <c r="AF75" s="11">
        <v>0</v>
      </c>
      <c r="AG75" s="4">
        <v>0</v>
      </c>
      <c r="AH75" s="4">
        <v>0</v>
      </c>
      <c r="AI75" s="11" t="s">
        <v>748</v>
      </c>
      <c r="AJ75" s="4">
        <v>0.34859154929577463</v>
      </c>
      <c r="AK75" s="4">
        <v>0</v>
      </c>
      <c r="AL75" s="11" t="s">
        <v>748</v>
      </c>
      <c r="AM75" s="1">
        <v>245489</v>
      </c>
      <c r="AN75" s="1">
        <v>5</v>
      </c>
      <c r="AX75"/>
      <c r="AY75"/>
    </row>
    <row r="76" spans="1:51" x14ac:dyDescent="0.25">
      <c r="A76" t="s">
        <v>356</v>
      </c>
      <c r="B76" t="s">
        <v>314</v>
      </c>
      <c r="C76" t="s">
        <v>513</v>
      </c>
      <c r="D76" t="s">
        <v>413</v>
      </c>
      <c r="E76" s="4">
        <v>58</v>
      </c>
      <c r="F76" s="4">
        <v>325.18836956521744</v>
      </c>
      <c r="G76" s="4">
        <v>0</v>
      </c>
      <c r="H76" s="11">
        <v>0</v>
      </c>
      <c r="I76" s="4">
        <v>304.28989130434786</v>
      </c>
      <c r="J76" s="4">
        <v>0</v>
      </c>
      <c r="K76" s="11">
        <v>0</v>
      </c>
      <c r="L76" s="4">
        <v>42.65978260869565</v>
      </c>
      <c r="M76" s="4">
        <v>0</v>
      </c>
      <c r="N76" s="11">
        <v>0</v>
      </c>
      <c r="O76" s="4">
        <v>21.761304347826087</v>
      </c>
      <c r="P76" s="4">
        <v>0</v>
      </c>
      <c r="Q76" s="9">
        <v>0</v>
      </c>
      <c r="R76" s="4">
        <v>16.414782608695649</v>
      </c>
      <c r="S76" s="4">
        <v>0</v>
      </c>
      <c r="T76" s="11">
        <v>0</v>
      </c>
      <c r="U76" s="4">
        <v>4.4836956521739131</v>
      </c>
      <c r="V76" s="4">
        <v>0</v>
      </c>
      <c r="W76" s="11">
        <v>0</v>
      </c>
      <c r="X76" s="4">
        <v>45.979239130434784</v>
      </c>
      <c r="Y76" s="4">
        <v>0</v>
      </c>
      <c r="Z76" s="11">
        <v>0</v>
      </c>
      <c r="AA76" s="4">
        <v>0</v>
      </c>
      <c r="AB76" s="4">
        <v>0</v>
      </c>
      <c r="AC76" s="11" t="s">
        <v>748</v>
      </c>
      <c r="AD76" s="4">
        <v>236.40260869565219</v>
      </c>
      <c r="AE76" s="4">
        <v>0</v>
      </c>
      <c r="AF76" s="11">
        <v>0</v>
      </c>
      <c r="AG76" s="4">
        <v>0</v>
      </c>
      <c r="AH76" s="4">
        <v>0</v>
      </c>
      <c r="AI76" s="11" t="s">
        <v>748</v>
      </c>
      <c r="AJ76" s="4">
        <v>0.14673913043478262</v>
      </c>
      <c r="AK76" s="4">
        <v>0</v>
      </c>
      <c r="AL76" s="11" t="s">
        <v>748</v>
      </c>
      <c r="AM76" s="1">
        <v>245625</v>
      </c>
      <c r="AN76" s="1">
        <v>5</v>
      </c>
      <c r="AX76"/>
      <c r="AY76"/>
    </row>
    <row r="77" spans="1:51" x14ac:dyDescent="0.25">
      <c r="A77" t="s">
        <v>356</v>
      </c>
      <c r="B77" t="s">
        <v>202</v>
      </c>
      <c r="C77" t="s">
        <v>513</v>
      </c>
      <c r="D77" t="s">
        <v>413</v>
      </c>
      <c r="E77" s="4">
        <v>123.70652173913044</v>
      </c>
      <c r="F77" s="4">
        <v>600.52315217391299</v>
      </c>
      <c r="G77" s="4">
        <v>0</v>
      </c>
      <c r="H77" s="11">
        <v>0</v>
      </c>
      <c r="I77" s="4">
        <v>554.65869565217383</v>
      </c>
      <c r="J77" s="4">
        <v>0</v>
      </c>
      <c r="K77" s="11">
        <v>0</v>
      </c>
      <c r="L77" s="4">
        <v>98.207934782608689</v>
      </c>
      <c r="M77" s="4">
        <v>0</v>
      </c>
      <c r="N77" s="11">
        <v>0</v>
      </c>
      <c r="O77" s="4">
        <v>61.997717391304334</v>
      </c>
      <c r="P77" s="4">
        <v>0</v>
      </c>
      <c r="Q77" s="9">
        <v>0</v>
      </c>
      <c r="R77" s="4">
        <v>31.808043478260871</v>
      </c>
      <c r="S77" s="4">
        <v>0</v>
      </c>
      <c r="T77" s="11">
        <v>0</v>
      </c>
      <c r="U77" s="4">
        <v>4.4021739130434785</v>
      </c>
      <c r="V77" s="4">
        <v>0</v>
      </c>
      <c r="W77" s="11">
        <v>0</v>
      </c>
      <c r="X77" s="4">
        <v>125.65228260869567</v>
      </c>
      <c r="Y77" s="4">
        <v>0</v>
      </c>
      <c r="Z77" s="11">
        <v>0</v>
      </c>
      <c r="AA77" s="4">
        <v>9.6542391304347834</v>
      </c>
      <c r="AB77" s="4">
        <v>0</v>
      </c>
      <c r="AC77" s="11">
        <v>0</v>
      </c>
      <c r="AD77" s="4">
        <v>367.00869565217386</v>
      </c>
      <c r="AE77" s="4">
        <v>0</v>
      </c>
      <c r="AF77" s="11">
        <v>0</v>
      </c>
      <c r="AG77" s="4">
        <v>0</v>
      </c>
      <c r="AH77" s="4">
        <v>0</v>
      </c>
      <c r="AI77" s="11" t="s">
        <v>748</v>
      </c>
      <c r="AJ77" s="4">
        <v>0</v>
      </c>
      <c r="AK77" s="4">
        <v>0</v>
      </c>
      <c r="AL77" s="11" t="s">
        <v>748</v>
      </c>
      <c r="AM77" s="1">
        <v>245452</v>
      </c>
      <c r="AN77" s="1">
        <v>5</v>
      </c>
      <c r="AX77"/>
      <c r="AY77"/>
    </row>
    <row r="78" spans="1:51" x14ac:dyDescent="0.25">
      <c r="A78" t="s">
        <v>356</v>
      </c>
      <c r="B78" t="s">
        <v>183</v>
      </c>
      <c r="C78" t="s">
        <v>629</v>
      </c>
      <c r="D78" t="s">
        <v>448</v>
      </c>
      <c r="E78" s="4">
        <v>16.782608695652176</v>
      </c>
      <c r="F78" s="4">
        <v>93.405000000000001</v>
      </c>
      <c r="G78" s="4">
        <v>9.008152173913043</v>
      </c>
      <c r="H78" s="11">
        <v>9.6441862576018875E-2</v>
      </c>
      <c r="I78" s="4">
        <v>87.97282608695653</v>
      </c>
      <c r="J78" s="4">
        <v>9.008152173913043</v>
      </c>
      <c r="K78" s="11">
        <v>0.10239698523506516</v>
      </c>
      <c r="L78" s="4">
        <v>45.141413043478259</v>
      </c>
      <c r="M78" s="4">
        <v>5.1902173913043477</v>
      </c>
      <c r="N78" s="11">
        <v>0.11497684811738956</v>
      </c>
      <c r="O78" s="4">
        <v>39.709239130434781</v>
      </c>
      <c r="P78" s="4">
        <v>5.1902173913043477</v>
      </c>
      <c r="Q78" s="9">
        <v>0.13070553616642716</v>
      </c>
      <c r="R78" s="4">
        <v>5.4321739130434779</v>
      </c>
      <c r="S78" s="4">
        <v>0</v>
      </c>
      <c r="T78" s="11">
        <v>0</v>
      </c>
      <c r="U78" s="4">
        <v>0</v>
      </c>
      <c r="V78" s="4">
        <v>0</v>
      </c>
      <c r="W78" s="11" t="s">
        <v>748</v>
      </c>
      <c r="X78" s="4">
        <v>9.0978260869565215</v>
      </c>
      <c r="Y78" s="4">
        <v>0</v>
      </c>
      <c r="Z78" s="11">
        <v>0</v>
      </c>
      <c r="AA78" s="4">
        <v>0</v>
      </c>
      <c r="AB78" s="4">
        <v>0</v>
      </c>
      <c r="AC78" s="11" t="s">
        <v>748</v>
      </c>
      <c r="AD78" s="4">
        <v>28.388586956521738</v>
      </c>
      <c r="AE78" s="4">
        <v>3.8179347826086958</v>
      </c>
      <c r="AF78" s="11">
        <v>0.13448836986694745</v>
      </c>
      <c r="AG78" s="4">
        <v>10.777173913043478</v>
      </c>
      <c r="AH78" s="4">
        <v>0</v>
      </c>
      <c r="AI78" s="11">
        <v>0</v>
      </c>
      <c r="AJ78" s="4">
        <v>0</v>
      </c>
      <c r="AK78" s="4">
        <v>0</v>
      </c>
      <c r="AL78" s="11" t="s">
        <v>748</v>
      </c>
      <c r="AM78" s="1">
        <v>245428</v>
      </c>
      <c r="AN78" s="1">
        <v>5</v>
      </c>
      <c r="AX78"/>
      <c r="AY78"/>
    </row>
    <row r="79" spans="1:51" x14ac:dyDescent="0.25">
      <c r="A79" t="s">
        <v>356</v>
      </c>
      <c r="B79" t="s">
        <v>281</v>
      </c>
      <c r="C79" t="s">
        <v>492</v>
      </c>
      <c r="D79" t="s">
        <v>458</v>
      </c>
      <c r="E79" s="4">
        <v>17.728260869565219</v>
      </c>
      <c r="F79" s="4">
        <v>86.478369565217378</v>
      </c>
      <c r="G79" s="4">
        <v>0</v>
      </c>
      <c r="H79" s="11">
        <v>0</v>
      </c>
      <c r="I79" s="4">
        <v>72.220217391304345</v>
      </c>
      <c r="J79" s="4">
        <v>0</v>
      </c>
      <c r="K79" s="11">
        <v>0</v>
      </c>
      <c r="L79" s="4">
        <v>25.298913043478262</v>
      </c>
      <c r="M79" s="4">
        <v>0</v>
      </c>
      <c r="N79" s="11">
        <v>0</v>
      </c>
      <c r="O79" s="4">
        <v>11.040760869565217</v>
      </c>
      <c r="P79" s="4">
        <v>0</v>
      </c>
      <c r="Q79" s="9">
        <v>0</v>
      </c>
      <c r="R79" s="4">
        <v>9.2146739130434785</v>
      </c>
      <c r="S79" s="4">
        <v>0</v>
      </c>
      <c r="T79" s="11">
        <v>0</v>
      </c>
      <c r="U79" s="4">
        <v>5.0434782608695654</v>
      </c>
      <c r="V79" s="4">
        <v>0</v>
      </c>
      <c r="W79" s="11">
        <v>0</v>
      </c>
      <c r="X79" s="4">
        <v>15.649565217391304</v>
      </c>
      <c r="Y79" s="4">
        <v>0</v>
      </c>
      <c r="Z79" s="11">
        <v>0</v>
      </c>
      <c r="AA79" s="4">
        <v>0</v>
      </c>
      <c r="AB79" s="4">
        <v>0</v>
      </c>
      <c r="AC79" s="11" t="s">
        <v>748</v>
      </c>
      <c r="AD79" s="4">
        <v>39.505434782608695</v>
      </c>
      <c r="AE79" s="4">
        <v>0</v>
      </c>
      <c r="AF79" s="11">
        <v>0</v>
      </c>
      <c r="AG79" s="4">
        <v>0</v>
      </c>
      <c r="AH79" s="4">
        <v>0</v>
      </c>
      <c r="AI79" s="11" t="s">
        <v>748</v>
      </c>
      <c r="AJ79" s="4">
        <v>6.0244565217391308</v>
      </c>
      <c r="AK79" s="4">
        <v>0</v>
      </c>
      <c r="AL79" s="11" t="s">
        <v>748</v>
      </c>
      <c r="AM79" s="1">
        <v>245579</v>
      </c>
      <c r="AN79" s="1">
        <v>5</v>
      </c>
      <c r="AX79"/>
      <c r="AY79"/>
    </row>
    <row r="80" spans="1:51" x14ac:dyDescent="0.25">
      <c r="A80" t="s">
        <v>356</v>
      </c>
      <c r="B80" t="s">
        <v>215</v>
      </c>
      <c r="C80" t="s">
        <v>485</v>
      </c>
      <c r="D80" t="s">
        <v>420</v>
      </c>
      <c r="E80" s="4">
        <v>28.521739130434781</v>
      </c>
      <c r="F80" s="4">
        <v>102.96858695652173</v>
      </c>
      <c r="G80" s="4">
        <v>0</v>
      </c>
      <c r="H80" s="11">
        <v>0</v>
      </c>
      <c r="I80" s="4">
        <v>98.133152173913047</v>
      </c>
      <c r="J80" s="4">
        <v>0</v>
      </c>
      <c r="K80" s="11">
        <v>0</v>
      </c>
      <c r="L80" s="4">
        <v>23.022934782608694</v>
      </c>
      <c r="M80" s="4">
        <v>0</v>
      </c>
      <c r="N80" s="11">
        <v>0</v>
      </c>
      <c r="O80" s="4">
        <v>18.1875</v>
      </c>
      <c r="P80" s="4">
        <v>0</v>
      </c>
      <c r="Q80" s="9">
        <v>0</v>
      </c>
      <c r="R80" s="4">
        <v>0.3136956521739131</v>
      </c>
      <c r="S80" s="4">
        <v>0</v>
      </c>
      <c r="T80" s="11">
        <v>0</v>
      </c>
      <c r="U80" s="4">
        <v>4.5217391304347823</v>
      </c>
      <c r="V80" s="4">
        <v>0</v>
      </c>
      <c r="W80" s="11">
        <v>0</v>
      </c>
      <c r="X80" s="4">
        <v>11.942934782608695</v>
      </c>
      <c r="Y80" s="4">
        <v>0</v>
      </c>
      <c r="Z80" s="11">
        <v>0</v>
      </c>
      <c r="AA80" s="4">
        <v>0</v>
      </c>
      <c r="AB80" s="4">
        <v>0</v>
      </c>
      <c r="AC80" s="11" t="s">
        <v>748</v>
      </c>
      <c r="AD80" s="4">
        <v>63.741847826086953</v>
      </c>
      <c r="AE80" s="4">
        <v>0</v>
      </c>
      <c r="AF80" s="11">
        <v>0</v>
      </c>
      <c r="AG80" s="4">
        <v>0</v>
      </c>
      <c r="AH80" s="4">
        <v>0</v>
      </c>
      <c r="AI80" s="11" t="s">
        <v>748</v>
      </c>
      <c r="AJ80" s="4">
        <v>4.2608695652173916</v>
      </c>
      <c r="AK80" s="4">
        <v>0</v>
      </c>
      <c r="AL80" s="11" t="s">
        <v>748</v>
      </c>
      <c r="AM80" s="1">
        <v>245469</v>
      </c>
      <c r="AN80" s="1">
        <v>5</v>
      </c>
      <c r="AX80"/>
      <c r="AY80"/>
    </row>
    <row r="81" spans="1:51" x14ac:dyDescent="0.25">
      <c r="A81" t="s">
        <v>356</v>
      </c>
      <c r="B81" t="s">
        <v>37</v>
      </c>
      <c r="C81" t="s">
        <v>543</v>
      </c>
      <c r="D81" t="s">
        <v>423</v>
      </c>
      <c r="E81" s="4">
        <v>66.358695652173907</v>
      </c>
      <c r="F81" s="4">
        <v>348.60684782608695</v>
      </c>
      <c r="G81" s="4">
        <v>1.3233695652173914</v>
      </c>
      <c r="H81" s="11">
        <v>3.7961662929742396E-3</v>
      </c>
      <c r="I81" s="4">
        <v>329.4728260869565</v>
      </c>
      <c r="J81" s="4">
        <v>1.3233695652173914</v>
      </c>
      <c r="K81" s="11">
        <v>4.0166273526549331E-3</v>
      </c>
      <c r="L81" s="4">
        <v>72.310652173913041</v>
      </c>
      <c r="M81" s="4">
        <v>1.3233695652173914</v>
      </c>
      <c r="N81" s="11">
        <v>1.8301170372998145E-2</v>
      </c>
      <c r="O81" s="4">
        <v>59.013586956521742</v>
      </c>
      <c r="P81" s="4">
        <v>1.3233695652173914</v>
      </c>
      <c r="Q81" s="9">
        <v>2.2424828475387945E-2</v>
      </c>
      <c r="R81" s="4">
        <v>7.8188043478260854</v>
      </c>
      <c r="S81" s="4">
        <v>0</v>
      </c>
      <c r="T81" s="11">
        <v>0</v>
      </c>
      <c r="U81" s="4">
        <v>5.4782608695652177</v>
      </c>
      <c r="V81" s="4">
        <v>0</v>
      </c>
      <c r="W81" s="11">
        <v>0</v>
      </c>
      <c r="X81" s="4">
        <v>42.529891304347828</v>
      </c>
      <c r="Y81" s="4">
        <v>0</v>
      </c>
      <c r="Z81" s="11">
        <v>0</v>
      </c>
      <c r="AA81" s="4">
        <v>5.8369565217391308</v>
      </c>
      <c r="AB81" s="4">
        <v>0</v>
      </c>
      <c r="AC81" s="11">
        <v>0</v>
      </c>
      <c r="AD81" s="4">
        <v>214.11141304347825</v>
      </c>
      <c r="AE81" s="4">
        <v>0</v>
      </c>
      <c r="AF81" s="11">
        <v>0</v>
      </c>
      <c r="AG81" s="4">
        <v>4.8913043478260869</v>
      </c>
      <c r="AH81" s="4">
        <v>0</v>
      </c>
      <c r="AI81" s="11">
        <v>0</v>
      </c>
      <c r="AJ81" s="4">
        <v>8.9266304347826093</v>
      </c>
      <c r="AK81" s="4">
        <v>0</v>
      </c>
      <c r="AL81" s="11" t="s">
        <v>748</v>
      </c>
      <c r="AM81" s="1">
        <v>245212</v>
      </c>
      <c r="AN81" s="1">
        <v>5</v>
      </c>
      <c r="AX81"/>
      <c r="AY81"/>
    </row>
    <row r="82" spans="1:51" x14ac:dyDescent="0.25">
      <c r="A82" t="s">
        <v>356</v>
      </c>
      <c r="B82" t="s">
        <v>206</v>
      </c>
      <c r="C82" t="s">
        <v>506</v>
      </c>
      <c r="D82" t="s">
        <v>420</v>
      </c>
      <c r="E82" s="4">
        <v>30.706521739130434</v>
      </c>
      <c r="F82" s="4">
        <v>131.6779347826087</v>
      </c>
      <c r="G82" s="4">
        <v>0</v>
      </c>
      <c r="H82" s="11">
        <v>0</v>
      </c>
      <c r="I82" s="4">
        <v>121.33423913043478</v>
      </c>
      <c r="J82" s="4">
        <v>0</v>
      </c>
      <c r="K82" s="11">
        <v>0</v>
      </c>
      <c r="L82" s="4">
        <v>37.129021739130437</v>
      </c>
      <c r="M82" s="4">
        <v>0</v>
      </c>
      <c r="N82" s="11">
        <v>0</v>
      </c>
      <c r="O82" s="4">
        <v>26.785326086956523</v>
      </c>
      <c r="P82" s="4">
        <v>0</v>
      </c>
      <c r="Q82" s="9">
        <v>0</v>
      </c>
      <c r="R82" s="4">
        <v>5.3871739130434779</v>
      </c>
      <c r="S82" s="4">
        <v>0</v>
      </c>
      <c r="T82" s="11">
        <v>0</v>
      </c>
      <c r="U82" s="4">
        <v>4.9565217391304346</v>
      </c>
      <c r="V82" s="4">
        <v>0</v>
      </c>
      <c r="W82" s="11">
        <v>0</v>
      </c>
      <c r="X82" s="4">
        <v>15.888586956521738</v>
      </c>
      <c r="Y82" s="4">
        <v>0</v>
      </c>
      <c r="Z82" s="11">
        <v>0</v>
      </c>
      <c r="AA82" s="4">
        <v>0</v>
      </c>
      <c r="AB82" s="4">
        <v>0</v>
      </c>
      <c r="AC82" s="11" t="s">
        <v>748</v>
      </c>
      <c r="AD82" s="4">
        <v>66.271739130434781</v>
      </c>
      <c r="AE82" s="4">
        <v>0</v>
      </c>
      <c r="AF82" s="11">
        <v>0</v>
      </c>
      <c r="AG82" s="4">
        <v>0.69021739130434778</v>
      </c>
      <c r="AH82" s="4">
        <v>0</v>
      </c>
      <c r="AI82" s="11">
        <v>0</v>
      </c>
      <c r="AJ82" s="4">
        <v>11.698369565217391</v>
      </c>
      <c r="AK82" s="4">
        <v>0</v>
      </c>
      <c r="AL82" s="11" t="s">
        <v>748</v>
      </c>
      <c r="AM82" s="1">
        <v>245458</v>
      </c>
      <c r="AN82" s="1">
        <v>5</v>
      </c>
      <c r="AX82"/>
      <c r="AY82"/>
    </row>
    <row r="83" spans="1:51" x14ac:dyDescent="0.25">
      <c r="A83" t="s">
        <v>356</v>
      </c>
      <c r="B83" t="s">
        <v>239</v>
      </c>
      <c r="C83" t="s">
        <v>507</v>
      </c>
      <c r="D83" t="s">
        <v>395</v>
      </c>
      <c r="E83" s="4">
        <v>21.206521739130434</v>
      </c>
      <c r="F83" s="4">
        <v>92.894021739130437</v>
      </c>
      <c r="G83" s="4">
        <v>0</v>
      </c>
      <c r="H83" s="11">
        <v>0</v>
      </c>
      <c r="I83" s="4">
        <v>83.057065217391283</v>
      </c>
      <c r="J83" s="4">
        <v>0</v>
      </c>
      <c r="K83" s="11">
        <v>0</v>
      </c>
      <c r="L83" s="4">
        <v>25.165760869565219</v>
      </c>
      <c r="M83" s="4">
        <v>0</v>
      </c>
      <c r="N83" s="11">
        <v>0</v>
      </c>
      <c r="O83" s="4">
        <v>16.092391304347824</v>
      </c>
      <c r="P83" s="4">
        <v>0</v>
      </c>
      <c r="Q83" s="9">
        <v>0</v>
      </c>
      <c r="R83" s="4">
        <v>3.5951086956521738</v>
      </c>
      <c r="S83" s="4">
        <v>0</v>
      </c>
      <c r="T83" s="11">
        <v>0</v>
      </c>
      <c r="U83" s="4">
        <v>5.4782608695652177</v>
      </c>
      <c r="V83" s="4">
        <v>0</v>
      </c>
      <c r="W83" s="11">
        <v>0</v>
      </c>
      <c r="X83" s="4">
        <v>25.266304347826086</v>
      </c>
      <c r="Y83" s="4">
        <v>0</v>
      </c>
      <c r="Z83" s="11">
        <v>0</v>
      </c>
      <c r="AA83" s="4">
        <v>0.76358695652173914</v>
      </c>
      <c r="AB83" s="4">
        <v>0</v>
      </c>
      <c r="AC83" s="11">
        <v>0</v>
      </c>
      <c r="AD83" s="4">
        <v>41.611413043478258</v>
      </c>
      <c r="AE83" s="4">
        <v>0</v>
      </c>
      <c r="AF83" s="11">
        <v>0</v>
      </c>
      <c r="AG83" s="4">
        <v>0</v>
      </c>
      <c r="AH83" s="4">
        <v>0</v>
      </c>
      <c r="AI83" s="11" t="s">
        <v>748</v>
      </c>
      <c r="AJ83" s="4">
        <v>8.6956521739130432E-2</v>
      </c>
      <c r="AK83" s="4">
        <v>0</v>
      </c>
      <c r="AL83" s="11" t="s">
        <v>748</v>
      </c>
      <c r="AM83" s="1">
        <v>245510</v>
      </c>
      <c r="AN83" s="1">
        <v>5</v>
      </c>
      <c r="AX83"/>
      <c r="AY83"/>
    </row>
    <row r="84" spans="1:51" x14ac:dyDescent="0.25">
      <c r="A84" t="s">
        <v>356</v>
      </c>
      <c r="B84" t="s">
        <v>209</v>
      </c>
      <c r="C84" t="s">
        <v>529</v>
      </c>
      <c r="D84" t="s">
        <v>386</v>
      </c>
      <c r="E84" s="4">
        <v>121.27173913043478</v>
      </c>
      <c r="F84" s="4">
        <v>582.11315217391302</v>
      </c>
      <c r="G84" s="4">
        <v>5.6063043478260868</v>
      </c>
      <c r="H84" s="11">
        <v>9.6309528944488413E-3</v>
      </c>
      <c r="I84" s="4">
        <v>546.28706521739127</v>
      </c>
      <c r="J84" s="4">
        <v>5.6063043478260868</v>
      </c>
      <c r="K84" s="11">
        <v>1.0262561032074036E-2</v>
      </c>
      <c r="L84" s="4">
        <v>88.044673913043511</v>
      </c>
      <c r="M84" s="4">
        <v>1.0068478260869564</v>
      </c>
      <c r="N84" s="11">
        <v>1.143564717022361E-2</v>
      </c>
      <c r="O84" s="4">
        <v>52.218586956521769</v>
      </c>
      <c r="P84" s="4">
        <v>1.0068478260869564</v>
      </c>
      <c r="Q84" s="9">
        <v>1.9281406961955481E-2</v>
      </c>
      <c r="R84" s="4">
        <v>30.913043478260871</v>
      </c>
      <c r="S84" s="4">
        <v>0</v>
      </c>
      <c r="T84" s="11">
        <v>0</v>
      </c>
      <c r="U84" s="4">
        <v>4.9130434782608692</v>
      </c>
      <c r="V84" s="4">
        <v>0</v>
      </c>
      <c r="W84" s="11">
        <v>0</v>
      </c>
      <c r="X84" s="4">
        <v>72.552826086956486</v>
      </c>
      <c r="Y84" s="4">
        <v>2.4379347826086959</v>
      </c>
      <c r="Z84" s="11">
        <v>3.3602202892644963E-2</v>
      </c>
      <c r="AA84" s="4">
        <v>0</v>
      </c>
      <c r="AB84" s="4">
        <v>0</v>
      </c>
      <c r="AC84" s="11" t="s">
        <v>748</v>
      </c>
      <c r="AD84" s="4">
        <v>362.46880434782605</v>
      </c>
      <c r="AE84" s="4">
        <v>2.1615217391304347</v>
      </c>
      <c r="AF84" s="11">
        <v>5.9633317769775089E-3</v>
      </c>
      <c r="AG84" s="4">
        <v>0</v>
      </c>
      <c r="AH84" s="4">
        <v>0</v>
      </c>
      <c r="AI84" s="11" t="s">
        <v>748</v>
      </c>
      <c r="AJ84" s="4">
        <v>59.046847826086967</v>
      </c>
      <c r="AK84" s="4">
        <v>0</v>
      </c>
      <c r="AL84" s="11" t="s">
        <v>748</v>
      </c>
      <c r="AM84" s="1">
        <v>245461</v>
      </c>
      <c r="AN84" s="1">
        <v>5</v>
      </c>
      <c r="AX84"/>
      <c r="AY84"/>
    </row>
    <row r="85" spans="1:51" x14ac:dyDescent="0.25">
      <c r="A85" t="s">
        <v>356</v>
      </c>
      <c r="B85" t="s">
        <v>260</v>
      </c>
      <c r="C85" t="s">
        <v>667</v>
      </c>
      <c r="D85" t="s">
        <v>392</v>
      </c>
      <c r="E85" s="4">
        <v>37.858695652173914</v>
      </c>
      <c r="F85" s="4">
        <v>182.64152173913044</v>
      </c>
      <c r="G85" s="4">
        <v>6.417934782608695</v>
      </c>
      <c r="H85" s="11">
        <v>3.5139516586899254E-2</v>
      </c>
      <c r="I85" s="4">
        <v>162.05728260869566</v>
      </c>
      <c r="J85" s="4">
        <v>6.417934782608695</v>
      </c>
      <c r="K85" s="11">
        <v>3.9602877941039359E-2</v>
      </c>
      <c r="L85" s="4">
        <v>29.289347826086964</v>
      </c>
      <c r="M85" s="4">
        <v>0</v>
      </c>
      <c r="N85" s="11">
        <v>0</v>
      </c>
      <c r="O85" s="4">
        <v>15.234891304347832</v>
      </c>
      <c r="P85" s="4">
        <v>0</v>
      </c>
      <c r="Q85" s="9">
        <v>0</v>
      </c>
      <c r="R85" s="4">
        <v>9.7391304347826093</v>
      </c>
      <c r="S85" s="4">
        <v>0</v>
      </c>
      <c r="T85" s="11">
        <v>0</v>
      </c>
      <c r="U85" s="4">
        <v>4.3153260869565218</v>
      </c>
      <c r="V85" s="4">
        <v>0</v>
      </c>
      <c r="W85" s="11">
        <v>0</v>
      </c>
      <c r="X85" s="4">
        <v>26.533369565217392</v>
      </c>
      <c r="Y85" s="4">
        <v>3.7440217391304347</v>
      </c>
      <c r="Z85" s="11">
        <v>0.14110615426841508</v>
      </c>
      <c r="AA85" s="4">
        <v>6.5297826086956539</v>
      </c>
      <c r="AB85" s="4">
        <v>0</v>
      </c>
      <c r="AC85" s="11">
        <v>0</v>
      </c>
      <c r="AD85" s="4">
        <v>84.363152173913065</v>
      </c>
      <c r="AE85" s="4">
        <v>2.6739130434782608</v>
      </c>
      <c r="AF85" s="11">
        <v>3.169527186426177E-2</v>
      </c>
      <c r="AG85" s="4">
        <v>9.1657608695652169</v>
      </c>
      <c r="AH85" s="4">
        <v>0</v>
      </c>
      <c r="AI85" s="11">
        <v>0</v>
      </c>
      <c r="AJ85" s="4">
        <v>26.760108695652161</v>
      </c>
      <c r="AK85" s="4">
        <v>0</v>
      </c>
      <c r="AL85" s="11" t="s">
        <v>748</v>
      </c>
      <c r="AM85" s="1">
        <v>245545</v>
      </c>
      <c r="AN85" s="1">
        <v>5</v>
      </c>
      <c r="AX85"/>
      <c r="AY85"/>
    </row>
    <row r="86" spans="1:51" x14ac:dyDescent="0.25">
      <c r="A86" t="s">
        <v>356</v>
      </c>
      <c r="B86" t="s">
        <v>283</v>
      </c>
      <c r="C86" t="s">
        <v>684</v>
      </c>
      <c r="D86" t="s">
        <v>467</v>
      </c>
      <c r="E86" s="4">
        <v>43.923913043478258</v>
      </c>
      <c r="F86" s="4">
        <v>181.90021739130435</v>
      </c>
      <c r="G86" s="4">
        <v>0</v>
      </c>
      <c r="H86" s="11">
        <v>0</v>
      </c>
      <c r="I86" s="4">
        <v>161.51978260869566</v>
      </c>
      <c r="J86" s="4">
        <v>0</v>
      </c>
      <c r="K86" s="11">
        <v>0</v>
      </c>
      <c r="L86" s="4">
        <v>34.58641304347826</v>
      </c>
      <c r="M86" s="4">
        <v>0</v>
      </c>
      <c r="N86" s="11">
        <v>0</v>
      </c>
      <c r="O86" s="4">
        <v>14.205978260869562</v>
      </c>
      <c r="P86" s="4">
        <v>0</v>
      </c>
      <c r="Q86" s="9">
        <v>0</v>
      </c>
      <c r="R86" s="4">
        <v>19.510869565217391</v>
      </c>
      <c r="S86" s="4">
        <v>0</v>
      </c>
      <c r="T86" s="11">
        <v>0</v>
      </c>
      <c r="U86" s="4">
        <v>0.86956521739130432</v>
      </c>
      <c r="V86" s="4">
        <v>0</v>
      </c>
      <c r="W86" s="11">
        <v>0</v>
      </c>
      <c r="X86" s="4">
        <v>55.796195652173914</v>
      </c>
      <c r="Y86" s="4">
        <v>0</v>
      </c>
      <c r="Z86" s="11">
        <v>0</v>
      </c>
      <c r="AA86" s="4">
        <v>0</v>
      </c>
      <c r="AB86" s="4">
        <v>0</v>
      </c>
      <c r="AC86" s="11" t="s">
        <v>748</v>
      </c>
      <c r="AD86" s="4">
        <v>86.754021739130437</v>
      </c>
      <c r="AE86" s="4">
        <v>0</v>
      </c>
      <c r="AF86" s="11">
        <v>0</v>
      </c>
      <c r="AG86" s="4">
        <v>0</v>
      </c>
      <c r="AH86" s="4">
        <v>0</v>
      </c>
      <c r="AI86" s="11" t="s">
        <v>748</v>
      </c>
      <c r="AJ86" s="4">
        <v>4.7635869565217392</v>
      </c>
      <c r="AK86" s="4">
        <v>0</v>
      </c>
      <c r="AL86" s="11" t="s">
        <v>748</v>
      </c>
      <c r="AM86" s="1">
        <v>245581</v>
      </c>
      <c r="AN86" s="1">
        <v>5</v>
      </c>
      <c r="AX86"/>
      <c r="AY86"/>
    </row>
    <row r="87" spans="1:51" x14ac:dyDescent="0.25">
      <c r="A87" t="s">
        <v>356</v>
      </c>
      <c r="B87" t="s">
        <v>126</v>
      </c>
      <c r="C87" t="s">
        <v>597</v>
      </c>
      <c r="D87" t="s">
        <v>398</v>
      </c>
      <c r="E87" s="4">
        <v>40.086956521739133</v>
      </c>
      <c r="F87" s="4">
        <v>189.65760869565219</v>
      </c>
      <c r="G87" s="4">
        <v>0</v>
      </c>
      <c r="H87" s="11">
        <v>0</v>
      </c>
      <c r="I87" s="4">
        <v>171.12771739130437</v>
      </c>
      <c r="J87" s="4">
        <v>0</v>
      </c>
      <c r="K87" s="11">
        <v>0</v>
      </c>
      <c r="L87" s="4">
        <v>34</v>
      </c>
      <c r="M87" s="4">
        <v>0</v>
      </c>
      <c r="N87" s="11">
        <v>0</v>
      </c>
      <c r="O87" s="4">
        <v>20.125</v>
      </c>
      <c r="P87" s="4">
        <v>0</v>
      </c>
      <c r="Q87" s="9">
        <v>0</v>
      </c>
      <c r="R87" s="4">
        <v>8.7880434782608692</v>
      </c>
      <c r="S87" s="4">
        <v>0</v>
      </c>
      <c r="T87" s="11">
        <v>0</v>
      </c>
      <c r="U87" s="4">
        <v>5.0869565217391308</v>
      </c>
      <c r="V87" s="4">
        <v>0</v>
      </c>
      <c r="W87" s="11">
        <v>0</v>
      </c>
      <c r="X87" s="4">
        <v>21.942934782608695</v>
      </c>
      <c r="Y87" s="4">
        <v>0</v>
      </c>
      <c r="Z87" s="11">
        <v>0</v>
      </c>
      <c r="AA87" s="4">
        <v>4.6548913043478262</v>
      </c>
      <c r="AB87" s="4">
        <v>0</v>
      </c>
      <c r="AC87" s="11">
        <v>0</v>
      </c>
      <c r="AD87" s="4">
        <v>111.38586956521739</v>
      </c>
      <c r="AE87" s="4">
        <v>0</v>
      </c>
      <c r="AF87" s="11">
        <v>0</v>
      </c>
      <c r="AG87" s="4">
        <v>6.4130434782608692</v>
      </c>
      <c r="AH87" s="4">
        <v>0</v>
      </c>
      <c r="AI87" s="11">
        <v>0</v>
      </c>
      <c r="AJ87" s="4">
        <v>11.260869565217391</v>
      </c>
      <c r="AK87" s="4">
        <v>0</v>
      </c>
      <c r="AL87" s="11" t="s">
        <v>748</v>
      </c>
      <c r="AM87" s="1">
        <v>245344</v>
      </c>
      <c r="AN87" s="1">
        <v>5</v>
      </c>
      <c r="AX87"/>
      <c r="AY87"/>
    </row>
    <row r="88" spans="1:51" x14ac:dyDescent="0.25">
      <c r="A88" t="s">
        <v>356</v>
      </c>
      <c r="B88" t="s">
        <v>28</v>
      </c>
      <c r="C88" t="s">
        <v>512</v>
      </c>
      <c r="D88" t="s">
        <v>415</v>
      </c>
      <c r="E88" s="4">
        <v>21.880434782608695</v>
      </c>
      <c r="F88" s="4">
        <v>165.34913043478261</v>
      </c>
      <c r="G88" s="4">
        <v>0</v>
      </c>
      <c r="H88" s="11">
        <v>0</v>
      </c>
      <c r="I88" s="4">
        <v>157.04826086956521</v>
      </c>
      <c r="J88" s="4">
        <v>0</v>
      </c>
      <c r="K88" s="11">
        <v>0</v>
      </c>
      <c r="L88" s="4">
        <v>118.33021739130434</v>
      </c>
      <c r="M88" s="4">
        <v>0</v>
      </c>
      <c r="N88" s="11">
        <v>0</v>
      </c>
      <c r="O88" s="4">
        <v>110.02934782608696</v>
      </c>
      <c r="P88" s="4">
        <v>0</v>
      </c>
      <c r="Q88" s="9">
        <v>0</v>
      </c>
      <c r="R88" s="4">
        <v>2.9965217391304351</v>
      </c>
      <c r="S88" s="4">
        <v>0</v>
      </c>
      <c r="T88" s="11">
        <v>0</v>
      </c>
      <c r="U88" s="4">
        <v>5.3043478260869561</v>
      </c>
      <c r="V88" s="4">
        <v>0</v>
      </c>
      <c r="W88" s="11">
        <v>0</v>
      </c>
      <c r="X88" s="4">
        <v>0</v>
      </c>
      <c r="Y88" s="4">
        <v>0</v>
      </c>
      <c r="Z88" s="11" t="s">
        <v>748</v>
      </c>
      <c r="AA88" s="4">
        <v>0</v>
      </c>
      <c r="AB88" s="4">
        <v>0</v>
      </c>
      <c r="AC88" s="11" t="s">
        <v>748</v>
      </c>
      <c r="AD88" s="4">
        <v>47.018913043478257</v>
      </c>
      <c r="AE88" s="4">
        <v>0</v>
      </c>
      <c r="AF88" s="11">
        <v>0</v>
      </c>
      <c r="AG88" s="4">
        <v>0</v>
      </c>
      <c r="AH88" s="4">
        <v>0</v>
      </c>
      <c r="AI88" s="11" t="s">
        <v>748</v>
      </c>
      <c r="AJ88" s="4">
        <v>0</v>
      </c>
      <c r="AK88" s="4">
        <v>0</v>
      </c>
      <c r="AL88" s="11" t="s">
        <v>748</v>
      </c>
      <c r="AM88" s="1">
        <v>245170</v>
      </c>
      <c r="AN88" s="1">
        <v>5</v>
      </c>
      <c r="AX88"/>
      <c r="AY88"/>
    </row>
    <row r="89" spans="1:51" x14ac:dyDescent="0.25">
      <c r="A89" t="s">
        <v>356</v>
      </c>
      <c r="B89" t="s">
        <v>201</v>
      </c>
      <c r="C89" t="s">
        <v>636</v>
      </c>
      <c r="D89" t="s">
        <v>458</v>
      </c>
      <c r="E89" s="4">
        <v>42.065217391304351</v>
      </c>
      <c r="F89" s="4">
        <v>232.81847826086957</v>
      </c>
      <c r="G89" s="4">
        <v>0</v>
      </c>
      <c r="H89" s="11">
        <v>0</v>
      </c>
      <c r="I89" s="4">
        <v>224.31554347826085</v>
      </c>
      <c r="J89" s="4">
        <v>0</v>
      </c>
      <c r="K89" s="11">
        <v>0</v>
      </c>
      <c r="L89" s="4">
        <v>39.665217391304353</v>
      </c>
      <c r="M89" s="4">
        <v>0</v>
      </c>
      <c r="N89" s="11">
        <v>0</v>
      </c>
      <c r="O89" s="4">
        <v>33.787500000000001</v>
      </c>
      <c r="P89" s="4">
        <v>0</v>
      </c>
      <c r="Q89" s="9">
        <v>0</v>
      </c>
      <c r="R89" s="4">
        <v>0.66032608695652173</v>
      </c>
      <c r="S89" s="4">
        <v>0</v>
      </c>
      <c r="T89" s="11">
        <v>0</v>
      </c>
      <c r="U89" s="4">
        <v>5.2173913043478262</v>
      </c>
      <c r="V89" s="4">
        <v>0</v>
      </c>
      <c r="W89" s="11">
        <v>0</v>
      </c>
      <c r="X89" s="4">
        <v>20.589891304347823</v>
      </c>
      <c r="Y89" s="4">
        <v>0</v>
      </c>
      <c r="Z89" s="11">
        <v>0</v>
      </c>
      <c r="AA89" s="4">
        <v>2.6252173913043477</v>
      </c>
      <c r="AB89" s="4">
        <v>0</v>
      </c>
      <c r="AC89" s="11">
        <v>0</v>
      </c>
      <c r="AD89" s="4">
        <v>169.93815217391304</v>
      </c>
      <c r="AE89" s="4">
        <v>0</v>
      </c>
      <c r="AF89" s="11">
        <v>0</v>
      </c>
      <c r="AG89" s="4">
        <v>0</v>
      </c>
      <c r="AH89" s="4">
        <v>0</v>
      </c>
      <c r="AI89" s="11" t="s">
        <v>748</v>
      </c>
      <c r="AJ89" s="4">
        <v>0</v>
      </c>
      <c r="AK89" s="4">
        <v>0</v>
      </c>
      <c r="AL89" s="11" t="s">
        <v>748</v>
      </c>
      <c r="AM89" s="1">
        <v>245451</v>
      </c>
      <c r="AN89" s="1">
        <v>5</v>
      </c>
      <c r="AX89"/>
      <c r="AY89"/>
    </row>
    <row r="90" spans="1:51" x14ac:dyDescent="0.25">
      <c r="A90" t="s">
        <v>356</v>
      </c>
      <c r="B90" t="s">
        <v>185</v>
      </c>
      <c r="C90" t="s">
        <v>631</v>
      </c>
      <c r="D90" t="s">
        <v>398</v>
      </c>
      <c r="E90" s="4">
        <v>23.521739130434781</v>
      </c>
      <c r="F90" s="4">
        <v>138.63586956521738</v>
      </c>
      <c r="G90" s="4">
        <v>27.103260869565219</v>
      </c>
      <c r="H90" s="11">
        <v>0.19549962758242193</v>
      </c>
      <c r="I90" s="4">
        <v>131.9728260869565</v>
      </c>
      <c r="J90" s="4">
        <v>24.527173913043477</v>
      </c>
      <c r="K90" s="11">
        <v>0.18585018325577565</v>
      </c>
      <c r="L90" s="4">
        <v>18.581521739130434</v>
      </c>
      <c r="M90" s="4">
        <v>4.8152173913043477</v>
      </c>
      <c r="N90" s="11">
        <v>0.25914009944428196</v>
      </c>
      <c r="O90" s="4">
        <v>11.918478260869565</v>
      </c>
      <c r="P90" s="4">
        <v>2.2391304347826089</v>
      </c>
      <c r="Q90" s="9">
        <v>0.18787049703602374</v>
      </c>
      <c r="R90" s="4">
        <v>1.2173913043478262</v>
      </c>
      <c r="S90" s="4">
        <v>1.2173913043478262</v>
      </c>
      <c r="T90" s="11">
        <v>1</v>
      </c>
      <c r="U90" s="4">
        <v>5.4456521739130439</v>
      </c>
      <c r="V90" s="4">
        <v>1.3586956521739131</v>
      </c>
      <c r="W90" s="11">
        <v>0.249500998003992</v>
      </c>
      <c r="X90" s="4">
        <v>20.665760869565219</v>
      </c>
      <c r="Y90" s="4">
        <v>2.4048913043478262</v>
      </c>
      <c r="Z90" s="11">
        <v>0.11637080867850098</v>
      </c>
      <c r="AA90" s="4">
        <v>0</v>
      </c>
      <c r="AB90" s="4">
        <v>0</v>
      </c>
      <c r="AC90" s="11" t="s">
        <v>748</v>
      </c>
      <c r="AD90" s="4">
        <v>80.013586956521735</v>
      </c>
      <c r="AE90" s="4">
        <v>19.883152173913043</v>
      </c>
      <c r="AF90" s="11">
        <v>0.24849719816607235</v>
      </c>
      <c r="AG90" s="4">
        <v>4.2445652173913047</v>
      </c>
      <c r="AH90" s="4">
        <v>0</v>
      </c>
      <c r="AI90" s="11">
        <v>0</v>
      </c>
      <c r="AJ90" s="4">
        <v>15.130434782608695</v>
      </c>
      <c r="AK90" s="4">
        <v>0</v>
      </c>
      <c r="AL90" s="11" t="s">
        <v>748</v>
      </c>
      <c r="AM90" s="1">
        <v>245431</v>
      </c>
      <c r="AN90" s="1">
        <v>5</v>
      </c>
      <c r="AX90"/>
      <c r="AY90"/>
    </row>
    <row r="91" spans="1:51" x14ac:dyDescent="0.25">
      <c r="A91" t="s">
        <v>356</v>
      </c>
      <c r="B91" t="s">
        <v>241</v>
      </c>
      <c r="C91" t="s">
        <v>657</v>
      </c>
      <c r="D91" t="s">
        <v>392</v>
      </c>
      <c r="E91" s="4">
        <v>31.195652173913043</v>
      </c>
      <c r="F91" s="4">
        <v>147.01086956521738</v>
      </c>
      <c r="G91" s="4">
        <v>0</v>
      </c>
      <c r="H91" s="11">
        <v>0</v>
      </c>
      <c r="I91" s="4">
        <v>142.31521739130434</v>
      </c>
      <c r="J91" s="4">
        <v>0</v>
      </c>
      <c r="K91" s="11">
        <v>0</v>
      </c>
      <c r="L91" s="4">
        <v>25.423913043478262</v>
      </c>
      <c r="M91" s="4">
        <v>0</v>
      </c>
      <c r="N91" s="11">
        <v>0</v>
      </c>
      <c r="O91" s="4">
        <v>20.728260869565219</v>
      </c>
      <c r="P91" s="4">
        <v>0</v>
      </c>
      <c r="Q91" s="9">
        <v>0</v>
      </c>
      <c r="R91" s="4">
        <v>0</v>
      </c>
      <c r="S91" s="4">
        <v>0</v>
      </c>
      <c r="T91" s="11" t="s">
        <v>748</v>
      </c>
      <c r="U91" s="4">
        <v>4.6956521739130439</v>
      </c>
      <c r="V91" s="4">
        <v>0</v>
      </c>
      <c r="W91" s="11">
        <v>0</v>
      </c>
      <c r="X91" s="4">
        <v>35.576086956521742</v>
      </c>
      <c r="Y91" s="4">
        <v>0</v>
      </c>
      <c r="Z91" s="11">
        <v>0</v>
      </c>
      <c r="AA91" s="4">
        <v>0</v>
      </c>
      <c r="AB91" s="4">
        <v>0</v>
      </c>
      <c r="AC91" s="11" t="s">
        <v>748</v>
      </c>
      <c r="AD91" s="4">
        <v>80.385869565217391</v>
      </c>
      <c r="AE91" s="4">
        <v>0</v>
      </c>
      <c r="AF91" s="11">
        <v>0</v>
      </c>
      <c r="AG91" s="4">
        <v>0</v>
      </c>
      <c r="AH91" s="4">
        <v>0</v>
      </c>
      <c r="AI91" s="11" t="s">
        <v>748</v>
      </c>
      <c r="AJ91" s="4">
        <v>5.625</v>
      </c>
      <c r="AK91" s="4">
        <v>0</v>
      </c>
      <c r="AL91" s="11" t="s">
        <v>748</v>
      </c>
      <c r="AM91" s="1">
        <v>245512</v>
      </c>
      <c r="AN91" s="1">
        <v>5</v>
      </c>
      <c r="AX91"/>
      <c r="AY91"/>
    </row>
    <row r="92" spans="1:51" x14ac:dyDescent="0.25">
      <c r="A92" t="s">
        <v>356</v>
      </c>
      <c r="B92" t="s">
        <v>104</v>
      </c>
      <c r="C92" t="s">
        <v>584</v>
      </c>
      <c r="D92" t="s">
        <v>415</v>
      </c>
      <c r="E92" s="4">
        <v>59.097826086956523</v>
      </c>
      <c r="F92" s="4">
        <v>256.89130434782612</v>
      </c>
      <c r="G92" s="4">
        <v>0</v>
      </c>
      <c r="H92" s="11">
        <v>0</v>
      </c>
      <c r="I92" s="4">
        <v>235.72010869565219</v>
      </c>
      <c r="J92" s="4">
        <v>0</v>
      </c>
      <c r="K92" s="11">
        <v>0</v>
      </c>
      <c r="L92" s="4">
        <v>67.255434782608688</v>
      </c>
      <c r="M92" s="4">
        <v>0</v>
      </c>
      <c r="N92" s="11">
        <v>0</v>
      </c>
      <c r="O92" s="4">
        <v>46.084239130434781</v>
      </c>
      <c r="P92" s="4">
        <v>0</v>
      </c>
      <c r="Q92" s="9">
        <v>0</v>
      </c>
      <c r="R92" s="4">
        <v>21.171195652173914</v>
      </c>
      <c r="S92" s="4">
        <v>0</v>
      </c>
      <c r="T92" s="11">
        <v>0</v>
      </c>
      <c r="U92" s="4">
        <v>0</v>
      </c>
      <c r="V92" s="4">
        <v>0</v>
      </c>
      <c r="W92" s="11" t="s">
        <v>748</v>
      </c>
      <c r="X92" s="4">
        <v>23.494565217391305</v>
      </c>
      <c r="Y92" s="4">
        <v>0</v>
      </c>
      <c r="Z92" s="11">
        <v>0</v>
      </c>
      <c r="AA92" s="4">
        <v>0</v>
      </c>
      <c r="AB92" s="4">
        <v>0</v>
      </c>
      <c r="AC92" s="11" t="s">
        <v>748</v>
      </c>
      <c r="AD92" s="4">
        <v>130.22010869565219</v>
      </c>
      <c r="AE92" s="4">
        <v>0</v>
      </c>
      <c r="AF92" s="11">
        <v>0</v>
      </c>
      <c r="AG92" s="4">
        <v>0</v>
      </c>
      <c r="AH92" s="4">
        <v>0</v>
      </c>
      <c r="AI92" s="11" t="s">
        <v>748</v>
      </c>
      <c r="AJ92" s="4">
        <v>35.921195652173914</v>
      </c>
      <c r="AK92" s="4">
        <v>0</v>
      </c>
      <c r="AL92" s="11" t="s">
        <v>748</v>
      </c>
      <c r="AM92" s="1">
        <v>245312</v>
      </c>
      <c r="AN92" s="1">
        <v>5</v>
      </c>
      <c r="AX92"/>
      <c r="AY92"/>
    </row>
    <row r="93" spans="1:51" x14ac:dyDescent="0.25">
      <c r="A93" t="s">
        <v>356</v>
      </c>
      <c r="B93" t="s">
        <v>311</v>
      </c>
      <c r="C93" t="s">
        <v>696</v>
      </c>
      <c r="D93" t="s">
        <v>415</v>
      </c>
      <c r="E93" s="4">
        <v>26.75</v>
      </c>
      <c r="F93" s="4">
        <v>126.68478260869566</v>
      </c>
      <c r="G93" s="4">
        <v>0</v>
      </c>
      <c r="H93" s="11">
        <v>0</v>
      </c>
      <c r="I93" s="4">
        <v>116.15489130434783</v>
      </c>
      <c r="J93" s="4">
        <v>0</v>
      </c>
      <c r="K93" s="11">
        <v>0</v>
      </c>
      <c r="L93" s="4">
        <v>38.682065217391298</v>
      </c>
      <c r="M93" s="4">
        <v>0</v>
      </c>
      <c r="N93" s="11">
        <v>0</v>
      </c>
      <c r="O93" s="4">
        <v>28.152173913043477</v>
      </c>
      <c r="P93" s="4">
        <v>0</v>
      </c>
      <c r="Q93" s="9">
        <v>0</v>
      </c>
      <c r="R93" s="4">
        <v>5.4864130434782608</v>
      </c>
      <c r="S93" s="4">
        <v>0</v>
      </c>
      <c r="T93" s="11">
        <v>0</v>
      </c>
      <c r="U93" s="4">
        <v>5.0434782608695654</v>
      </c>
      <c r="V93" s="4">
        <v>0</v>
      </c>
      <c r="W93" s="11">
        <v>0</v>
      </c>
      <c r="X93" s="4">
        <v>4.9429347826086953</v>
      </c>
      <c r="Y93" s="4">
        <v>0</v>
      </c>
      <c r="Z93" s="11">
        <v>0</v>
      </c>
      <c r="AA93" s="4">
        <v>0</v>
      </c>
      <c r="AB93" s="4">
        <v>0</v>
      </c>
      <c r="AC93" s="11" t="s">
        <v>748</v>
      </c>
      <c r="AD93" s="4">
        <v>72.809782608695656</v>
      </c>
      <c r="AE93" s="4">
        <v>0</v>
      </c>
      <c r="AF93" s="11">
        <v>0</v>
      </c>
      <c r="AG93" s="4">
        <v>0</v>
      </c>
      <c r="AH93" s="4">
        <v>0</v>
      </c>
      <c r="AI93" s="11" t="s">
        <v>748</v>
      </c>
      <c r="AJ93" s="4">
        <v>10.25</v>
      </c>
      <c r="AK93" s="4">
        <v>0</v>
      </c>
      <c r="AL93" s="11" t="s">
        <v>748</v>
      </c>
      <c r="AM93" s="1">
        <v>245621</v>
      </c>
      <c r="AN93" s="1">
        <v>5</v>
      </c>
      <c r="AX93"/>
      <c r="AY93"/>
    </row>
    <row r="94" spans="1:51" x14ac:dyDescent="0.25">
      <c r="A94" t="s">
        <v>356</v>
      </c>
      <c r="B94" t="s">
        <v>69</v>
      </c>
      <c r="C94" t="s">
        <v>545</v>
      </c>
      <c r="D94" t="s">
        <v>420</v>
      </c>
      <c r="E94" s="4">
        <v>44.347826086956523</v>
      </c>
      <c r="F94" s="4">
        <v>161.43749999999997</v>
      </c>
      <c r="G94" s="4">
        <v>0</v>
      </c>
      <c r="H94" s="11">
        <v>0</v>
      </c>
      <c r="I94" s="4">
        <v>151.08152173913041</v>
      </c>
      <c r="J94" s="4">
        <v>0</v>
      </c>
      <c r="K94" s="11">
        <v>0</v>
      </c>
      <c r="L94" s="4">
        <v>40.777173913043484</v>
      </c>
      <c r="M94" s="4">
        <v>0</v>
      </c>
      <c r="N94" s="11">
        <v>0</v>
      </c>
      <c r="O94" s="4">
        <v>30.421195652173914</v>
      </c>
      <c r="P94" s="4">
        <v>0</v>
      </c>
      <c r="Q94" s="9">
        <v>0</v>
      </c>
      <c r="R94" s="4">
        <v>4.7907608695652177</v>
      </c>
      <c r="S94" s="4">
        <v>0</v>
      </c>
      <c r="T94" s="11">
        <v>0</v>
      </c>
      <c r="U94" s="4">
        <v>5.5652173913043477</v>
      </c>
      <c r="V94" s="4">
        <v>0</v>
      </c>
      <c r="W94" s="11">
        <v>0</v>
      </c>
      <c r="X94" s="4">
        <v>27.703804347826086</v>
      </c>
      <c r="Y94" s="4">
        <v>0</v>
      </c>
      <c r="Z94" s="11">
        <v>0</v>
      </c>
      <c r="AA94" s="4">
        <v>0</v>
      </c>
      <c r="AB94" s="4">
        <v>0</v>
      </c>
      <c r="AC94" s="11" t="s">
        <v>748</v>
      </c>
      <c r="AD94" s="4">
        <v>92.116847826086953</v>
      </c>
      <c r="AE94" s="4">
        <v>0</v>
      </c>
      <c r="AF94" s="11">
        <v>0</v>
      </c>
      <c r="AG94" s="4">
        <v>0</v>
      </c>
      <c r="AH94" s="4">
        <v>0</v>
      </c>
      <c r="AI94" s="11" t="s">
        <v>748</v>
      </c>
      <c r="AJ94" s="4">
        <v>0.83967391304347827</v>
      </c>
      <c r="AK94" s="4">
        <v>0</v>
      </c>
      <c r="AL94" s="11" t="s">
        <v>748</v>
      </c>
      <c r="AM94" s="1">
        <v>245258</v>
      </c>
      <c r="AN94" s="1">
        <v>5</v>
      </c>
      <c r="AX94"/>
      <c r="AY94"/>
    </row>
    <row r="95" spans="1:51" x14ac:dyDescent="0.25">
      <c r="A95" t="s">
        <v>356</v>
      </c>
      <c r="B95" t="s">
        <v>80</v>
      </c>
      <c r="C95" t="s">
        <v>508</v>
      </c>
      <c r="D95" t="s">
        <v>435</v>
      </c>
      <c r="E95" s="4">
        <v>27.369565217391305</v>
      </c>
      <c r="F95" s="4">
        <v>111.09239130434783</v>
      </c>
      <c r="G95" s="4">
        <v>5.2065217391304346</v>
      </c>
      <c r="H95" s="11">
        <v>4.6866591654028664E-2</v>
      </c>
      <c r="I95" s="4">
        <v>101.85326086956522</v>
      </c>
      <c r="J95" s="4">
        <v>5.2065217391304346</v>
      </c>
      <c r="K95" s="11">
        <v>5.1117869910890561E-2</v>
      </c>
      <c r="L95" s="4">
        <v>24.130434782608699</v>
      </c>
      <c r="M95" s="4">
        <v>0.13043478260869565</v>
      </c>
      <c r="N95" s="11">
        <v>5.4054054054054048E-3</v>
      </c>
      <c r="O95" s="4">
        <v>14.891304347826088</v>
      </c>
      <c r="P95" s="4">
        <v>0.13043478260869565</v>
      </c>
      <c r="Q95" s="9">
        <v>8.7591240875912399E-3</v>
      </c>
      <c r="R95" s="4">
        <v>4.0027173913043477</v>
      </c>
      <c r="S95" s="4">
        <v>0</v>
      </c>
      <c r="T95" s="11">
        <v>0</v>
      </c>
      <c r="U95" s="4">
        <v>5.2364130434782608</v>
      </c>
      <c r="V95" s="4">
        <v>0</v>
      </c>
      <c r="W95" s="11">
        <v>0</v>
      </c>
      <c r="X95" s="4">
        <v>15.383152173913043</v>
      </c>
      <c r="Y95" s="4">
        <v>0</v>
      </c>
      <c r="Z95" s="11">
        <v>0</v>
      </c>
      <c r="AA95" s="4">
        <v>0</v>
      </c>
      <c r="AB95" s="4">
        <v>0</v>
      </c>
      <c r="AC95" s="11" t="s">
        <v>748</v>
      </c>
      <c r="AD95" s="4">
        <v>39.211956521739133</v>
      </c>
      <c r="AE95" s="4">
        <v>5.0760869565217392</v>
      </c>
      <c r="AF95" s="11">
        <v>0.12945252945252944</v>
      </c>
      <c r="AG95" s="4">
        <v>0</v>
      </c>
      <c r="AH95" s="4">
        <v>0</v>
      </c>
      <c r="AI95" s="11" t="s">
        <v>748</v>
      </c>
      <c r="AJ95" s="4">
        <v>32.366847826086953</v>
      </c>
      <c r="AK95" s="4">
        <v>0</v>
      </c>
      <c r="AL95" s="11" t="s">
        <v>748</v>
      </c>
      <c r="AM95" s="1">
        <v>245273</v>
      </c>
      <c r="AN95" s="1">
        <v>5</v>
      </c>
      <c r="AX95"/>
      <c r="AY95"/>
    </row>
    <row r="96" spans="1:51" x14ac:dyDescent="0.25">
      <c r="A96" t="s">
        <v>356</v>
      </c>
      <c r="B96" t="s">
        <v>97</v>
      </c>
      <c r="C96" t="s">
        <v>578</v>
      </c>
      <c r="D96" t="s">
        <v>423</v>
      </c>
      <c r="E96" s="4">
        <v>34.913043478260867</v>
      </c>
      <c r="F96" s="4">
        <v>118.74184782608697</v>
      </c>
      <c r="G96" s="4">
        <v>4.4945652173913047</v>
      </c>
      <c r="H96" s="11">
        <v>3.7851568757580611E-2</v>
      </c>
      <c r="I96" s="4">
        <v>108.13315217391306</v>
      </c>
      <c r="J96" s="4">
        <v>4.0597826086956523</v>
      </c>
      <c r="K96" s="11">
        <v>3.7544291709597159E-2</v>
      </c>
      <c r="L96" s="4">
        <v>37.133152173913047</v>
      </c>
      <c r="M96" s="4">
        <v>0.43478260869565216</v>
      </c>
      <c r="N96" s="11">
        <v>1.1708744968898645E-2</v>
      </c>
      <c r="O96" s="4">
        <v>26.524456521739129</v>
      </c>
      <c r="P96" s="4">
        <v>0</v>
      </c>
      <c r="Q96" s="9">
        <v>0</v>
      </c>
      <c r="R96" s="4">
        <v>5.0434782608695654</v>
      </c>
      <c r="S96" s="4">
        <v>0</v>
      </c>
      <c r="T96" s="11">
        <v>0</v>
      </c>
      <c r="U96" s="4">
        <v>5.5652173913043477</v>
      </c>
      <c r="V96" s="4">
        <v>0.43478260869565216</v>
      </c>
      <c r="W96" s="11">
        <v>7.8125E-2</v>
      </c>
      <c r="X96" s="4">
        <v>21.983695652173914</v>
      </c>
      <c r="Y96" s="4">
        <v>4.0597826086956523</v>
      </c>
      <c r="Z96" s="11">
        <v>0.18467243510506798</v>
      </c>
      <c r="AA96" s="4">
        <v>0</v>
      </c>
      <c r="AB96" s="4">
        <v>0</v>
      </c>
      <c r="AC96" s="11" t="s">
        <v>748</v>
      </c>
      <c r="AD96" s="4">
        <v>47.858695652173914</v>
      </c>
      <c r="AE96" s="4">
        <v>0</v>
      </c>
      <c r="AF96" s="11">
        <v>0</v>
      </c>
      <c r="AG96" s="4">
        <v>11.766304347826088</v>
      </c>
      <c r="AH96" s="4">
        <v>0</v>
      </c>
      <c r="AI96" s="11">
        <v>0</v>
      </c>
      <c r="AJ96" s="4">
        <v>0</v>
      </c>
      <c r="AK96" s="4">
        <v>0</v>
      </c>
      <c r="AL96" s="11" t="s">
        <v>748</v>
      </c>
      <c r="AM96" s="1">
        <v>245299</v>
      </c>
      <c r="AN96" s="1">
        <v>5</v>
      </c>
      <c r="AX96"/>
      <c r="AY96"/>
    </row>
    <row r="97" spans="1:51" x14ac:dyDescent="0.25">
      <c r="A97" t="s">
        <v>356</v>
      </c>
      <c r="B97" t="s">
        <v>48</v>
      </c>
      <c r="C97" t="s">
        <v>500</v>
      </c>
      <c r="D97" t="s">
        <v>415</v>
      </c>
      <c r="E97" s="4">
        <v>54.456521739130437</v>
      </c>
      <c r="F97" s="4">
        <v>222.47934782608701</v>
      </c>
      <c r="G97" s="4">
        <v>52.667499999999997</v>
      </c>
      <c r="H97" s="11">
        <v>0.23672983813837134</v>
      </c>
      <c r="I97" s="4">
        <v>211.40326086956526</v>
      </c>
      <c r="J97" s="4">
        <v>52.667499999999997</v>
      </c>
      <c r="K97" s="11">
        <v>0.24913286475980886</v>
      </c>
      <c r="L97" s="4">
        <v>56.992826086956534</v>
      </c>
      <c r="M97" s="4">
        <v>0</v>
      </c>
      <c r="N97" s="11">
        <v>0</v>
      </c>
      <c r="O97" s="4">
        <v>51.39500000000001</v>
      </c>
      <c r="P97" s="4">
        <v>0</v>
      </c>
      <c r="Q97" s="9">
        <v>0</v>
      </c>
      <c r="R97" s="4">
        <v>0</v>
      </c>
      <c r="S97" s="4">
        <v>0</v>
      </c>
      <c r="T97" s="11" t="s">
        <v>748</v>
      </c>
      <c r="U97" s="4">
        <v>5.5978260869565215</v>
      </c>
      <c r="V97" s="4">
        <v>0</v>
      </c>
      <c r="W97" s="11">
        <v>0</v>
      </c>
      <c r="X97" s="4">
        <v>33.140978260869566</v>
      </c>
      <c r="Y97" s="4">
        <v>0</v>
      </c>
      <c r="Z97" s="11">
        <v>0</v>
      </c>
      <c r="AA97" s="4">
        <v>5.4782608695652177</v>
      </c>
      <c r="AB97" s="4">
        <v>0</v>
      </c>
      <c r="AC97" s="11">
        <v>0</v>
      </c>
      <c r="AD97" s="4">
        <v>125.05815217391307</v>
      </c>
      <c r="AE97" s="4">
        <v>52.667499999999997</v>
      </c>
      <c r="AF97" s="11">
        <v>0.4211440764513899</v>
      </c>
      <c r="AG97" s="4">
        <v>0</v>
      </c>
      <c r="AH97" s="4">
        <v>0</v>
      </c>
      <c r="AI97" s="11" t="s">
        <v>748</v>
      </c>
      <c r="AJ97" s="4">
        <v>1.8091304347826087</v>
      </c>
      <c r="AK97" s="4">
        <v>0</v>
      </c>
      <c r="AL97" s="11" t="s">
        <v>748</v>
      </c>
      <c r="AM97" s="1">
        <v>245229</v>
      </c>
      <c r="AN97" s="1">
        <v>5</v>
      </c>
      <c r="AX97"/>
      <c r="AY97"/>
    </row>
    <row r="98" spans="1:51" x14ac:dyDescent="0.25">
      <c r="A98" t="s">
        <v>356</v>
      </c>
      <c r="B98" t="s">
        <v>305</v>
      </c>
      <c r="C98" t="s">
        <v>694</v>
      </c>
      <c r="D98" t="s">
        <v>385</v>
      </c>
      <c r="E98" s="4">
        <v>84.478260869565219</v>
      </c>
      <c r="F98" s="4">
        <v>365.08152173913044</v>
      </c>
      <c r="G98" s="4">
        <v>0</v>
      </c>
      <c r="H98" s="11">
        <v>0</v>
      </c>
      <c r="I98" s="4">
        <v>325.83967391304344</v>
      </c>
      <c r="J98" s="4">
        <v>0</v>
      </c>
      <c r="K98" s="11">
        <v>0</v>
      </c>
      <c r="L98" s="4">
        <v>182.20652173913044</v>
      </c>
      <c r="M98" s="4">
        <v>0</v>
      </c>
      <c r="N98" s="11">
        <v>0</v>
      </c>
      <c r="O98" s="4">
        <v>142.96467391304347</v>
      </c>
      <c r="P98" s="4">
        <v>0</v>
      </c>
      <c r="Q98" s="9">
        <v>0</v>
      </c>
      <c r="R98" s="4">
        <v>34.285326086956523</v>
      </c>
      <c r="S98" s="4">
        <v>0</v>
      </c>
      <c r="T98" s="11">
        <v>0</v>
      </c>
      <c r="U98" s="4">
        <v>4.9565217391304346</v>
      </c>
      <c r="V98" s="4">
        <v>0</v>
      </c>
      <c r="W98" s="11">
        <v>0</v>
      </c>
      <c r="X98" s="4">
        <v>8.5951086956521738</v>
      </c>
      <c r="Y98" s="4">
        <v>0</v>
      </c>
      <c r="Z98" s="11">
        <v>0</v>
      </c>
      <c r="AA98" s="4">
        <v>0</v>
      </c>
      <c r="AB98" s="4">
        <v>0</v>
      </c>
      <c r="AC98" s="11" t="s">
        <v>748</v>
      </c>
      <c r="AD98" s="4">
        <v>170.35054347826087</v>
      </c>
      <c r="AE98" s="4">
        <v>0</v>
      </c>
      <c r="AF98" s="11">
        <v>0</v>
      </c>
      <c r="AG98" s="4">
        <v>0</v>
      </c>
      <c r="AH98" s="4">
        <v>0</v>
      </c>
      <c r="AI98" s="11" t="s">
        <v>748</v>
      </c>
      <c r="AJ98" s="4">
        <v>3.9293478260869565</v>
      </c>
      <c r="AK98" s="4">
        <v>0</v>
      </c>
      <c r="AL98" s="11" t="s">
        <v>748</v>
      </c>
      <c r="AM98" s="1">
        <v>245615</v>
      </c>
      <c r="AN98" s="1">
        <v>5</v>
      </c>
      <c r="AX98"/>
      <c r="AY98"/>
    </row>
    <row r="99" spans="1:51" x14ac:dyDescent="0.25">
      <c r="A99" t="s">
        <v>356</v>
      </c>
      <c r="B99" t="s">
        <v>213</v>
      </c>
      <c r="C99" t="s">
        <v>642</v>
      </c>
      <c r="D99" t="s">
        <v>395</v>
      </c>
      <c r="E99" s="4">
        <v>30.163043478260871</v>
      </c>
      <c r="F99" s="4">
        <v>149.20434782608694</v>
      </c>
      <c r="G99" s="4">
        <v>0</v>
      </c>
      <c r="H99" s="11">
        <v>0</v>
      </c>
      <c r="I99" s="4">
        <v>139.99239130434782</v>
      </c>
      <c r="J99" s="4">
        <v>0</v>
      </c>
      <c r="K99" s="11">
        <v>0</v>
      </c>
      <c r="L99" s="4">
        <v>28.855978260869563</v>
      </c>
      <c r="M99" s="4">
        <v>0</v>
      </c>
      <c r="N99" s="11">
        <v>0</v>
      </c>
      <c r="O99" s="4">
        <v>19.644021739130434</v>
      </c>
      <c r="P99" s="4">
        <v>0</v>
      </c>
      <c r="Q99" s="9">
        <v>0</v>
      </c>
      <c r="R99" s="4">
        <v>4.6467391304347823</v>
      </c>
      <c r="S99" s="4">
        <v>0</v>
      </c>
      <c r="T99" s="11">
        <v>0</v>
      </c>
      <c r="U99" s="4">
        <v>4.5652173913043477</v>
      </c>
      <c r="V99" s="4">
        <v>0</v>
      </c>
      <c r="W99" s="11">
        <v>0</v>
      </c>
      <c r="X99" s="4">
        <v>48.943478260869568</v>
      </c>
      <c r="Y99" s="4">
        <v>0</v>
      </c>
      <c r="Z99" s="11">
        <v>0</v>
      </c>
      <c r="AA99" s="4">
        <v>0</v>
      </c>
      <c r="AB99" s="4">
        <v>0</v>
      </c>
      <c r="AC99" s="11" t="s">
        <v>748</v>
      </c>
      <c r="AD99" s="4">
        <v>70.853260869565219</v>
      </c>
      <c r="AE99" s="4">
        <v>0</v>
      </c>
      <c r="AF99" s="11">
        <v>0</v>
      </c>
      <c r="AG99" s="4">
        <v>0</v>
      </c>
      <c r="AH99" s="4">
        <v>0</v>
      </c>
      <c r="AI99" s="11" t="s">
        <v>748</v>
      </c>
      <c r="AJ99" s="4">
        <v>0.55163043478260865</v>
      </c>
      <c r="AK99" s="4">
        <v>0</v>
      </c>
      <c r="AL99" s="11" t="s">
        <v>748</v>
      </c>
      <c r="AM99" s="1">
        <v>245465</v>
      </c>
      <c r="AN99" s="1">
        <v>5</v>
      </c>
      <c r="AX99"/>
      <c r="AY99"/>
    </row>
    <row r="100" spans="1:51" x14ac:dyDescent="0.25">
      <c r="A100" t="s">
        <v>356</v>
      </c>
      <c r="B100" t="s">
        <v>293</v>
      </c>
      <c r="C100" t="s">
        <v>689</v>
      </c>
      <c r="D100" t="s">
        <v>427</v>
      </c>
      <c r="E100" s="4">
        <v>25.010869565217391</v>
      </c>
      <c r="F100" s="4">
        <v>117.6029347826087</v>
      </c>
      <c r="G100" s="4">
        <v>1.2309782608695652</v>
      </c>
      <c r="H100" s="11">
        <v>1.0467241001638712E-2</v>
      </c>
      <c r="I100" s="4">
        <v>109.51869565217392</v>
      </c>
      <c r="J100" s="4">
        <v>1.2309782608695652</v>
      </c>
      <c r="K100" s="11">
        <v>1.1239891541249656E-2</v>
      </c>
      <c r="L100" s="4">
        <v>23.695217391304343</v>
      </c>
      <c r="M100" s="4">
        <v>0</v>
      </c>
      <c r="N100" s="11">
        <v>0</v>
      </c>
      <c r="O100" s="4">
        <v>15.61097826086956</v>
      </c>
      <c r="P100" s="4">
        <v>0</v>
      </c>
      <c r="Q100" s="9">
        <v>0</v>
      </c>
      <c r="R100" s="4">
        <v>3.214673913043478</v>
      </c>
      <c r="S100" s="4">
        <v>0</v>
      </c>
      <c r="T100" s="11">
        <v>0</v>
      </c>
      <c r="U100" s="4">
        <v>4.8695652173913047</v>
      </c>
      <c r="V100" s="4">
        <v>0</v>
      </c>
      <c r="W100" s="11">
        <v>0</v>
      </c>
      <c r="X100" s="4">
        <v>21.539239130434787</v>
      </c>
      <c r="Y100" s="4">
        <v>0</v>
      </c>
      <c r="Z100" s="11">
        <v>0</v>
      </c>
      <c r="AA100" s="4">
        <v>0</v>
      </c>
      <c r="AB100" s="4">
        <v>0</v>
      </c>
      <c r="AC100" s="11" t="s">
        <v>748</v>
      </c>
      <c r="AD100" s="4">
        <v>41.536847826086962</v>
      </c>
      <c r="AE100" s="4">
        <v>1.2309782608695652</v>
      </c>
      <c r="AF100" s="11">
        <v>2.9635813146525213E-2</v>
      </c>
      <c r="AG100" s="4">
        <v>0</v>
      </c>
      <c r="AH100" s="4">
        <v>0</v>
      </c>
      <c r="AI100" s="11" t="s">
        <v>748</v>
      </c>
      <c r="AJ100" s="4">
        <v>30.831630434782607</v>
      </c>
      <c r="AK100" s="4">
        <v>0</v>
      </c>
      <c r="AL100" s="11" t="s">
        <v>748</v>
      </c>
      <c r="AM100" s="1">
        <v>245594</v>
      </c>
      <c r="AN100" s="1">
        <v>5</v>
      </c>
      <c r="AX100"/>
      <c r="AY100"/>
    </row>
    <row r="101" spans="1:51" x14ac:dyDescent="0.25">
      <c r="A101" t="s">
        <v>356</v>
      </c>
      <c r="B101" t="s">
        <v>72</v>
      </c>
      <c r="C101" t="s">
        <v>471</v>
      </c>
      <c r="D101" t="s">
        <v>417</v>
      </c>
      <c r="E101" s="4">
        <v>80.076086956521735</v>
      </c>
      <c r="F101" s="4">
        <v>334.66576086956519</v>
      </c>
      <c r="G101" s="4">
        <v>0</v>
      </c>
      <c r="H101" s="11">
        <v>0</v>
      </c>
      <c r="I101" s="4">
        <v>317.30706521739125</v>
      </c>
      <c r="J101" s="4">
        <v>0</v>
      </c>
      <c r="K101" s="11">
        <v>0</v>
      </c>
      <c r="L101" s="4">
        <v>114.33695652173913</v>
      </c>
      <c r="M101" s="4">
        <v>0</v>
      </c>
      <c r="N101" s="11">
        <v>0</v>
      </c>
      <c r="O101" s="4">
        <v>96.978260869565219</v>
      </c>
      <c r="P101" s="4">
        <v>0</v>
      </c>
      <c r="Q101" s="9">
        <v>0</v>
      </c>
      <c r="R101" s="4">
        <v>12.836956521739131</v>
      </c>
      <c r="S101" s="4">
        <v>0</v>
      </c>
      <c r="T101" s="11">
        <v>0</v>
      </c>
      <c r="U101" s="4">
        <v>4.5217391304347823</v>
      </c>
      <c r="V101" s="4">
        <v>0</v>
      </c>
      <c r="W101" s="11">
        <v>0</v>
      </c>
      <c r="X101" s="4">
        <v>28.649456521739129</v>
      </c>
      <c r="Y101" s="4">
        <v>0</v>
      </c>
      <c r="Z101" s="11">
        <v>0</v>
      </c>
      <c r="AA101" s="4">
        <v>0</v>
      </c>
      <c r="AB101" s="4">
        <v>0</v>
      </c>
      <c r="AC101" s="11" t="s">
        <v>748</v>
      </c>
      <c r="AD101" s="4">
        <v>184.04347826086956</v>
      </c>
      <c r="AE101" s="4">
        <v>0</v>
      </c>
      <c r="AF101" s="11">
        <v>0</v>
      </c>
      <c r="AG101" s="4">
        <v>0</v>
      </c>
      <c r="AH101" s="4">
        <v>0</v>
      </c>
      <c r="AI101" s="11" t="s">
        <v>748</v>
      </c>
      <c r="AJ101" s="4">
        <v>7.6358695652173916</v>
      </c>
      <c r="AK101" s="4">
        <v>0</v>
      </c>
      <c r="AL101" s="11" t="s">
        <v>748</v>
      </c>
      <c r="AM101" s="1">
        <v>245263</v>
      </c>
      <c r="AN101" s="1">
        <v>5</v>
      </c>
      <c r="AX101"/>
      <c r="AY101"/>
    </row>
    <row r="102" spans="1:51" x14ac:dyDescent="0.25">
      <c r="A102" t="s">
        <v>356</v>
      </c>
      <c r="B102" t="s">
        <v>138</v>
      </c>
      <c r="C102" t="s">
        <v>487</v>
      </c>
      <c r="D102" t="s">
        <v>446</v>
      </c>
      <c r="E102" s="4">
        <v>42.271739130434781</v>
      </c>
      <c r="F102" s="4">
        <v>174.85445652173914</v>
      </c>
      <c r="G102" s="4">
        <v>0</v>
      </c>
      <c r="H102" s="11">
        <v>0</v>
      </c>
      <c r="I102" s="4">
        <v>157.05826086956523</v>
      </c>
      <c r="J102" s="4">
        <v>0</v>
      </c>
      <c r="K102" s="11">
        <v>0</v>
      </c>
      <c r="L102" s="4">
        <v>36.448913043478264</v>
      </c>
      <c r="M102" s="4">
        <v>0</v>
      </c>
      <c r="N102" s="11">
        <v>0</v>
      </c>
      <c r="O102" s="4">
        <v>18.652717391304353</v>
      </c>
      <c r="P102" s="4">
        <v>0</v>
      </c>
      <c r="Q102" s="9">
        <v>0</v>
      </c>
      <c r="R102" s="4">
        <v>9.5760869565217384</v>
      </c>
      <c r="S102" s="4">
        <v>0</v>
      </c>
      <c r="T102" s="11">
        <v>0</v>
      </c>
      <c r="U102" s="4">
        <v>8.2201086956521721</v>
      </c>
      <c r="V102" s="4">
        <v>0</v>
      </c>
      <c r="W102" s="11">
        <v>0</v>
      </c>
      <c r="X102" s="4">
        <v>30.611630434782608</v>
      </c>
      <c r="Y102" s="4">
        <v>0</v>
      </c>
      <c r="Z102" s="11">
        <v>0</v>
      </c>
      <c r="AA102" s="4">
        <v>0</v>
      </c>
      <c r="AB102" s="4">
        <v>0</v>
      </c>
      <c r="AC102" s="11" t="s">
        <v>748</v>
      </c>
      <c r="AD102" s="4">
        <v>75.687608695652202</v>
      </c>
      <c r="AE102" s="4">
        <v>0</v>
      </c>
      <c r="AF102" s="11">
        <v>0</v>
      </c>
      <c r="AG102" s="4">
        <v>4.5191304347826096</v>
      </c>
      <c r="AH102" s="4">
        <v>0</v>
      </c>
      <c r="AI102" s="11">
        <v>0</v>
      </c>
      <c r="AJ102" s="4">
        <v>27.587173913043472</v>
      </c>
      <c r="AK102" s="4">
        <v>0</v>
      </c>
      <c r="AL102" s="11" t="s">
        <v>748</v>
      </c>
      <c r="AM102" s="1">
        <v>245360</v>
      </c>
      <c r="AN102" s="1">
        <v>5</v>
      </c>
      <c r="AX102"/>
      <c r="AY102"/>
    </row>
    <row r="103" spans="1:51" x14ac:dyDescent="0.25">
      <c r="A103" t="s">
        <v>356</v>
      </c>
      <c r="B103" t="s">
        <v>166</v>
      </c>
      <c r="C103" t="s">
        <v>479</v>
      </c>
      <c r="D103" t="s">
        <v>390</v>
      </c>
      <c r="E103" s="4">
        <v>38.869565217391305</v>
      </c>
      <c r="F103" s="4">
        <v>186.71173913043478</v>
      </c>
      <c r="G103" s="4">
        <v>11.986521739130435</v>
      </c>
      <c r="H103" s="11">
        <v>6.4198008089661585E-2</v>
      </c>
      <c r="I103" s="4">
        <v>174.91847826086953</v>
      </c>
      <c r="J103" s="4">
        <v>6.1902173913043477</v>
      </c>
      <c r="K103" s="11">
        <v>3.5389156439335101E-2</v>
      </c>
      <c r="L103" s="4">
        <v>42.410108695652177</v>
      </c>
      <c r="M103" s="4">
        <v>8.0381521739130442</v>
      </c>
      <c r="N103" s="11">
        <v>0.18953387343562983</v>
      </c>
      <c r="O103" s="4">
        <v>30.616847826086957</v>
      </c>
      <c r="P103" s="4">
        <v>2.2418478260869565</v>
      </c>
      <c r="Q103" s="9">
        <v>7.3222685719357417E-2</v>
      </c>
      <c r="R103" s="4">
        <v>5.1882608695652177</v>
      </c>
      <c r="S103" s="4">
        <v>0</v>
      </c>
      <c r="T103" s="11">
        <v>0</v>
      </c>
      <c r="U103" s="4">
        <v>6.6050000000000013</v>
      </c>
      <c r="V103" s="4">
        <v>5.7963043478260872</v>
      </c>
      <c r="W103" s="11">
        <v>0.87756311095020223</v>
      </c>
      <c r="X103" s="4">
        <v>32.505434782608695</v>
      </c>
      <c r="Y103" s="4">
        <v>2.714673913043478</v>
      </c>
      <c r="Z103" s="11">
        <v>8.3514462464470821E-2</v>
      </c>
      <c r="AA103" s="4">
        <v>0</v>
      </c>
      <c r="AB103" s="4">
        <v>0</v>
      </c>
      <c r="AC103" s="11" t="s">
        <v>748</v>
      </c>
      <c r="AD103" s="4">
        <v>76.057065217391298</v>
      </c>
      <c r="AE103" s="4">
        <v>1.2336956521739131</v>
      </c>
      <c r="AF103" s="11">
        <v>1.6220658115688309E-2</v>
      </c>
      <c r="AG103" s="4">
        <v>3.027173913043478</v>
      </c>
      <c r="AH103" s="4">
        <v>0</v>
      </c>
      <c r="AI103" s="11">
        <v>0</v>
      </c>
      <c r="AJ103" s="4">
        <v>32.711956521739133</v>
      </c>
      <c r="AK103" s="4">
        <v>0</v>
      </c>
      <c r="AL103" s="11" t="s">
        <v>748</v>
      </c>
      <c r="AM103" s="1">
        <v>245402</v>
      </c>
      <c r="AN103" s="1">
        <v>5</v>
      </c>
      <c r="AX103"/>
      <c r="AY103"/>
    </row>
    <row r="104" spans="1:51" x14ac:dyDescent="0.25">
      <c r="A104" t="s">
        <v>356</v>
      </c>
      <c r="B104" t="s">
        <v>26</v>
      </c>
      <c r="C104" t="s">
        <v>536</v>
      </c>
      <c r="D104" t="s">
        <v>415</v>
      </c>
      <c r="E104" s="4">
        <v>75.054347826086953</v>
      </c>
      <c r="F104" s="4">
        <v>329.12152173913034</v>
      </c>
      <c r="G104" s="4">
        <v>0</v>
      </c>
      <c r="H104" s="11">
        <v>0</v>
      </c>
      <c r="I104" s="4">
        <v>301.34999999999991</v>
      </c>
      <c r="J104" s="4">
        <v>0</v>
      </c>
      <c r="K104" s="11">
        <v>0</v>
      </c>
      <c r="L104" s="4">
        <v>145.03315217391301</v>
      </c>
      <c r="M104" s="4">
        <v>0</v>
      </c>
      <c r="N104" s="11">
        <v>0</v>
      </c>
      <c r="O104" s="4">
        <v>117.26163043478256</v>
      </c>
      <c r="P104" s="4">
        <v>0</v>
      </c>
      <c r="Q104" s="9">
        <v>0</v>
      </c>
      <c r="R104" s="4">
        <v>22.293260869565216</v>
      </c>
      <c r="S104" s="4">
        <v>0</v>
      </c>
      <c r="T104" s="11">
        <v>0</v>
      </c>
      <c r="U104" s="4">
        <v>5.4782608695652177</v>
      </c>
      <c r="V104" s="4">
        <v>0</v>
      </c>
      <c r="W104" s="11">
        <v>0</v>
      </c>
      <c r="X104" s="4">
        <v>26.536739130434778</v>
      </c>
      <c r="Y104" s="4">
        <v>0</v>
      </c>
      <c r="Z104" s="11">
        <v>0</v>
      </c>
      <c r="AA104" s="4">
        <v>0</v>
      </c>
      <c r="AB104" s="4">
        <v>0</v>
      </c>
      <c r="AC104" s="11" t="s">
        <v>748</v>
      </c>
      <c r="AD104" s="4">
        <v>152.11793478260867</v>
      </c>
      <c r="AE104" s="4">
        <v>0</v>
      </c>
      <c r="AF104" s="11">
        <v>0</v>
      </c>
      <c r="AG104" s="4">
        <v>0</v>
      </c>
      <c r="AH104" s="4">
        <v>0</v>
      </c>
      <c r="AI104" s="11" t="s">
        <v>748</v>
      </c>
      <c r="AJ104" s="4">
        <v>5.4336956521739124</v>
      </c>
      <c r="AK104" s="4">
        <v>0</v>
      </c>
      <c r="AL104" s="11" t="s">
        <v>748</v>
      </c>
      <c r="AM104" s="1">
        <v>245149</v>
      </c>
      <c r="AN104" s="1">
        <v>5</v>
      </c>
      <c r="AX104"/>
      <c r="AY104"/>
    </row>
    <row r="105" spans="1:51" x14ac:dyDescent="0.25">
      <c r="A105" t="s">
        <v>356</v>
      </c>
      <c r="B105" t="s">
        <v>194</v>
      </c>
      <c r="C105" t="s">
        <v>595</v>
      </c>
      <c r="D105" t="s">
        <v>443</v>
      </c>
      <c r="E105" s="4">
        <v>72.521739130434781</v>
      </c>
      <c r="F105" s="4">
        <v>290.18510869565216</v>
      </c>
      <c r="G105" s="4">
        <v>7.0652173913043473E-2</v>
      </c>
      <c r="H105" s="11">
        <v>2.4347277581064259E-4</v>
      </c>
      <c r="I105" s="4">
        <v>284.63619565217391</v>
      </c>
      <c r="J105" s="4">
        <v>0</v>
      </c>
      <c r="K105" s="11">
        <v>0</v>
      </c>
      <c r="L105" s="4">
        <v>80.556956521739096</v>
      </c>
      <c r="M105" s="4">
        <v>0</v>
      </c>
      <c r="N105" s="11">
        <v>0</v>
      </c>
      <c r="O105" s="4">
        <v>75.078695652173877</v>
      </c>
      <c r="P105" s="4">
        <v>0</v>
      </c>
      <c r="Q105" s="9">
        <v>0</v>
      </c>
      <c r="R105" s="4">
        <v>0</v>
      </c>
      <c r="S105" s="4">
        <v>0</v>
      </c>
      <c r="T105" s="11" t="s">
        <v>748</v>
      </c>
      <c r="U105" s="4">
        <v>5.4782608695652177</v>
      </c>
      <c r="V105" s="4">
        <v>0</v>
      </c>
      <c r="W105" s="11">
        <v>0</v>
      </c>
      <c r="X105" s="4">
        <v>32.832500000000003</v>
      </c>
      <c r="Y105" s="4">
        <v>0</v>
      </c>
      <c r="Z105" s="11">
        <v>0</v>
      </c>
      <c r="AA105" s="4">
        <v>7.0652173913043473E-2</v>
      </c>
      <c r="AB105" s="4">
        <v>7.0652173913043473E-2</v>
      </c>
      <c r="AC105" s="11">
        <v>1</v>
      </c>
      <c r="AD105" s="4">
        <v>133.31032608695654</v>
      </c>
      <c r="AE105" s="4">
        <v>0</v>
      </c>
      <c r="AF105" s="11">
        <v>0</v>
      </c>
      <c r="AG105" s="4">
        <v>0</v>
      </c>
      <c r="AH105" s="4">
        <v>0</v>
      </c>
      <c r="AI105" s="11" t="s">
        <v>748</v>
      </c>
      <c r="AJ105" s="4">
        <v>43.41467391304348</v>
      </c>
      <c r="AK105" s="4">
        <v>0</v>
      </c>
      <c r="AL105" s="11" t="s">
        <v>748</v>
      </c>
      <c r="AM105" s="1">
        <v>245441</v>
      </c>
      <c r="AN105" s="1">
        <v>5</v>
      </c>
      <c r="AX105"/>
      <c r="AY105"/>
    </row>
    <row r="106" spans="1:51" x14ac:dyDescent="0.25">
      <c r="A106" t="s">
        <v>356</v>
      </c>
      <c r="B106" t="s">
        <v>297</v>
      </c>
      <c r="C106" t="s">
        <v>517</v>
      </c>
      <c r="D106" t="s">
        <v>437</v>
      </c>
      <c r="E106" s="4">
        <v>20.380434782608695</v>
      </c>
      <c r="F106" s="4">
        <v>83.909891304347838</v>
      </c>
      <c r="G106" s="4">
        <v>0.70108695652173914</v>
      </c>
      <c r="H106" s="11">
        <v>8.3552361422903187E-3</v>
      </c>
      <c r="I106" s="4">
        <v>70.242499999999993</v>
      </c>
      <c r="J106" s="4">
        <v>0.61956521739130432</v>
      </c>
      <c r="K106" s="11">
        <v>8.820375376606817E-3</v>
      </c>
      <c r="L106" s="4">
        <v>20.247065217391309</v>
      </c>
      <c r="M106" s="4">
        <v>0.61956521739130432</v>
      </c>
      <c r="N106" s="11">
        <v>3.0600248023062916E-2</v>
      </c>
      <c r="O106" s="4">
        <v>6.6611956521739133</v>
      </c>
      <c r="P106" s="4">
        <v>0.61956521739130432</v>
      </c>
      <c r="Q106" s="9">
        <v>9.3011112380268587E-2</v>
      </c>
      <c r="R106" s="4">
        <v>8.1076086956521767</v>
      </c>
      <c r="S106" s="4">
        <v>0</v>
      </c>
      <c r="T106" s="11">
        <v>0</v>
      </c>
      <c r="U106" s="4">
        <v>5.4782608695652177</v>
      </c>
      <c r="V106" s="4">
        <v>0</v>
      </c>
      <c r="W106" s="11">
        <v>0</v>
      </c>
      <c r="X106" s="4">
        <v>20.646304347826089</v>
      </c>
      <c r="Y106" s="4">
        <v>0</v>
      </c>
      <c r="Z106" s="11">
        <v>0</v>
      </c>
      <c r="AA106" s="4">
        <v>8.1521739130434784E-2</v>
      </c>
      <c r="AB106" s="4">
        <v>8.1521739130434784E-2</v>
      </c>
      <c r="AC106" s="11">
        <v>1</v>
      </c>
      <c r="AD106" s="4">
        <v>42.934999999999995</v>
      </c>
      <c r="AE106" s="4">
        <v>0</v>
      </c>
      <c r="AF106" s="11">
        <v>0</v>
      </c>
      <c r="AG106" s="4">
        <v>0</v>
      </c>
      <c r="AH106" s="4">
        <v>0</v>
      </c>
      <c r="AI106" s="11" t="s">
        <v>748</v>
      </c>
      <c r="AJ106" s="4">
        <v>0</v>
      </c>
      <c r="AK106" s="4">
        <v>0</v>
      </c>
      <c r="AL106" s="11" t="s">
        <v>748</v>
      </c>
      <c r="AM106" s="1">
        <v>245598</v>
      </c>
      <c r="AN106" s="1">
        <v>5</v>
      </c>
      <c r="AX106"/>
      <c r="AY106"/>
    </row>
    <row r="107" spans="1:51" x14ac:dyDescent="0.25">
      <c r="A107" t="s">
        <v>356</v>
      </c>
      <c r="B107" t="s">
        <v>167</v>
      </c>
      <c r="C107" t="s">
        <v>619</v>
      </c>
      <c r="D107" t="s">
        <v>450</v>
      </c>
      <c r="E107" s="4">
        <v>46.673913043478258</v>
      </c>
      <c r="F107" s="4">
        <v>161.6578260869565</v>
      </c>
      <c r="G107" s="4">
        <v>7.8913043478260878</v>
      </c>
      <c r="H107" s="11">
        <v>4.8814861234007426E-2</v>
      </c>
      <c r="I107" s="4">
        <v>146.83500000000004</v>
      </c>
      <c r="J107" s="4">
        <v>7.8913043478260878</v>
      </c>
      <c r="K107" s="11">
        <v>5.3742665902721323E-2</v>
      </c>
      <c r="L107" s="4">
        <v>68.602717391304338</v>
      </c>
      <c r="M107" s="4">
        <v>0</v>
      </c>
      <c r="N107" s="11">
        <v>0</v>
      </c>
      <c r="O107" s="4">
        <v>53.779891304347828</v>
      </c>
      <c r="P107" s="4">
        <v>0</v>
      </c>
      <c r="Q107" s="9">
        <v>0</v>
      </c>
      <c r="R107" s="4">
        <v>10.214130434782607</v>
      </c>
      <c r="S107" s="4">
        <v>0</v>
      </c>
      <c r="T107" s="11">
        <v>0</v>
      </c>
      <c r="U107" s="4">
        <v>4.6086956521739131</v>
      </c>
      <c r="V107" s="4">
        <v>0</v>
      </c>
      <c r="W107" s="11">
        <v>0</v>
      </c>
      <c r="X107" s="4">
        <v>13.471739130434784</v>
      </c>
      <c r="Y107" s="4">
        <v>0</v>
      </c>
      <c r="Z107" s="11">
        <v>0</v>
      </c>
      <c r="AA107" s="4">
        <v>0</v>
      </c>
      <c r="AB107" s="4">
        <v>0</v>
      </c>
      <c r="AC107" s="11" t="s">
        <v>748</v>
      </c>
      <c r="AD107" s="4">
        <v>50.317608695652176</v>
      </c>
      <c r="AE107" s="4">
        <v>4.7608695652173916</v>
      </c>
      <c r="AF107" s="11">
        <v>9.4616371656564169E-2</v>
      </c>
      <c r="AG107" s="4">
        <v>3.1304347826086958</v>
      </c>
      <c r="AH107" s="4">
        <v>3.1304347826086958</v>
      </c>
      <c r="AI107" s="11">
        <v>1</v>
      </c>
      <c r="AJ107" s="4">
        <v>26.135326086956528</v>
      </c>
      <c r="AK107" s="4">
        <v>0</v>
      </c>
      <c r="AL107" s="11" t="s">
        <v>748</v>
      </c>
      <c r="AM107" s="1">
        <v>245403</v>
      </c>
      <c r="AN107" s="1">
        <v>5</v>
      </c>
      <c r="AX107"/>
      <c r="AY107"/>
    </row>
    <row r="108" spans="1:51" x14ac:dyDescent="0.25">
      <c r="A108" t="s">
        <v>356</v>
      </c>
      <c r="B108" t="s">
        <v>235</v>
      </c>
      <c r="C108" t="s">
        <v>651</v>
      </c>
      <c r="D108" t="s">
        <v>460</v>
      </c>
      <c r="E108" s="4">
        <v>58.271739130434781</v>
      </c>
      <c r="F108" s="4">
        <v>274.68445652173904</v>
      </c>
      <c r="G108" s="4">
        <v>91.739130434782609</v>
      </c>
      <c r="H108" s="11">
        <v>0.33398005695863686</v>
      </c>
      <c r="I108" s="4">
        <v>263.51619565217385</v>
      </c>
      <c r="J108" s="4">
        <v>91.739130434782609</v>
      </c>
      <c r="K108" s="11">
        <v>0.34813469512846551</v>
      </c>
      <c r="L108" s="4">
        <v>120.51750000000001</v>
      </c>
      <c r="M108" s="4">
        <v>25.836956521739129</v>
      </c>
      <c r="N108" s="11">
        <v>0.21438344241906052</v>
      </c>
      <c r="O108" s="4">
        <v>109.3492391304348</v>
      </c>
      <c r="P108" s="4">
        <v>25.836956521739129</v>
      </c>
      <c r="Q108" s="9">
        <v>0.23627925285259729</v>
      </c>
      <c r="R108" s="4">
        <v>5.6900000000000013</v>
      </c>
      <c r="S108" s="4">
        <v>0</v>
      </c>
      <c r="T108" s="11">
        <v>0</v>
      </c>
      <c r="U108" s="4">
        <v>5.4782608695652177</v>
      </c>
      <c r="V108" s="4">
        <v>0</v>
      </c>
      <c r="W108" s="11">
        <v>0</v>
      </c>
      <c r="X108" s="4">
        <v>23.062608695652177</v>
      </c>
      <c r="Y108" s="4">
        <v>2.4782608695652173</v>
      </c>
      <c r="Z108" s="11">
        <v>0.10745795942990723</v>
      </c>
      <c r="AA108" s="4">
        <v>0</v>
      </c>
      <c r="AB108" s="4">
        <v>0</v>
      </c>
      <c r="AC108" s="11" t="s">
        <v>748</v>
      </c>
      <c r="AD108" s="4">
        <v>130.99249999999992</v>
      </c>
      <c r="AE108" s="4">
        <v>63.423913043478258</v>
      </c>
      <c r="AF108" s="11">
        <v>0.48417972817892851</v>
      </c>
      <c r="AG108" s="4">
        <v>0</v>
      </c>
      <c r="AH108" s="4">
        <v>0</v>
      </c>
      <c r="AI108" s="11" t="s">
        <v>748</v>
      </c>
      <c r="AJ108" s="4">
        <v>0.11184782608695651</v>
      </c>
      <c r="AK108" s="4">
        <v>0</v>
      </c>
      <c r="AL108" s="11" t="s">
        <v>748</v>
      </c>
      <c r="AM108" s="1">
        <v>245500</v>
      </c>
      <c r="AN108" s="1">
        <v>5</v>
      </c>
      <c r="AX108"/>
      <c r="AY108"/>
    </row>
    <row r="109" spans="1:51" x14ac:dyDescent="0.25">
      <c r="A109" t="s">
        <v>356</v>
      </c>
      <c r="B109" t="s">
        <v>299</v>
      </c>
      <c r="C109" t="s">
        <v>690</v>
      </c>
      <c r="D109" t="s">
        <v>414</v>
      </c>
      <c r="E109" s="4">
        <v>21.402173913043477</v>
      </c>
      <c r="F109" s="4">
        <v>88.208043478260876</v>
      </c>
      <c r="G109" s="4">
        <v>5.5978260869565215</v>
      </c>
      <c r="H109" s="11">
        <v>6.346162851164612E-2</v>
      </c>
      <c r="I109" s="4">
        <v>71.302173913043475</v>
      </c>
      <c r="J109" s="4">
        <v>0</v>
      </c>
      <c r="K109" s="11">
        <v>0</v>
      </c>
      <c r="L109" s="4">
        <v>36.620326086956524</v>
      </c>
      <c r="M109" s="4">
        <v>5.5978260869565215</v>
      </c>
      <c r="N109" s="11">
        <v>0.15286117533918855</v>
      </c>
      <c r="O109" s="4">
        <v>19.714456521739134</v>
      </c>
      <c r="P109" s="4">
        <v>0</v>
      </c>
      <c r="Q109" s="9">
        <v>0</v>
      </c>
      <c r="R109" s="4">
        <v>12.053695652173909</v>
      </c>
      <c r="S109" s="4">
        <v>5.5978260869565215</v>
      </c>
      <c r="T109" s="11">
        <v>0.46440745216152374</v>
      </c>
      <c r="U109" s="4">
        <v>4.8521739130434787</v>
      </c>
      <c r="V109" s="4">
        <v>0</v>
      </c>
      <c r="W109" s="11">
        <v>0</v>
      </c>
      <c r="X109" s="4">
        <v>7.3460869565217424</v>
      </c>
      <c r="Y109" s="4">
        <v>0</v>
      </c>
      <c r="Z109" s="11">
        <v>0</v>
      </c>
      <c r="AA109" s="4">
        <v>0</v>
      </c>
      <c r="AB109" s="4">
        <v>0</v>
      </c>
      <c r="AC109" s="11" t="s">
        <v>748</v>
      </c>
      <c r="AD109" s="4">
        <v>39.041304347826085</v>
      </c>
      <c r="AE109" s="4">
        <v>0</v>
      </c>
      <c r="AF109" s="11">
        <v>0</v>
      </c>
      <c r="AG109" s="4">
        <v>0</v>
      </c>
      <c r="AH109" s="4">
        <v>0</v>
      </c>
      <c r="AI109" s="11" t="s">
        <v>748</v>
      </c>
      <c r="AJ109" s="4">
        <v>5.2003260869565233</v>
      </c>
      <c r="AK109" s="4">
        <v>0</v>
      </c>
      <c r="AL109" s="11" t="s">
        <v>748</v>
      </c>
      <c r="AM109" s="1">
        <v>245600</v>
      </c>
      <c r="AN109" s="1">
        <v>5</v>
      </c>
      <c r="AX109"/>
      <c r="AY109"/>
    </row>
    <row r="110" spans="1:51" x14ac:dyDescent="0.25">
      <c r="A110" t="s">
        <v>356</v>
      </c>
      <c r="B110" t="s">
        <v>109</v>
      </c>
      <c r="C110" t="s">
        <v>587</v>
      </c>
      <c r="D110" t="s">
        <v>439</v>
      </c>
      <c r="E110" s="4">
        <v>41.076086956521742</v>
      </c>
      <c r="F110" s="4">
        <v>176.01326086956527</v>
      </c>
      <c r="G110" s="4">
        <v>0.13043478260869565</v>
      </c>
      <c r="H110" s="11">
        <v>7.4105088425896741E-4</v>
      </c>
      <c r="I110" s="4">
        <v>165.02565217391307</v>
      </c>
      <c r="J110" s="4">
        <v>0</v>
      </c>
      <c r="K110" s="11">
        <v>0</v>
      </c>
      <c r="L110" s="4">
        <v>48.917173913043477</v>
      </c>
      <c r="M110" s="4">
        <v>0</v>
      </c>
      <c r="N110" s="11">
        <v>0</v>
      </c>
      <c r="O110" s="4">
        <v>38.059999999999995</v>
      </c>
      <c r="P110" s="4">
        <v>0</v>
      </c>
      <c r="Q110" s="9">
        <v>0</v>
      </c>
      <c r="R110" s="4">
        <v>5.3789130434782608</v>
      </c>
      <c r="S110" s="4">
        <v>0</v>
      </c>
      <c r="T110" s="11">
        <v>0</v>
      </c>
      <c r="U110" s="4">
        <v>5.4782608695652177</v>
      </c>
      <c r="V110" s="4">
        <v>0</v>
      </c>
      <c r="W110" s="11">
        <v>0</v>
      </c>
      <c r="X110" s="4">
        <v>28.402826086956537</v>
      </c>
      <c r="Y110" s="4">
        <v>0</v>
      </c>
      <c r="Z110" s="11">
        <v>0</v>
      </c>
      <c r="AA110" s="4">
        <v>0.13043478260869565</v>
      </c>
      <c r="AB110" s="4">
        <v>0.13043478260869565</v>
      </c>
      <c r="AC110" s="11">
        <v>1</v>
      </c>
      <c r="AD110" s="4">
        <v>90.99728260869567</v>
      </c>
      <c r="AE110" s="4">
        <v>0</v>
      </c>
      <c r="AF110" s="11">
        <v>0</v>
      </c>
      <c r="AG110" s="4">
        <v>0</v>
      </c>
      <c r="AH110" s="4">
        <v>0</v>
      </c>
      <c r="AI110" s="11" t="s">
        <v>748</v>
      </c>
      <c r="AJ110" s="4">
        <v>7.5655434782608664</v>
      </c>
      <c r="AK110" s="4">
        <v>0</v>
      </c>
      <c r="AL110" s="11" t="s">
        <v>748</v>
      </c>
      <c r="AM110" s="1">
        <v>245317</v>
      </c>
      <c r="AN110" s="1">
        <v>5</v>
      </c>
      <c r="AX110"/>
      <c r="AY110"/>
    </row>
    <row r="111" spans="1:51" x14ac:dyDescent="0.25">
      <c r="A111" t="s">
        <v>356</v>
      </c>
      <c r="B111" t="s">
        <v>84</v>
      </c>
      <c r="C111" t="s">
        <v>569</v>
      </c>
      <c r="D111" t="s">
        <v>405</v>
      </c>
      <c r="E111" s="4">
        <v>28.25</v>
      </c>
      <c r="F111" s="4">
        <v>104.25347826086957</v>
      </c>
      <c r="G111" s="4">
        <v>3.2608695652173912E-2</v>
      </c>
      <c r="H111" s="11">
        <v>3.1278280778870892E-4</v>
      </c>
      <c r="I111" s="4">
        <v>95.885978260869578</v>
      </c>
      <c r="J111" s="4">
        <v>3.2608695652173912E-2</v>
      </c>
      <c r="K111" s="11">
        <v>3.4007783247992683E-4</v>
      </c>
      <c r="L111" s="4">
        <v>45.016304347826086</v>
      </c>
      <c r="M111" s="4">
        <v>3.2608695652173912E-2</v>
      </c>
      <c r="N111" s="11">
        <v>7.2437522636725825E-4</v>
      </c>
      <c r="O111" s="4">
        <v>36.648804347826086</v>
      </c>
      <c r="P111" s="4">
        <v>3.2608695652173912E-2</v>
      </c>
      <c r="Q111" s="9">
        <v>8.8976151425546241E-4</v>
      </c>
      <c r="R111" s="4">
        <v>2.8892391304347833</v>
      </c>
      <c r="S111" s="4">
        <v>0</v>
      </c>
      <c r="T111" s="11">
        <v>0</v>
      </c>
      <c r="U111" s="4">
        <v>5.4782608695652177</v>
      </c>
      <c r="V111" s="4">
        <v>0</v>
      </c>
      <c r="W111" s="11">
        <v>0</v>
      </c>
      <c r="X111" s="4">
        <v>4.3792391304347831</v>
      </c>
      <c r="Y111" s="4">
        <v>0</v>
      </c>
      <c r="Z111" s="11">
        <v>0</v>
      </c>
      <c r="AA111" s="4">
        <v>0</v>
      </c>
      <c r="AB111" s="4">
        <v>0</v>
      </c>
      <c r="AC111" s="11" t="s">
        <v>748</v>
      </c>
      <c r="AD111" s="4">
        <v>49.099130434782616</v>
      </c>
      <c r="AE111" s="4">
        <v>0</v>
      </c>
      <c r="AF111" s="11">
        <v>0</v>
      </c>
      <c r="AG111" s="4">
        <v>0</v>
      </c>
      <c r="AH111" s="4">
        <v>0</v>
      </c>
      <c r="AI111" s="11" t="s">
        <v>748</v>
      </c>
      <c r="AJ111" s="4">
        <v>5.7588043478260884</v>
      </c>
      <c r="AK111" s="4">
        <v>0</v>
      </c>
      <c r="AL111" s="11" t="s">
        <v>748</v>
      </c>
      <c r="AM111" s="1">
        <v>245278</v>
      </c>
      <c r="AN111" s="1">
        <v>5</v>
      </c>
      <c r="AX111"/>
      <c r="AY111"/>
    </row>
    <row r="112" spans="1:51" x14ac:dyDescent="0.25">
      <c r="A112" t="s">
        <v>356</v>
      </c>
      <c r="B112" t="s">
        <v>110</v>
      </c>
      <c r="C112" t="s">
        <v>588</v>
      </c>
      <c r="D112" t="s">
        <v>440</v>
      </c>
      <c r="E112" s="4">
        <v>47.880434782608695</v>
      </c>
      <c r="F112" s="4">
        <v>193.96554347826086</v>
      </c>
      <c r="G112" s="4">
        <v>0</v>
      </c>
      <c r="H112" s="11">
        <v>0</v>
      </c>
      <c r="I112" s="4">
        <v>143.55293478260867</v>
      </c>
      <c r="J112" s="4">
        <v>0</v>
      </c>
      <c r="K112" s="11">
        <v>0</v>
      </c>
      <c r="L112" s="4">
        <v>41.128369565217398</v>
      </c>
      <c r="M112" s="4">
        <v>0</v>
      </c>
      <c r="N112" s="11">
        <v>0</v>
      </c>
      <c r="O112" s="4">
        <v>17.794239130434786</v>
      </c>
      <c r="P112" s="4">
        <v>0</v>
      </c>
      <c r="Q112" s="9">
        <v>0</v>
      </c>
      <c r="R112" s="4">
        <v>17.85586956521739</v>
      </c>
      <c r="S112" s="4">
        <v>0</v>
      </c>
      <c r="T112" s="11">
        <v>0</v>
      </c>
      <c r="U112" s="4">
        <v>5.4782608695652177</v>
      </c>
      <c r="V112" s="4">
        <v>0</v>
      </c>
      <c r="W112" s="11">
        <v>0</v>
      </c>
      <c r="X112" s="4">
        <v>5.5327173913043506</v>
      </c>
      <c r="Y112" s="4">
        <v>0</v>
      </c>
      <c r="Z112" s="11">
        <v>0</v>
      </c>
      <c r="AA112" s="4">
        <v>27.078478260869566</v>
      </c>
      <c r="AB112" s="4">
        <v>0</v>
      </c>
      <c r="AC112" s="11">
        <v>0</v>
      </c>
      <c r="AD112" s="4">
        <v>76.003152173913037</v>
      </c>
      <c r="AE112" s="4">
        <v>0</v>
      </c>
      <c r="AF112" s="11">
        <v>0</v>
      </c>
      <c r="AG112" s="4">
        <v>0</v>
      </c>
      <c r="AH112" s="4">
        <v>0</v>
      </c>
      <c r="AI112" s="11" t="s">
        <v>748</v>
      </c>
      <c r="AJ112" s="4">
        <v>44.222826086956509</v>
      </c>
      <c r="AK112" s="4">
        <v>0</v>
      </c>
      <c r="AL112" s="11" t="s">
        <v>748</v>
      </c>
      <c r="AM112" s="1">
        <v>245318</v>
      </c>
      <c r="AN112" s="1">
        <v>5</v>
      </c>
      <c r="AX112"/>
      <c r="AY112"/>
    </row>
    <row r="113" spans="1:51" x14ac:dyDescent="0.25">
      <c r="A113" t="s">
        <v>356</v>
      </c>
      <c r="B113" t="s">
        <v>89</v>
      </c>
      <c r="C113" t="s">
        <v>572</v>
      </c>
      <c r="D113" t="s">
        <v>422</v>
      </c>
      <c r="E113" s="4">
        <v>27.728260869565219</v>
      </c>
      <c r="F113" s="4">
        <v>101.0275</v>
      </c>
      <c r="G113" s="4">
        <v>2.4211956521739131</v>
      </c>
      <c r="H113" s="11">
        <v>2.3965708863170058E-2</v>
      </c>
      <c r="I113" s="4">
        <v>92.293804347826097</v>
      </c>
      <c r="J113" s="4">
        <v>0</v>
      </c>
      <c r="K113" s="11">
        <v>0</v>
      </c>
      <c r="L113" s="4">
        <v>42.45565217391303</v>
      </c>
      <c r="M113" s="4">
        <v>2.2608695652173911</v>
      </c>
      <c r="N113" s="11">
        <v>5.3252498771096196E-2</v>
      </c>
      <c r="O113" s="4">
        <v>33.88228260869564</v>
      </c>
      <c r="P113" s="4">
        <v>0</v>
      </c>
      <c r="Q113" s="9">
        <v>0</v>
      </c>
      <c r="R113" s="4">
        <v>2.2608695652173911</v>
      </c>
      <c r="S113" s="4">
        <v>2.2608695652173911</v>
      </c>
      <c r="T113" s="11">
        <v>1</v>
      </c>
      <c r="U113" s="4">
        <v>6.3125</v>
      </c>
      <c r="V113" s="4">
        <v>0</v>
      </c>
      <c r="W113" s="11">
        <v>0</v>
      </c>
      <c r="X113" s="4">
        <v>11.720326086956522</v>
      </c>
      <c r="Y113" s="4">
        <v>0</v>
      </c>
      <c r="Z113" s="11">
        <v>0</v>
      </c>
      <c r="AA113" s="4">
        <v>0.16032608695652173</v>
      </c>
      <c r="AB113" s="4">
        <v>0.16032608695652173</v>
      </c>
      <c r="AC113" s="11">
        <v>1</v>
      </c>
      <c r="AD113" s="4">
        <v>46.691195652173924</v>
      </c>
      <c r="AE113" s="4">
        <v>0</v>
      </c>
      <c r="AF113" s="11">
        <v>0</v>
      </c>
      <c r="AG113" s="4">
        <v>0</v>
      </c>
      <c r="AH113" s="4">
        <v>0</v>
      </c>
      <c r="AI113" s="11" t="s">
        <v>748</v>
      </c>
      <c r="AJ113" s="4">
        <v>0</v>
      </c>
      <c r="AK113" s="4">
        <v>0</v>
      </c>
      <c r="AL113" s="11" t="s">
        <v>748</v>
      </c>
      <c r="AM113" s="1">
        <v>245285</v>
      </c>
      <c r="AN113" s="1">
        <v>5</v>
      </c>
      <c r="AX113"/>
      <c r="AY113"/>
    </row>
    <row r="114" spans="1:51" x14ac:dyDescent="0.25">
      <c r="A114" t="s">
        <v>356</v>
      </c>
      <c r="B114" t="s">
        <v>205</v>
      </c>
      <c r="C114" t="s">
        <v>472</v>
      </c>
      <c r="D114" t="s">
        <v>388</v>
      </c>
      <c r="E114" s="4">
        <v>38.543478260869563</v>
      </c>
      <c r="F114" s="4">
        <v>135.59902173913045</v>
      </c>
      <c r="G114" s="4">
        <v>0.40217391304347827</v>
      </c>
      <c r="H114" s="11">
        <v>2.9659057114526442E-3</v>
      </c>
      <c r="I114" s="4">
        <v>125.18782608695653</v>
      </c>
      <c r="J114" s="4">
        <v>9.2391304347826081E-2</v>
      </c>
      <c r="K114" s="11">
        <v>7.3802147729324968E-4</v>
      </c>
      <c r="L114" s="4">
        <v>31.555108695652173</v>
      </c>
      <c r="M114" s="4">
        <v>0.40217391304347827</v>
      </c>
      <c r="N114" s="11">
        <v>1.2745128433003683E-2</v>
      </c>
      <c r="O114" s="4">
        <v>21.143913043478261</v>
      </c>
      <c r="P114" s="4">
        <v>9.2391304347826081E-2</v>
      </c>
      <c r="Q114" s="9">
        <v>4.3696407641216507E-3</v>
      </c>
      <c r="R114" s="4">
        <v>4.6122826086956508</v>
      </c>
      <c r="S114" s="4">
        <v>8.6956521739130432E-2</v>
      </c>
      <c r="T114" s="11">
        <v>1.8853251007470605E-2</v>
      </c>
      <c r="U114" s="4">
        <v>5.7989130434782608</v>
      </c>
      <c r="V114" s="4">
        <v>0.22282608695652173</v>
      </c>
      <c r="W114" s="11">
        <v>3.8425492033739454E-2</v>
      </c>
      <c r="X114" s="4">
        <v>27.749565217391304</v>
      </c>
      <c r="Y114" s="4">
        <v>0</v>
      </c>
      <c r="Z114" s="11">
        <v>0</v>
      </c>
      <c r="AA114" s="4">
        <v>0</v>
      </c>
      <c r="AB114" s="4">
        <v>0</v>
      </c>
      <c r="AC114" s="11" t="s">
        <v>748</v>
      </c>
      <c r="AD114" s="4">
        <v>70.225000000000009</v>
      </c>
      <c r="AE114" s="4">
        <v>0</v>
      </c>
      <c r="AF114" s="11">
        <v>0</v>
      </c>
      <c r="AG114" s="4">
        <v>0</v>
      </c>
      <c r="AH114" s="4">
        <v>0</v>
      </c>
      <c r="AI114" s="11" t="s">
        <v>748</v>
      </c>
      <c r="AJ114" s="4">
        <v>6.0693478260869567</v>
      </c>
      <c r="AK114" s="4">
        <v>0</v>
      </c>
      <c r="AL114" s="11" t="s">
        <v>748</v>
      </c>
      <c r="AM114" s="1">
        <v>245455</v>
      </c>
      <c r="AN114" s="1">
        <v>5</v>
      </c>
      <c r="AX114"/>
      <c r="AY114"/>
    </row>
    <row r="115" spans="1:51" x14ac:dyDescent="0.25">
      <c r="A115" t="s">
        <v>356</v>
      </c>
      <c r="B115" t="s">
        <v>41</v>
      </c>
      <c r="C115" t="s">
        <v>513</v>
      </c>
      <c r="D115" t="s">
        <v>413</v>
      </c>
      <c r="E115" s="4">
        <v>53.760869565217391</v>
      </c>
      <c r="F115" s="4">
        <v>257.43130434782609</v>
      </c>
      <c r="G115" s="4">
        <v>0</v>
      </c>
      <c r="H115" s="11">
        <v>0</v>
      </c>
      <c r="I115" s="4">
        <v>239.5865217391304</v>
      </c>
      <c r="J115" s="4">
        <v>0</v>
      </c>
      <c r="K115" s="11">
        <v>0</v>
      </c>
      <c r="L115" s="4">
        <v>92.548586956521731</v>
      </c>
      <c r="M115" s="4">
        <v>0</v>
      </c>
      <c r="N115" s="11">
        <v>0</v>
      </c>
      <c r="O115" s="4">
        <v>74.703804347826079</v>
      </c>
      <c r="P115" s="4">
        <v>0</v>
      </c>
      <c r="Q115" s="9">
        <v>0</v>
      </c>
      <c r="R115" s="4">
        <v>12.366521739130432</v>
      </c>
      <c r="S115" s="4">
        <v>0</v>
      </c>
      <c r="T115" s="11">
        <v>0</v>
      </c>
      <c r="U115" s="4">
        <v>5.4782608695652177</v>
      </c>
      <c r="V115" s="4">
        <v>0</v>
      </c>
      <c r="W115" s="11">
        <v>0</v>
      </c>
      <c r="X115" s="4">
        <v>26.985326086956526</v>
      </c>
      <c r="Y115" s="4">
        <v>0</v>
      </c>
      <c r="Z115" s="11">
        <v>0</v>
      </c>
      <c r="AA115" s="4">
        <v>0</v>
      </c>
      <c r="AB115" s="4">
        <v>0</v>
      </c>
      <c r="AC115" s="11" t="s">
        <v>748</v>
      </c>
      <c r="AD115" s="4">
        <v>137.89739130434779</v>
      </c>
      <c r="AE115" s="4">
        <v>0</v>
      </c>
      <c r="AF115" s="11">
        <v>0</v>
      </c>
      <c r="AG115" s="4">
        <v>0</v>
      </c>
      <c r="AH115" s="4">
        <v>0</v>
      </c>
      <c r="AI115" s="11" t="s">
        <v>748</v>
      </c>
      <c r="AJ115" s="4">
        <v>0</v>
      </c>
      <c r="AK115" s="4">
        <v>0</v>
      </c>
      <c r="AL115" s="11" t="s">
        <v>748</v>
      </c>
      <c r="AM115" s="1">
        <v>245221</v>
      </c>
      <c r="AN115" s="1">
        <v>5</v>
      </c>
      <c r="AX115"/>
      <c r="AY115"/>
    </row>
    <row r="116" spans="1:51" x14ac:dyDescent="0.25">
      <c r="A116" t="s">
        <v>356</v>
      </c>
      <c r="B116" t="s">
        <v>274</v>
      </c>
      <c r="C116" t="s">
        <v>474</v>
      </c>
      <c r="D116" t="s">
        <v>464</v>
      </c>
      <c r="E116" s="4">
        <v>42.826086956521742</v>
      </c>
      <c r="F116" s="4">
        <v>153.71282608695648</v>
      </c>
      <c r="G116" s="4">
        <v>0</v>
      </c>
      <c r="H116" s="11">
        <v>0</v>
      </c>
      <c r="I116" s="4">
        <v>143.51782608695649</v>
      </c>
      <c r="J116" s="4">
        <v>0</v>
      </c>
      <c r="K116" s="11">
        <v>0</v>
      </c>
      <c r="L116" s="4">
        <v>28.760434782608698</v>
      </c>
      <c r="M116" s="4">
        <v>0</v>
      </c>
      <c r="N116" s="11">
        <v>0</v>
      </c>
      <c r="O116" s="4">
        <v>18.565434782608698</v>
      </c>
      <c r="P116" s="4">
        <v>0</v>
      </c>
      <c r="Q116" s="9">
        <v>0</v>
      </c>
      <c r="R116" s="4">
        <v>4.7167391304347817</v>
      </c>
      <c r="S116" s="4">
        <v>0</v>
      </c>
      <c r="T116" s="11">
        <v>0</v>
      </c>
      <c r="U116" s="4">
        <v>5.4782608695652177</v>
      </c>
      <c r="V116" s="4">
        <v>0</v>
      </c>
      <c r="W116" s="11">
        <v>0</v>
      </c>
      <c r="X116" s="4">
        <v>16.486086956521731</v>
      </c>
      <c r="Y116" s="4">
        <v>0</v>
      </c>
      <c r="Z116" s="11">
        <v>0</v>
      </c>
      <c r="AA116" s="4">
        <v>0</v>
      </c>
      <c r="AB116" s="4">
        <v>0</v>
      </c>
      <c r="AC116" s="11" t="s">
        <v>748</v>
      </c>
      <c r="AD116" s="4">
        <v>98.422934782608692</v>
      </c>
      <c r="AE116" s="4">
        <v>0</v>
      </c>
      <c r="AF116" s="11">
        <v>0</v>
      </c>
      <c r="AG116" s="4">
        <v>0</v>
      </c>
      <c r="AH116" s="4">
        <v>0</v>
      </c>
      <c r="AI116" s="11" t="s">
        <v>748</v>
      </c>
      <c r="AJ116" s="4">
        <v>10.043369565217388</v>
      </c>
      <c r="AK116" s="4">
        <v>0</v>
      </c>
      <c r="AL116" s="11" t="s">
        <v>748</v>
      </c>
      <c r="AM116" s="1">
        <v>245568</v>
      </c>
      <c r="AN116" s="1">
        <v>5</v>
      </c>
      <c r="AX116"/>
      <c r="AY116"/>
    </row>
    <row r="117" spans="1:51" x14ac:dyDescent="0.25">
      <c r="A117" t="s">
        <v>356</v>
      </c>
      <c r="B117" t="s">
        <v>262</v>
      </c>
      <c r="C117" t="s">
        <v>669</v>
      </c>
      <c r="D117" t="s">
        <v>465</v>
      </c>
      <c r="E117" s="4">
        <v>34.543478260869563</v>
      </c>
      <c r="F117" s="4">
        <v>131.71000000000004</v>
      </c>
      <c r="G117" s="4">
        <v>0</v>
      </c>
      <c r="H117" s="11">
        <v>0</v>
      </c>
      <c r="I117" s="4">
        <v>118.58358695652174</v>
      </c>
      <c r="J117" s="4">
        <v>0</v>
      </c>
      <c r="K117" s="11">
        <v>0</v>
      </c>
      <c r="L117" s="4">
        <v>38.826630434782615</v>
      </c>
      <c r="M117" s="4">
        <v>0</v>
      </c>
      <c r="N117" s="11">
        <v>0</v>
      </c>
      <c r="O117" s="4">
        <v>25.700217391304353</v>
      </c>
      <c r="P117" s="4">
        <v>0</v>
      </c>
      <c r="Q117" s="9">
        <v>0</v>
      </c>
      <c r="R117" s="4">
        <v>7.6481521739130436</v>
      </c>
      <c r="S117" s="4">
        <v>0</v>
      </c>
      <c r="T117" s="11">
        <v>0</v>
      </c>
      <c r="U117" s="4">
        <v>5.4782608695652177</v>
      </c>
      <c r="V117" s="4">
        <v>0</v>
      </c>
      <c r="W117" s="11">
        <v>0</v>
      </c>
      <c r="X117" s="4">
        <v>17.199021739130426</v>
      </c>
      <c r="Y117" s="4">
        <v>0</v>
      </c>
      <c r="Z117" s="11">
        <v>0</v>
      </c>
      <c r="AA117" s="4">
        <v>0</v>
      </c>
      <c r="AB117" s="4">
        <v>0</v>
      </c>
      <c r="AC117" s="11" t="s">
        <v>748</v>
      </c>
      <c r="AD117" s="4">
        <v>74.306956521739139</v>
      </c>
      <c r="AE117" s="4">
        <v>0</v>
      </c>
      <c r="AF117" s="11">
        <v>0</v>
      </c>
      <c r="AG117" s="4">
        <v>0</v>
      </c>
      <c r="AH117" s="4">
        <v>0</v>
      </c>
      <c r="AI117" s="11" t="s">
        <v>748</v>
      </c>
      <c r="AJ117" s="4">
        <v>1.3773913043478263</v>
      </c>
      <c r="AK117" s="4">
        <v>0</v>
      </c>
      <c r="AL117" s="11" t="s">
        <v>748</v>
      </c>
      <c r="AM117" s="1">
        <v>245549</v>
      </c>
      <c r="AN117" s="1">
        <v>5</v>
      </c>
      <c r="AX117"/>
      <c r="AY117"/>
    </row>
    <row r="118" spans="1:51" x14ac:dyDescent="0.25">
      <c r="A118" t="s">
        <v>356</v>
      </c>
      <c r="B118" t="s">
        <v>220</v>
      </c>
      <c r="C118" t="s">
        <v>647</v>
      </c>
      <c r="D118" t="s">
        <v>402</v>
      </c>
      <c r="E118" s="4">
        <v>23.108695652173914</v>
      </c>
      <c r="F118" s="4">
        <v>90.850326086956528</v>
      </c>
      <c r="G118" s="4">
        <v>5.7391304347826084</v>
      </c>
      <c r="H118" s="11">
        <v>6.3171269515196388E-2</v>
      </c>
      <c r="I118" s="4">
        <v>78.948260869565232</v>
      </c>
      <c r="J118" s="4">
        <v>0</v>
      </c>
      <c r="K118" s="11">
        <v>0</v>
      </c>
      <c r="L118" s="4">
        <v>16.189891304347825</v>
      </c>
      <c r="M118" s="4">
        <v>5.7391304347826084</v>
      </c>
      <c r="N118" s="11">
        <v>0.3544885093355355</v>
      </c>
      <c r="O118" s="4">
        <v>4.2878260869565219</v>
      </c>
      <c r="P118" s="4">
        <v>0</v>
      </c>
      <c r="Q118" s="9">
        <v>0</v>
      </c>
      <c r="R118" s="4">
        <v>5.5542391304347838</v>
      </c>
      <c r="S118" s="4">
        <v>0</v>
      </c>
      <c r="T118" s="11">
        <v>0</v>
      </c>
      <c r="U118" s="4">
        <v>6.3478260869565215</v>
      </c>
      <c r="V118" s="4">
        <v>5.7391304347826084</v>
      </c>
      <c r="W118" s="11">
        <v>0.90410958904109584</v>
      </c>
      <c r="X118" s="4">
        <v>31.763043478260883</v>
      </c>
      <c r="Y118" s="4">
        <v>0</v>
      </c>
      <c r="Z118" s="11">
        <v>0</v>
      </c>
      <c r="AA118" s="4">
        <v>0</v>
      </c>
      <c r="AB118" s="4">
        <v>0</v>
      </c>
      <c r="AC118" s="11" t="s">
        <v>748</v>
      </c>
      <c r="AD118" s="4">
        <v>39.294347826086955</v>
      </c>
      <c r="AE118" s="4">
        <v>0</v>
      </c>
      <c r="AF118" s="11">
        <v>0</v>
      </c>
      <c r="AG118" s="4">
        <v>0</v>
      </c>
      <c r="AH118" s="4">
        <v>0</v>
      </c>
      <c r="AI118" s="11" t="s">
        <v>748</v>
      </c>
      <c r="AJ118" s="4">
        <v>3.6030434782608696</v>
      </c>
      <c r="AK118" s="4">
        <v>0</v>
      </c>
      <c r="AL118" s="11" t="s">
        <v>748</v>
      </c>
      <c r="AM118" s="1">
        <v>245476</v>
      </c>
      <c r="AN118" s="1">
        <v>5</v>
      </c>
      <c r="AX118"/>
      <c r="AY118"/>
    </row>
    <row r="119" spans="1:51" x14ac:dyDescent="0.25">
      <c r="A119" t="s">
        <v>356</v>
      </c>
      <c r="B119" t="s">
        <v>290</v>
      </c>
      <c r="C119" t="s">
        <v>687</v>
      </c>
      <c r="D119" t="s">
        <v>466</v>
      </c>
      <c r="E119" s="4">
        <v>59.510869565217391</v>
      </c>
      <c r="F119" s="4">
        <v>201.96000000000004</v>
      </c>
      <c r="G119" s="4">
        <v>6.5217391304347824E-2</v>
      </c>
      <c r="H119" s="11">
        <v>3.2292231780722824E-4</v>
      </c>
      <c r="I119" s="4">
        <v>190.74260869565219</v>
      </c>
      <c r="J119" s="4">
        <v>6.5217391304347824E-2</v>
      </c>
      <c r="K119" s="11">
        <v>3.4191307202056947E-4</v>
      </c>
      <c r="L119" s="4">
        <v>35.499130434782622</v>
      </c>
      <c r="M119" s="4">
        <v>0</v>
      </c>
      <c r="N119" s="11">
        <v>0</v>
      </c>
      <c r="O119" s="4">
        <v>24.281739130434794</v>
      </c>
      <c r="P119" s="4">
        <v>0</v>
      </c>
      <c r="Q119" s="9">
        <v>0</v>
      </c>
      <c r="R119" s="4">
        <v>5.7391304347826102</v>
      </c>
      <c r="S119" s="4">
        <v>0</v>
      </c>
      <c r="T119" s="11">
        <v>0</v>
      </c>
      <c r="U119" s="4">
        <v>5.4782608695652177</v>
      </c>
      <c r="V119" s="4">
        <v>0</v>
      </c>
      <c r="W119" s="11">
        <v>0</v>
      </c>
      <c r="X119" s="4">
        <v>39.274347826086952</v>
      </c>
      <c r="Y119" s="4">
        <v>0</v>
      </c>
      <c r="Z119" s="11">
        <v>0</v>
      </c>
      <c r="AA119" s="4">
        <v>0</v>
      </c>
      <c r="AB119" s="4">
        <v>0</v>
      </c>
      <c r="AC119" s="11" t="s">
        <v>748</v>
      </c>
      <c r="AD119" s="4">
        <v>121.16065217391306</v>
      </c>
      <c r="AE119" s="4">
        <v>6.5217391304347824E-2</v>
      </c>
      <c r="AF119" s="11">
        <v>5.3827203910008082E-4</v>
      </c>
      <c r="AG119" s="4">
        <v>0</v>
      </c>
      <c r="AH119" s="4">
        <v>0</v>
      </c>
      <c r="AI119" s="11" t="s">
        <v>748</v>
      </c>
      <c r="AJ119" s="4">
        <v>6.0258695652173913</v>
      </c>
      <c r="AK119" s="4">
        <v>0</v>
      </c>
      <c r="AL119" s="11" t="s">
        <v>748</v>
      </c>
      <c r="AM119" s="1">
        <v>245591</v>
      </c>
      <c r="AN119" s="1">
        <v>5</v>
      </c>
      <c r="AX119"/>
      <c r="AY119"/>
    </row>
    <row r="120" spans="1:51" x14ac:dyDescent="0.25">
      <c r="A120" t="s">
        <v>356</v>
      </c>
      <c r="B120" t="s">
        <v>85</v>
      </c>
      <c r="C120" t="s">
        <v>570</v>
      </c>
      <c r="D120" t="s">
        <v>415</v>
      </c>
      <c r="E120" s="4">
        <v>83.195652173913047</v>
      </c>
      <c r="F120" s="4">
        <v>359.78869565217394</v>
      </c>
      <c r="G120" s="4">
        <v>12.468478260869565</v>
      </c>
      <c r="H120" s="11">
        <v>3.4655002815662334E-2</v>
      </c>
      <c r="I120" s="4">
        <v>339.19293478260875</v>
      </c>
      <c r="J120" s="4">
        <v>12.468478260869565</v>
      </c>
      <c r="K120" s="11">
        <v>3.6759251099556967E-2</v>
      </c>
      <c r="L120" s="4">
        <v>92.093695652173977</v>
      </c>
      <c r="M120" s="4">
        <v>0.90326086956521734</v>
      </c>
      <c r="N120" s="11">
        <v>9.8080640935153396E-3</v>
      </c>
      <c r="O120" s="4">
        <v>71.497934782608738</v>
      </c>
      <c r="P120" s="4">
        <v>0.90326086956521734</v>
      </c>
      <c r="Q120" s="9">
        <v>1.2633384059436188E-2</v>
      </c>
      <c r="R120" s="4">
        <v>15.204456521739139</v>
      </c>
      <c r="S120" s="4">
        <v>0</v>
      </c>
      <c r="T120" s="11">
        <v>0</v>
      </c>
      <c r="U120" s="4">
        <v>5.3913043478260869</v>
      </c>
      <c r="V120" s="4">
        <v>0</v>
      </c>
      <c r="W120" s="11">
        <v>0</v>
      </c>
      <c r="X120" s="4">
        <v>40.759565217391305</v>
      </c>
      <c r="Y120" s="4">
        <v>0</v>
      </c>
      <c r="Z120" s="11">
        <v>0</v>
      </c>
      <c r="AA120" s="4">
        <v>0</v>
      </c>
      <c r="AB120" s="4">
        <v>0</v>
      </c>
      <c r="AC120" s="11" t="s">
        <v>748</v>
      </c>
      <c r="AD120" s="4">
        <v>73.867608695652166</v>
      </c>
      <c r="AE120" s="4">
        <v>11.565217391304348</v>
      </c>
      <c r="AF120" s="11">
        <v>0.15656683078716035</v>
      </c>
      <c r="AG120" s="4">
        <v>0</v>
      </c>
      <c r="AH120" s="4">
        <v>0</v>
      </c>
      <c r="AI120" s="11" t="s">
        <v>748</v>
      </c>
      <c r="AJ120" s="4">
        <v>153.0678260869565</v>
      </c>
      <c r="AK120" s="4">
        <v>0</v>
      </c>
      <c r="AL120" s="11" t="s">
        <v>748</v>
      </c>
      <c r="AM120" s="1">
        <v>245279</v>
      </c>
      <c r="AN120" s="1">
        <v>5</v>
      </c>
      <c r="AX120"/>
      <c r="AY120"/>
    </row>
    <row r="121" spans="1:51" x14ac:dyDescent="0.25">
      <c r="A121" t="s">
        <v>356</v>
      </c>
      <c r="B121" t="s">
        <v>292</v>
      </c>
      <c r="C121" t="s">
        <v>688</v>
      </c>
      <c r="D121" t="s">
        <v>463</v>
      </c>
      <c r="E121" s="4">
        <v>29.032608695652176</v>
      </c>
      <c r="F121" s="4">
        <v>96.677608695652211</v>
      </c>
      <c r="G121" s="4">
        <v>5.5072826086956512</v>
      </c>
      <c r="H121" s="11">
        <v>5.6965440943341467E-2</v>
      </c>
      <c r="I121" s="4">
        <v>86.032282608695681</v>
      </c>
      <c r="J121" s="4">
        <v>1.3478260869565217</v>
      </c>
      <c r="K121" s="11">
        <v>1.5666515476369457E-2</v>
      </c>
      <c r="L121" s="4">
        <v>27.757173913043481</v>
      </c>
      <c r="M121" s="4">
        <v>5.5072826086956512</v>
      </c>
      <c r="N121" s="11">
        <v>0.19840934188576392</v>
      </c>
      <c r="O121" s="4">
        <v>17.111847826086958</v>
      </c>
      <c r="P121" s="4">
        <v>1.3478260869565217</v>
      </c>
      <c r="Q121" s="9">
        <v>7.8765665792198375E-2</v>
      </c>
      <c r="R121" s="4">
        <v>4.8119565217391305</v>
      </c>
      <c r="S121" s="4">
        <v>0</v>
      </c>
      <c r="T121" s="11">
        <v>0</v>
      </c>
      <c r="U121" s="4">
        <v>5.8333695652173922</v>
      </c>
      <c r="V121" s="4">
        <v>4.1594565217391297</v>
      </c>
      <c r="W121" s="11">
        <v>0.71304526058844331</v>
      </c>
      <c r="X121" s="4">
        <v>19.510108695652171</v>
      </c>
      <c r="Y121" s="4">
        <v>0</v>
      </c>
      <c r="Z121" s="11">
        <v>0</v>
      </c>
      <c r="AA121" s="4">
        <v>0</v>
      </c>
      <c r="AB121" s="4">
        <v>0</v>
      </c>
      <c r="AC121" s="11" t="s">
        <v>748</v>
      </c>
      <c r="AD121" s="4">
        <v>46.422826086956555</v>
      </c>
      <c r="AE121" s="4">
        <v>0</v>
      </c>
      <c r="AF121" s="11">
        <v>0</v>
      </c>
      <c r="AG121" s="4">
        <v>0</v>
      </c>
      <c r="AH121" s="4">
        <v>0</v>
      </c>
      <c r="AI121" s="11" t="s">
        <v>748</v>
      </c>
      <c r="AJ121" s="4">
        <v>2.9874999999999998</v>
      </c>
      <c r="AK121" s="4">
        <v>0</v>
      </c>
      <c r="AL121" s="11" t="s">
        <v>748</v>
      </c>
      <c r="AM121" s="1">
        <v>245593</v>
      </c>
      <c r="AN121" s="1">
        <v>5</v>
      </c>
      <c r="AX121"/>
      <c r="AY121"/>
    </row>
    <row r="122" spans="1:51" x14ac:dyDescent="0.25">
      <c r="A122" t="s">
        <v>356</v>
      </c>
      <c r="B122" t="s">
        <v>35</v>
      </c>
      <c r="C122" t="s">
        <v>541</v>
      </c>
      <c r="D122" t="s">
        <v>385</v>
      </c>
      <c r="E122" s="4">
        <v>37.913043478260867</v>
      </c>
      <c r="F122" s="4">
        <v>119.62336956521742</v>
      </c>
      <c r="G122" s="4">
        <v>0</v>
      </c>
      <c r="H122" s="11">
        <v>0</v>
      </c>
      <c r="I122" s="4">
        <v>110.04706521739132</v>
      </c>
      <c r="J122" s="4">
        <v>0</v>
      </c>
      <c r="K122" s="11">
        <v>0</v>
      </c>
      <c r="L122" s="4">
        <v>53.22684782608696</v>
      </c>
      <c r="M122" s="4">
        <v>0</v>
      </c>
      <c r="N122" s="11">
        <v>0</v>
      </c>
      <c r="O122" s="4">
        <v>43.650543478260872</v>
      </c>
      <c r="P122" s="4">
        <v>0</v>
      </c>
      <c r="Q122" s="9">
        <v>0</v>
      </c>
      <c r="R122" s="4">
        <v>4.0980434782608697</v>
      </c>
      <c r="S122" s="4">
        <v>0</v>
      </c>
      <c r="T122" s="11">
        <v>0</v>
      </c>
      <c r="U122" s="4">
        <v>5.4782608695652177</v>
      </c>
      <c r="V122" s="4">
        <v>0</v>
      </c>
      <c r="W122" s="11">
        <v>0</v>
      </c>
      <c r="X122" s="4">
        <v>12.984673913043482</v>
      </c>
      <c r="Y122" s="4">
        <v>0</v>
      </c>
      <c r="Z122" s="11">
        <v>0</v>
      </c>
      <c r="AA122" s="4">
        <v>0</v>
      </c>
      <c r="AB122" s="4">
        <v>0</v>
      </c>
      <c r="AC122" s="11" t="s">
        <v>748</v>
      </c>
      <c r="AD122" s="4">
        <v>53.411847826086962</v>
      </c>
      <c r="AE122" s="4">
        <v>0</v>
      </c>
      <c r="AF122" s="11">
        <v>0</v>
      </c>
      <c r="AG122" s="4">
        <v>0</v>
      </c>
      <c r="AH122" s="4">
        <v>0</v>
      </c>
      <c r="AI122" s="11" t="s">
        <v>748</v>
      </c>
      <c r="AJ122" s="4">
        <v>0</v>
      </c>
      <c r="AK122" s="4">
        <v>0</v>
      </c>
      <c r="AL122" s="11" t="s">
        <v>748</v>
      </c>
      <c r="AM122" s="1">
        <v>245207</v>
      </c>
      <c r="AN122" s="1">
        <v>5</v>
      </c>
      <c r="AX122"/>
      <c r="AY122"/>
    </row>
    <row r="123" spans="1:51" x14ac:dyDescent="0.25">
      <c r="A123" t="s">
        <v>356</v>
      </c>
      <c r="B123" t="s">
        <v>51</v>
      </c>
      <c r="C123" t="s">
        <v>549</v>
      </c>
      <c r="D123" t="s">
        <v>426</v>
      </c>
      <c r="E123" s="4">
        <v>65.891304347826093</v>
      </c>
      <c r="F123" s="4">
        <v>260.6203260869566</v>
      </c>
      <c r="G123" s="4">
        <v>0.14402173913043478</v>
      </c>
      <c r="H123" s="11">
        <v>5.5261130738659876E-4</v>
      </c>
      <c r="I123" s="4">
        <v>250.79152173913047</v>
      </c>
      <c r="J123" s="4">
        <v>3.2608695652173912E-2</v>
      </c>
      <c r="K123" s="11">
        <v>1.3002311811040001E-4</v>
      </c>
      <c r="L123" s="4">
        <v>74.502500000000012</v>
      </c>
      <c r="M123" s="4">
        <v>3.2608695652173912E-2</v>
      </c>
      <c r="N123" s="11">
        <v>4.3768592533369898E-4</v>
      </c>
      <c r="O123" s="4">
        <v>64.785108695652184</v>
      </c>
      <c r="P123" s="4">
        <v>3.2608695652173912E-2</v>
      </c>
      <c r="Q123" s="9">
        <v>5.0333628064688773E-4</v>
      </c>
      <c r="R123" s="4">
        <v>4.2391304347826093</v>
      </c>
      <c r="S123" s="4">
        <v>0</v>
      </c>
      <c r="T123" s="11">
        <v>0</v>
      </c>
      <c r="U123" s="4">
        <v>5.4782608695652177</v>
      </c>
      <c r="V123" s="4">
        <v>0</v>
      </c>
      <c r="W123" s="11">
        <v>0</v>
      </c>
      <c r="X123" s="4">
        <v>58.139673913043481</v>
      </c>
      <c r="Y123" s="4">
        <v>0</v>
      </c>
      <c r="Z123" s="11">
        <v>0</v>
      </c>
      <c r="AA123" s="4">
        <v>0.11141304347826086</v>
      </c>
      <c r="AB123" s="4">
        <v>0.11141304347826086</v>
      </c>
      <c r="AC123" s="11">
        <v>1</v>
      </c>
      <c r="AD123" s="4">
        <v>113.03076086956524</v>
      </c>
      <c r="AE123" s="4">
        <v>0</v>
      </c>
      <c r="AF123" s="11">
        <v>0</v>
      </c>
      <c r="AG123" s="4">
        <v>0</v>
      </c>
      <c r="AH123" s="4">
        <v>0</v>
      </c>
      <c r="AI123" s="11" t="s">
        <v>748</v>
      </c>
      <c r="AJ123" s="4">
        <v>14.835978260869576</v>
      </c>
      <c r="AK123" s="4">
        <v>0</v>
      </c>
      <c r="AL123" s="11" t="s">
        <v>748</v>
      </c>
      <c r="AM123" s="1">
        <v>245234</v>
      </c>
      <c r="AN123" s="1">
        <v>5</v>
      </c>
      <c r="AX123"/>
      <c r="AY123"/>
    </row>
    <row r="124" spans="1:51" x14ac:dyDescent="0.25">
      <c r="A124" t="s">
        <v>356</v>
      </c>
      <c r="B124" t="s">
        <v>294</v>
      </c>
      <c r="C124" t="s">
        <v>519</v>
      </c>
      <c r="D124" t="s">
        <v>465</v>
      </c>
      <c r="E124" s="4">
        <v>26.684782608695652</v>
      </c>
      <c r="F124" s="4">
        <v>85.276413043478271</v>
      </c>
      <c r="G124" s="4">
        <v>0.62586956521739123</v>
      </c>
      <c r="H124" s="11">
        <v>7.3393045378009857E-3</v>
      </c>
      <c r="I124" s="4">
        <v>80.253913043478278</v>
      </c>
      <c r="J124" s="4">
        <v>0</v>
      </c>
      <c r="K124" s="11">
        <v>0</v>
      </c>
      <c r="L124" s="4">
        <v>16.013043478260869</v>
      </c>
      <c r="M124" s="4">
        <v>0.62586956521739123</v>
      </c>
      <c r="N124" s="11">
        <v>3.9084985066521853E-2</v>
      </c>
      <c r="O124" s="4">
        <v>10.990543478260866</v>
      </c>
      <c r="P124" s="4">
        <v>0</v>
      </c>
      <c r="Q124" s="9">
        <v>0</v>
      </c>
      <c r="R124" s="4">
        <v>0</v>
      </c>
      <c r="S124" s="4">
        <v>0</v>
      </c>
      <c r="T124" s="11" t="s">
        <v>748</v>
      </c>
      <c r="U124" s="4">
        <v>5.0225000000000009</v>
      </c>
      <c r="V124" s="4">
        <v>0.62586956521739123</v>
      </c>
      <c r="W124" s="11">
        <v>0.12461315385114806</v>
      </c>
      <c r="X124" s="4">
        <v>16.515652173913047</v>
      </c>
      <c r="Y124" s="4">
        <v>0</v>
      </c>
      <c r="Z124" s="11">
        <v>0</v>
      </c>
      <c r="AA124" s="4">
        <v>0</v>
      </c>
      <c r="AB124" s="4">
        <v>0</v>
      </c>
      <c r="AC124" s="11" t="s">
        <v>748</v>
      </c>
      <c r="AD124" s="4">
        <v>39.418260869565231</v>
      </c>
      <c r="AE124" s="4">
        <v>0</v>
      </c>
      <c r="AF124" s="11">
        <v>0</v>
      </c>
      <c r="AG124" s="4">
        <v>0</v>
      </c>
      <c r="AH124" s="4">
        <v>0</v>
      </c>
      <c r="AI124" s="11" t="s">
        <v>748</v>
      </c>
      <c r="AJ124" s="4">
        <v>13.329456521739134</v>
      </c>
      <c r="AK124" s="4">
        <v>0</v>
      </c>
      <c r="AL124" s="11" t="s">
        <v>748</v>
      </c>
      <c r="AM124" s="1">
        <v>245595</v>
      </c>
      <c r="AN124" s="1">
        <v>5</v>
      </c>
      <c r="AX124"/>
      <c r="AY124"/>
    </row>
    <row r="125" spans="1:51" x14ac:dyDescent="0.25">
      <c r="A125" t="s">
        <v>356</v>
      </c>
      <c r="B125" t="s">
        <v>267</v>
      </c>
      <c r="C125" t="s">
        <v>672</v>
      </c>
      <c r="D125" t="s">
        <v>465</v>
      </c>
      <c r="E125" s="4">
        <v>60.293478260869563</v>
      </c>
      <c r="F125" s="4">
        <v>208.73902173913049</v>
      </c>
      <c r="G125" s="4">
        <v>0</v>
      </c>
      <c r="H125" s="11">
        <v>0</v>
      </c>
      <c r="I125" s="4">
        <v>203.26076086956527</v>
      </c>
      <c r="J125" s="4">
        <v>0</v>
      </c>
      <c r="K125" s="11">
        <v>0</v>
      </c>
      <c r="L125" s="4">
        <v>48.97141304347825</v>
      </c>
      <c r="M125" s="4">
        <v>0</v>
      </c>
      <c r="N125" s="11">
        <v>0</v>
      </c>
      <c r="O125" s="4">
        <v>43.493152173913032</v>
      </c>
      <c r="P125" s="4">
        <v>0</v>
      </c>
      <c r="Q125" s="9">
        <v>0</v>
      </c>
      <c r="R125" s="4">
        <v>0</v>
      </c>
      <c r="S125" s="4">
        <v>0</v>
      </c>
      <c r="T125" s="11" t="s">
        <v>748</v>
      </c>
      <c r="U125" s="4">
        <v>5.4782608695652177</v>
      </c>
      <c r="V125" s="4">
        <v>0</v>
      </c>
      <c r="W125" s="11">
        <v>0</v>
      </c>
      <c r="X125" s="4">
        <v>16.818586956521735</v>
      </c>
      <c r="Y125" s="4">
        <v>0</v>
      </c>
      <c r="Z125" s="11">
        <v>0</v>
      </c>
      <c r="AA125" s="4">
        <v>0</v>
      </c>
      <c r="AB125" s="4">
        <v>0</v>
      </c>
      <c r="AC125" s="11" t="s">
        <v>748</v>
      </c>
      <c r="AD125" s="4">
        <v>131.17163043478268</v>
      </c>
      <c r="AE125" s="4">
        <v>0</v>
      </c>
      <c r="AF125" s="11">
        <v>0</v>
      </c>
      <c r="AG125" s="4">
        <v>0</v>
      </c>
      <c r="AH125" s="4">
        <v>0</v>
      </c>
      <c r="AI125" s="11" t="s">
        <v>748</v>
      </c>
      <c r="AJ125" s="4">
        <v>11.777391304347823</v>
      </c>
      <c r="AK125" s="4">
        <v>0</v>
      </c>
      <c r="AL125" s="11" t="s">
        <v>748</v>
      </c>
      <c r="AM125" s="1">
        <v>245558</v>
      </c>
      <c r="AN125" s="1">
        <v>5</v>
      </c>
      <c r="AX125"/>
      <c r="AY125"/>
    </row>
    <row r="126" spans="1:51" x14ac:dyDescent="0.25">
      <c r="A126" t="s">
        <v>356</v>
      </c>
      <c r="B126" t="s">
        <v>106</v>
      </c>
      <c r="C126" t="s">
        <v>520</v>
      </c>
      <c r="D126" t="s">
        <v>437</v>
      </c>
      <c r="E126" s="4">
        <v>21.358695652173914</v>
      </c>
      <c r="F126" s="4">
        <v>100.15195652173911</v>
      </c>
      <c r="G126" s="4">
        <v>0.45108695652173914</v>
      </c>
      <c r="H126" s="11">
        <v>4.5040254048738992E-3</v>
      </c>
      <c r="I126" s="4">
        <v>83.780652173913026</v>
      </c>
      <c r="J126" s="4">
        <v>0</v>
      </c>
      <c r="K126" s="11">
        <v>0</v>
      </c>
      <c r="L126" s="4">
        <v>34.895434782608703</v>
      </c>
      <c r="M126" s="4">
        <v>0.45108695652173914</v>
      </c>
      <c r="N126" s="11">
        <v>1.2926818632062246E-2</v>
      </c>
      <c r="O126" s="4">
        <v>18.524130434782613</v>
      </c>
      <c r="P126" s="4">
        <v>0</v>
      </c>
      <c r="Q126" s="9">
        <v>0</v>
      </c>
      <c r="R126" s="4">
        <v>6.0071739130434789</v>
      </c>
      <c r="S126" s="4">
        <v>0</v>
      </c>
      <c r="T126" s="11">
        <v>0</v>
      </c>
      <c r="U126" s="4">
        <v>10.364130434782609</v>
      </c>
      <c r="V126" s="4">
        <v>0.45108695652173914</v>
      </c>
      <c r="W126" s="11">
        <v>4.3523859465128469E-2</v>
      </c>
      <c r="X126" s="4">
        <v>15.278369565217387</v>
      </c>
      <c r="Y126" s="4">
        <v>0</v>
      </c>
      <c r="Z126" s="11">
        <v>0</v>
      </c>
      <c r="AA126" s="4">
        <v>0</v>
      </c>
      <c r="AB126" s="4">
        <v>0</v>
      </c>
      <c r="AC126" s="11" t="s">
        <v>748</v>
      </c>
      <c r="AD126" s="4">
        <v>43.473478260869548</v>
      </c>
      <c r="AE126" s="4">
        <v>0</v>
      </c>
      <c r="AF126" s="11">
        <v>0</v>
      </c>
      <c r="AG126" s="4">
        <v>0</v>
      </c>
      <c r="AH126" s="4">
        <v>0</v>
      </c>
      <c r="AI126" s="11" t="s">
        <v>748</v>
      </c>
      <c r="AJ126" s="4">
        <v>6.5046739130434785</v>
      </c>
      <c r="AK126" s="4">
        <v>0</v>
      </c>
      <c r="AL126" s="11" t="s">
        <v>748</v>
      </c>
      <c r="AM126" s="1">
        <v>245314</v>
      </c>
      <c r="AN126" s="1">
        <v>5</v>
      </c>
      <c r="AX126"/>
      <c r="AY126"/>
    </row>
    <row r="127" spans="1:51" x14ac:dyDescent="0.25">
      <c r="A127" t="s">
        <v>356</v>
      </c>
      <c r="B127" t="s">
        <v>227</v>
      </c>
      <c r="C127" t="s">
        <v>651</v>
      </c>
      <c r="D127" t="s">
        <v>460</v>
      </c>
      <c r="E127" s="4">
        <v>26.586956521739129</v>
      </c>
      <c r="F127" s="4">
        <v>86.736630434782612</v>
      </c>
      <c r="G127" s="4">
        <v>1.1304347826086956</v>
      </c>
      <c r="H127" s="11">
        <v>1.3032957090241947E-2</v>
      </c>
      <c r="I127" s="4">
        <v>77.202065217391322</v>
      </c>
      <c r="J127" s="4">
        <v>0</v>
      </c>
      <c r="K127" s="11">
        <v>0</v>
      </c>
      <c r="L127" s="4">
        <v>15.055</v>
      </c>
      <c r="M127" s="4">
        <v>1.1304347826086956</v>
      </c>
      <c r="N127" s="11">
        <v>7.5086999841162114E-2</v>
      </c>
      <c r="O127" s="4">
        <v>5.5204347826086959</v>
      </c>
      <c r="P127" s="4">
        <v>0</v>
      </c>
      <c r="Q127" s="9">
        <v>0</v>
      </c>
      <c r="R127" s="4">
        <v>3.8823913043478258</v>
      </c>
      <c r="S127" s="4">
        <v>0</v>
      </c>
      <c r="T127" s="11">
        <v>0</v>
      </c>
      <c r="U127" s="4">
        <v>5.6521739130434785</v>
      </c>
      <c r="V127" s="4">
        <v>1.1304347826086956</v>
      </c>
      <c r="W127" s="11">
        <v>0.19999999999999998</v>
      </c>
      <c r="X127" s="4">
        <v>24.627826086956528</v>
      </c>
      <c r="Y127" s="4">
        <v>0</v>
      </c>
      <c r="Z127" s="11">
        <v>0</v>
      </c>
      <c r="AA127" s="4">
        <v>0</v>
      </c>
      <c r="AB127" s="4">
        <v>0</v>
      </c>
      <c r="AC127" s="11" t="s">
        <v>748</v>
      </c>
      <c r="AD127" s="4">
        <v>42.173369565217392</v>
      </c>
      <c r="AE127" s="4">
        <v>0</v>
      </c>
      <c r="AF127" s="11">
        <v>0</v>
      </c>
      <c r="AG127" s="4">
        <v>0</v>
      </c>
      <c r="AH127" s="4">
        <v>0</v>
      </c>
      <c r="AI127" s="11" t="s">
        <v>748</v>
      </c>
      <c r="AJ127" s="4">
        <v>4.8804347826086971</v>
      </c>
      <c r="AK127" s="4">
        <v>0</v>
      </c>
      <c r="AL127" s="11" t="s">
        <v>748</v>
      </c>
      <c r="AM127" s="1">
        <v>245488</v>
      </c>
      <c r="AN127" s="1">
        <v>5</v>
      </c>
      <c r="AX127"/>
      <c r="AY127"/>
    </row>
    <row r="128" spans="1:51" x14ac:dyDescent="0.25">
      <c r="A128" t="s">
        <v>356</v>
      </c>
      <c r="B128" t="s">
        <v>76</v>
      </c>
      <c r="C128" t="s">
        <v>566</v>
      </c>
      <c r="D128" t="s">
        <v>389</v>
      </c>
      <c r="E128" s="4">
        <v>119.67391304347827</v>
      </c>
      <c r="F128" s="4">
        <v>521.92119565217388</v>
      </c>
      <c r="G128" s="4">
        <v>55.133152173913047</v>
      </c>
      <c r="H128" s="11">
        <v>0.10563501278199797</v>
      </c>
      <c r="I128" s="4">
        <v>451.96467391304344</v>
      </c>
      <c r="J128" s="4">
        <v>55.133152173913047</v>
      </c>
      <c r="K128" s="11">
        <v>0.12198553417146157</v>
      </c>
      <c r="L128" s="4">
        <v>109.77445652173914</v>
      </c>
      <c r="M128" s="4">
        <v>0</v>
      </c>
      <c r="N128" s="11">
        <v>0</v>
      </c>
      <c r="O128" s="4">
        <v>50.461956521739133</v>
      </c>
      <c r="P128" s="4">
        <v>0</v>
      </c>
      <c r="Q128" s="9">
        <v>0</v>
      </c>
      <c r="R128" s="4">
        <v>55.315217391304351</v>
      </c>
      <c r="S128" s="4">
        <v>0</v>
      </c>
      <c r="T128" s="11">
        <v>0</v>
      </c>
      <c r="U128" s="4">
        <v>3.9972826086956523</v>
      </c>
      <c r="V128" s="4">
        <v>0</v>
      </c>
      <c r="W128" s="11">
        <v>0</v>
      </c>
      <c r="X128" s="4">
        <v>111.16304347826087</v>
      </c>
      <c r="Y128" s="4">
        <v>0</v>
      </c>
      <c r="Z128" s="11">
        <v>0</v>
      </c>
      <c r="AA128" s="4">
        <v>10.644021739130435</v>
      </c>
      <c r="AB128" s="4">
        <v>0</v>
      </c>
      <c r="AC128" s="11">
        <v>0</v>
      </c>
      <c r="AD128" s="4">
        <v>288.54076086956519</v>
      </c>
      <c r="AE128" s="4">
        <v>55.133152173913047</v>
      </c>
      <c r="AF128" s="11">
        <v>0.19107578425925056</v>
      </c>
      <c r="AG128" s="4">
        <v>0</v>
      </c>
      <c r="AH128" s="4">
        <v>0</v>
      </c>
      <c r="AI128" s="11" t="s">
        <v>748</v>
      </c>
      <c r="AJ128" s="4">
        <v>1.798913043478261</v>
      </c>
      <c r="AK128" s="4">
        <v>0</v>
      </c>
      <c r="AL128" s="11" t="s">
        <v>748</v>
      </c>
      <c r="AM128" s="1">
        <v>245269</v>
      </c>
      <c r="AN128" s="1">
        <v>5</v>
      </c>
      <c r="AX128"/>
      <c r="AY128"/>
    </row>
    <row r="129" spans="1:51" x14ac:dyDescent="0.25">
      <c r="A129" t="s">
        <v>356</v>
      </c>
      <c r="B129" t="s">
        <v>76</v>
      </c>
      <c r="C129" t="s">
        <v>615</v>
      </c>
      <c r="D129" t="s">
        <v>452</v>
      </c>
      <c r="E129" s="4">
        <v>58.673913043478258</v>
      </c>
      <c r="F129" s="4">
        <v>219.57282608695652</v>
      </c>
      <c r="G129" s="4">
        <v>19.192391304347826</v>
      </c>
      <c r="H129" s="11">
        <v>8.7407862103788481E-2</v>
      </c>
      <c r="I129" s="4">
        <v>214.17336956521737</v>
      </c>
      <c r="J129" s="4">
        <v>19.192391304347826</v>
      </c>
      <c r="K129" s="11">
        <v>8.9611473841539391E-2</v>
      </c>
      <c r="L129" s="4">
        <v>42.236413043478265</v>
      </c>
      <c r="M129" s="4">
        <v>0</v>
      </c>
      <c r="N129" s="11">
        <v>0</v>
      </c>
      <c r="O129" s="4">
        <v>36.836956521739133</v>
      </c>
      <c r="P129" s="4">
        <v>0</v>
      </c>
      <c r="Q129" s="9">
        <v>0</v>
      </c>
      <c r="R129" s="4">
        <v>0</v>
      </c>
      <c r="S129" s="4">
        <v>0</v>
      </c>
      <c r="T129" s="11" t="s">
        <v>748</v>
      </c>
      <c r="U129" s="4">
        <v>5.3994565217391308</v>
      </c>
      <c r="V129" s="4">
        <v>0</v>
      </c>
      <c r="W129" s="11">
        <v>0</v>
      </c>
      <c r="X129" s="4">
        <v>31.904891304347824</v>
      </c>
      <c r="Y129" s="4">
        <v>0</v>
      </c>
      <c r="Z129" s="11">
        <v>0</v>
      </c>
      <c r="AA129" s="4">
        <v>0</v>
      </c>
      <c r="AB129" s="4">
        <v>0</v>
      </c>
      <c r="AC129" s="11" t="s">
        <v>748</v>
      </c>
      <c r="AD129" s="4">
        <v>142.20326086956521</v>
      </c>
      <c r="AE129" s="4">
        <v>19.192391304347826</v>
      </c>
      <c r="AF129" s="11">
        <v>0.13496449509657793</v>
      </c>
      <c r="AG129" s="4">
        <v>0.33423913043478259</v>
      </c>
      <c r="AH129" s="4">
        <v>0</v>
      </c>
      <c r="AI129" s="11">
        <v>0</v>
      </c>
      <c r="AJ129" s="4">
        <v>2.8940217391304346</v>
      </c>
      <c r="AK129" s="4">
        <v>0</v>
      </c>
      <c r="AL129" s="11" t="s">
        <v>748</v>
      </c>
      <c r="AM129" s="1">
        <v>245393</v>
      </c>
      <c r="AN129" s="1">
        <v>5</v>
      </c>
      <c r="AX129"/>
      <c r="AY129"/>
    </row>
    <row r="130" spans="1:51" x14ac:dyDescent="0.25">
      <c r="A130" t="s">
        <v>356</v>
      </c>
      <c r="B130" t="s">
        <v>186</v>
      </c>
      <c r="C130" t="s">
        <v>516</v>
      </c>
      <c r="D130" t="s">
        <v>457</v>
      </c>
      <c r="E130" s="4">
        <v>102.20652173913044</v>
      </c>
      <c r="F130" s="4">
        <v>406.86489130434785</v>
      </c>
      <c r="G130" s="4">
        <v>0</v>
      </c>
      <c r="H130" s="11">
        <v>0</v>
      </c>
      <c r="I130" s="4">
        <v>382.97413043478264</v>
      </c>
      <c r="J130" s="4">
        <v>0</v>
      </c>
      <c r="K130" s="11">
        <v>0</v>
      </c>
      <c r="L130" s="4">
        <v>98.007608695652181</v>
      </c>
      <c r="M130" s="4">
        <v>0</v>
      </c>
      <c r="N130" s="11">
        <v>0</v>
      </c>
      <c r="O130" s="4">
        <v>74.116847826086953</v>
      </c>
      <c r="P130" s="4">
        <v>0</v>
      </c>
      <c r="Q130" s="9">
        <v>0</v>
      </c>
      <c r="R130" s="4">
        <v>18.934239130434783</v>
      </c>
      <c r="S130" s="4">
        <v>0</v>
      </c>
      <c r="T130" s="11">
        <v>0</v>
      </c>
      <c r="U130" s="4">
        <v>4.9565217391304346</v>
      </c>
      <c r="V130" s="4">
        <v>0</v>
      </c>
      <c r="W130" s="11">
        <v>0</v>
      </c>
      <c r="X130" s="4">
        <v>49.785326086956523</v>
      </c>
      <c r="Y130" s="4">
        <v>0</v>
      </c>
      <c r="Z130" s="11">
        <v>0</v>
      </c>
      <c r="AA130" s="4">
        <v>0</v>
      </c>
      <c r="AB130" s="4">
        <v>0</v>
      </c>
      <c r="AC130" s="11" t="s">
        <v>748</v>
      </c>
      <c r="AD130" s="4">
        <v>235.29478260869564</v>
      </c>
      <c r="AE130" s="4">
        <v>0</v>
      </c>
      <c r="AF130" s="11">
        <v>0</v>
      </c>
      <c r="AG130" s="4">
        <v>0</v>
      </c>
      <c r="AH130" s="4">
        <v>0</v>
      </c>
      <c r="AI130" s="11" t="s">
        <v>748</v>
      </c>
      <c r="AJ130" s="4">
        <v>23.777173913043477</v>
      </c>
      <c r="AK130" s="4">
        <v>0</v>
      </c>
      <c r="AL130" s="11" t="s">
        <v>748</v>
      </c>
      <c r="AM130" s="1">
        <v>245432</v>
      </c>
      <c r="AN130" s="1">
        <v>5</v>
      </c>
      <c r="AX130"/>
      <c r="AY130"/>
    </row>
    <row r="131" spans="1:51" x14ac:dyDescent="0.25">
      <c r="A131" t="s">
        <v>356</v>
      </c>
      <c r="B131" t="s">
        <v>327</v>
      </c>
      <c r="C131" t="s">
        <v>512</v>
      </c>
      <c r="D131" t="s">
        <v>415</v>
      </c>
      <c r="E131" s="4">
        <v>19.739130434782609</v>
      </c>
      <c r="F131" s="4">
        <v>25.317934782608695</v>
      </c>
      <c r="G131" s="4">
        <v>3.1684782608695654</v>
      </c>
      <c r="H131" s="11">
        <v>0.12514757969303425</v>
      </c>
      <c r="I131" s="4">
        <v>25.317934782608695</v>
      </c>
      <c r="J131" s="4">
        <v>3.1684782608695654</v>
      </c>
      <c r="K131" s="11">
        <v>0.12514757969303425</v>
      </c>
      <c r="L131" s="4">
        <v>5.1032608695652177</v>
      </c>
      <c r="M131" s="4">
        <v>2.2336956521739131</v>
      </c>
      <c r="N131" s="11">
        <v>0.43769968051118208</v>
      </c>
      <c r="O131" s="4">
        <v>5.1032608695652177</v>
      </c>
      <c r="P131" s="4">
        <v>2.2336956521739131</v>
      </c>
      <c r="Q131" s="9">
        <v>0.43769968051118208</v>
      </c>
      <c r="R131" s="4">
        <v>0</v>
      </c>
      <c r="S131" s="4">
        <v>0</v>
      </c>
      <c r="T131" s="11" t="s">
        <v>748</v>
      </c>
      <c r="U131" s="4">
        <v>0</v>
      </c>
      <c r="V131" s="4">
        <v>0</v>
      </c>
      <c r="W131" s="11" t="s">
        <v>748</v>
      </c>
      <c r="X131" s="4">
        <v>20.214673913043477</v>
      </c>
      <c r="Y131" s="4">
        <v>0.93478260869565222</v>
      </c>
      <c r="Z131" s="11">
        <v>4.6242774566473993E-2</v>
      </c>
      <c r="AA131" s="4">
        <v>0</v>
      </c>
      <c r="AB131" s="4">
        <v>0</v>
      </c>
      <c r="AC131" s="11" t="s">
        <v>748</v>
      </c>
      <c r="AD131" s="4">
        <v>0</v>
      </c>
      <c r="AE131" s="4">
        <v>0</v>
      </c>
      <c r="AF131" s="11" t="s">
        <v>748</v>
      </c>
      <c r="AG131" s="4">
        <v>0</v>
      </c>
      <c r="AH131" s="4">
        <v>0</v>
      </c>
      <c r="AI131" s="11" t="s">
        <v>748</v>
      </c>
      <c r="AJ131" s="4">
        <v>0</v>
      </c>
      <c r="AK131" s="4">
        <v>0</v>
      </c>
      <c r="AL131" s="11" t="s">
        <v>748</v>
      </c>
      <c r="AM131" s="7">
        <v>2.4000000000000001E+151</v>
      </c>
      <c r="AN131" s="1">
        <v>5</v>
      </c>
      <c r="AX131"/>
      <c r="AY131"/>
    </row>
    <row r="132" spans="1:51" x14ac:dyDescent="0.25">
      <c r="A132" t="s">
        <v>356</v>
      </c>
      <c r="B132" t="s">
        <v>145</v>
      </c>
      <c r="C132" t="s">
        <v>523</v>
      </c>
      <c r="D132" t="s">
        <v>448</v>
      </c>
      <c r="E132" s="4">
        <v>71.338028169014081</v>
      </c>
      <c r="F132" s="4">
        <v>372.58859154929576</v>
      </c>
      <c r="G132" s="4">
        <v>0</v>
      </c>
      <c r="H132" s="11">
        <v>0</v>
      </c>
      <c r="I132" s="4">
        <v>330.21887323943662</v>
      </c>
      <c r="J132" s="4">
        <v>0</v>
      </c>
      <c r="K132" s="11">
        <v>0</v>
      </c>
      <c r="L132" s="4">
        <v>74.779154929577459</v>
      </c>
      <c r="M132" s="4">
        <v>0</v>
      </c>
      <c r="N132" s="11">
        <v>0</v>
      </c>
      <c r="O132" s="4">
        <v>33.677042253521122</v>
      </c>
      <c r="P132" s="4">
        <v>0</v>
      </c>
      <c r="Q132" s="9">
        <v>0</v>
      </c>
      <c r="R132" s="4">
        <v>36.031690140845072</v>
      </c>
      <c r="S132" s="4">
        <v>0</v>
      </c>
      <c r="T132" s="11">
        <v>0</v>
      </c>
      <c r="U132" s="4">
        <v>5.070422535211268</v>
      </c>
      <c r="V132" s="4">
        <v>0</v>
      </c>
      <c r="W132" s="11">
        <v>0</v>
      </c>
      <c r="X132" s="4">
        <v>98.878028169014101</v>
      </c>
      <c r="Y132" s="4">
        <v>0</v>
      </c>
      <c r="Z132" s="11">
        <v>0</v>
      </c>
      <c r="AA132" s="4">
        <v>1.267605633802817</v>
      </c>
      <c r="AB132" s="4">
        <v>0</v>
      </c>
      <c r="AC132" s="11">
        <v>0</v>
      </c>
      <c r="AD132" s="4">
        <v>184.13211267605635</v>
      </c>
      <c r="AE132" s="4">
        <v>0</v>
      </c>
      <c r="AF132" s="11">
        <v>0</v>
      </c>
      <c r="AG132" s="4">
        <v>0</v>
      </c>
      <c r="AH132" s="4">
        <v>0</v>
      </c>
      <c r="AI132" s="11" t="s">
        <v>748</v>
      </c>
      <c r="AJ132" s="4">
        <v>13.531690140845072</v>
      </c>
      <c r="AK132" s="4">
        <v>0</v>
      </c>
      <c r="AL132" s="11" t="s">
        <v>748</v>
      </c>
      <c r="AM132" s="1">
        <v>245368</v>
      </c>
      <c r="AN132" s="1">
        <v>5</v>
      </c>
      <c r="AX132"/>
      <c r="AY132"/>
    </row>
    <row r="133" spans="1:51" x14ac:dyDescent="0.25">
      <c r="A133" t="s">
        <v>356</v>
      </c>
      <c r="B133" t="s">
        <v>271</v>
      </c>
      <c r="C133" t="s">
        <v>675</v>
      </c>
      <c r="D133" t="s">
        <v>467</v>
      </c>
      <c r="E133" s="4">
        <v>53.054347826086953</v>
      </c>
      <c r="F133" s="4">
        <v>242.99728260869566</v>
      </c>
      <c r="G133" s="4">
        <v>0</v>
      </c>
      <c r="H133" s="11">
        <v>0</v>
      </c>
      <c r="I133" s="4">
        <v>237.25815217391303</v>
      </c>
      <c r="J133" s="4">
        <v>0</v>
      </c>
      <c r="K133" s="11">
        <v>0</v>
      </c>
      <c r="L133" s="4">
        <v>54.883152173913047</v>
      </c>
      <c r="M133" s="4">
        <v>0</v>
      </c>
      <c r="N133" s="11">
        <v>0</v>
      </c>
      <c r="O133" s="4">
        <v>49.144021739130437</v>
      </c>
      <c r="P133" s="4">
        <v>0</v>
      </c>
      <c r="Q133" s="9">
        <v>0</v>
      </c>
      <c r="R133" s="4">
        <v>0</v>
      </c>
      <c r="S133" s="4">
        <v>0</v>
      </c>
      <c r="T133" s="11" t="s">
        <v>748</v>
      </c>
      <c r="U133" s="4">
        <v>5.7391304347826084</v>
      </c>
      <c r="V133" s="4">
        <v>0</v>
      </c>
      <c r="W133" s="11">
        <v>0</v>
      </c>
      <c r="X133" s="4">
        <v>42.192934782608695</v>
      </c>
      <c r="Y133" s="4">
        <v>0</v>
      </c>
      <c r="Z133" s="11">
        <v>0</v>
      </c>
      <c r="AA133" s="4">
        <v>0</v>
      </c>
      <c r="AB133" s="4">
        <v>0</v>
      </c>
      <c r="AC133" s="11" t="s">
        <v>748</v>
      </c>
      <c r="AD133" s="4">
        <v>89.423913043478265</v>
      </c>
      <c r="AE133" s="4">
        <v>0</v>
      </c>
      <c r="AF133" s="11">
        <v>0</v>
      </c>
      <c r="AG133" s="4">
        <v>0</v>
      </c>
      <c r="AH133" s="4">
        <v>0</v>
      </c>
      <c r="AI133" s="11" t="s">
        <v>748</v>
      </c>
      <c r="AJ133" s="4">
        <v>56.497282608695649</v>
      </c>
      <c r="AK133" s="4">
        <v>0</v>
      </c>
      <c r="AL133" s="11" t="s">
        <v>748</v>
      </c>
      <c r="AM133" s="1">
        <v>245563</v>
      </c>
      <c r="AN133" s="1">
        <v>5</v>
      </c>
      <c r="AX133"/>
      <c r="AY133"/>
    </row>
    <row r="134" spans="1:51" x14ac:dyDescent="0.25">
      <c r="A134" t="s">
        <v>356</v>
      </c>
      <c r="B134" t="s">
        <v>7</v>
      </c>
      <c r="C134" t="s">
        <v>524</v>
      </c>
      <c r="D134" t="s">
        <v>410</v>
      </c>
      <c r="E134" s="4">
        <v>97.5</v>
      </c>
      <c r="F134" s="4">
        <v>430.40217391304344</v>
      </c>
      <c r="G134" s="4">
        <v>54.684782608695649</v>
      </c>
      <c r="H134" s="11">
        <v>0.12705507993029774</v>
      </c>
      <c r="I134" s="4">
        <v>383.84510869565219</v>
      </c>
      <c r="J134" s="4">
        <v>53.793478260869563</v>
      </c>
      <c r="K134" s="11">
        <v>0.14014371172701851</v>
      </c>
      <c r="L134" s="4">
        <v>152.69565217391303</v>
      </c>
      <c r="M134" s="4">
        <v>6.3532608695652177</v>
      </c>
      <c r="N134" s="11">
        <v>4.1607346241457864E-2</v>
      </c>
      <c r="O134" s="4">
        <v>111.1820652173913</v>
      </c>
      <c r="P134" s="4">
        <v>5.4619565217391308</v>
      </c>
      <c r="Q134" s="9">
        <v>4.9126237321275822E-2</v>
      </c>
      <c r="R134" s="4">
        <v>36.470108695652172</v>
      </c>
      <c r="S134" s="4">
        <v>0.89130434782608692</v>
      </c>
      <c r="T134" s="11">
        <v>2.443931152671187E-2</v>
      </c>
      <c r="U134" s="4">
        <v>5.0434782608695654</v>
      </c>
      <c r="V134" s="4">
        <v>0</v>
      </c>
      <c r="W134" s="11">
        <v>0</v>
      </c>
      <c r="X134" s="4">
        <v>36.353260869565219</v>
      </c>
      <c r="Y134" s="4">
        <v>6.4076086956521738</v>
      </c>
      <c r="Z134" s="11">
        <v>0.17625953057258184</v>
      </c>
      <c r="AA134" s="4">
        <v>5.0434782608695654</v>
      </c>
      <c r="AB134" s="4">
        <v>0</v>
      </c>
      <c r="AC134" s="11">
        <v>0</v>
      </c>
      <c r="AD134" s="4">
        <v>233.19021739130434</v>
      </c>
      <c r="AE134" s="4">
        <v>41.923913043478258</v>
      </c>
      <c r="AF134" s="11">
        <v>0.17978418439881602</v>
      </c>
      <c r="AG134" s="4">
        <v>0</v>
      </c>
      <c r="AH134" s="4">
        <v>0</v>
      </c>
      <c r="AI134" s="11" t="s">
        <v>748</v>
      </c>
      <c r="AJ134" s="4">
        <v>3.1195652173913042</v>
      </c>
      <c r="AK134" s="4">
        <v>0</v>
      </c>
      <c r="AL134" s="11" t="s">
        <v>748</v>
      </c>
      <c r="AM134" s="1">
        <v>245012</v>
      </c>
      <c r="AN134" s="1">
        <v>5</v>
      </c>
      <c r="AX134"/>
      <c r="AY134"/>
    </row>
    <row r="135" spans="1:51" x14ac:dyDescent="0.25">
      <c r="A135" t="s">
        <v>356</v>
      </c>
      <c r="B135" t="s">
        <v>56</v>
      </c>
      <c r="C135" t="s">
        <v>553</v>
      </c>
      <c r="D135" t="s">
        <v>420</v>
      </c>
      <c r="E135" s="4">
        <v>57.956521739130437</v>
      </c>
      <c r="F135" s="4">
        <v>209.6804347826087</v>
      </c>
      <c r="G135" s="4">
        <v>0</v>
      </c>
      <c r="H135" s="11">
        <v>0</v>
      </c>
      <c r="I135" s="4">
        <v>196.50586956521738</v>
      </c>
      <c r="J135" s="4">
        <v>0</v>
      </c>
      <c r="K135" s="11">
        <v>0</v>
      </c>
      <c r="L135" s="4">
        <v>50.10141304347826</v>
      </c>
      <c r="M135" s="4">
        <v>0</v>
      </c>
      <c r="N135" s="11">
        <v>0</v>
      </c>
      <c r="O135" s="4">
        <v>36.926847826086956</v>
      </c>
      <c r="P135" s="4">
        <v>0</v>
      </c>
      <c r="Q135" s="9">
        <v>0</v>
      </c>
      <c r="R135" s="4">
        <v>8.1202173913043492</v>
      </c>
      <c r="S135" s="4">
        <v>0</v>
      </c>
      <c r="T135" s="11">
        <v>0</v>
      </c>
      <c r="U135" s="4">
        <v>5.0543478260869561</v>
      </c>
      <c r="V135" s="4">
        <v>0</v>
      </c>
      <c r="W135" s="11">
        <v>0</v>
      </c>
      <c r="X135" s="4">
        <v>41.495217391304344</v>
      </c>
      <c r="Y135" s="4">
        <v>0</v>
      </c>
      <c r="Z135" s="11">
        <v>0</v>
      </c>
      <c r="AA135" s="4">
        <v>0</v>
      </c>
      <c r="AB135" s="4">
        <v>0</v>
      </c>
      <c r="AC135" s="11" t="s">
        <v>748</v>
      </c>
      <c r="AD135" s="4">
        <v>116.63510869565216</v>
      </c>
      <c r="AE135" s="4">
        <v>0</v>
      </c>
      <c r="AF135" s="11">
        <v>0</v>
      </c>
      <c r="AG135" s="4">
        <v>1.1711956521739131</v>
      </c>
      <c r="AH135" s="4">
        <v>0</v>
      </c>
      <c r="AI135" s="11">
        <v>0</v>
      </c>
      <c r="AJ135" s="4">
        <v>0.27750000000000002</v>
      </c>
      <c r="AK135" s="4">
        <v>0</v>
      </c>
      <c r="AL135" s="11" t="s">
        <v>748</v>
      </c>
      <c r="AM135" s="1">
        <v>245239</v>
      </c>
      <c r="AN135" s="1">
        <v>5</v>
      </c>
      <c r="AX135"/>
      <c r="AY135"/>
    </row>
    <row r="136" spans="1:51" x14ac:dyDescent="0.25">
      <c r="A136" t="s">
        <v>356</v>
      </c>
      <c r="B136" t="s">
        <v>251</v>
      </c>
      <c r="C136" t="s">
        <v>661</v>
      </c>
      <c r="D136" t="s">
        <v>452</v>
      </c>
      <c r="E136" s="4">
        <v>26.489130434782609</v>
      </c>
      <c r="F136" s="4">
        <v>104.65489130434781</v>
      </c>
      <c r="G136" s="4">
        <v>9.4103260869565215</v>
      </c>
      <c r="H136" s="11">
        <v>8.9917690130605257E-2</v>
      </c>
      <c r="I136" s="4">
        <v>90.108695652173907</v>
      </c>
      <c r="J136" s="4">
        <v>9.4103260869565215</v>
      </c>
      <c r="K136" s="11">
        <v>0.10443305186972256</v>
      </c>
      <c r="L136" s="4">
        <v>30.538043478260867</v>
      </c>
      <c r="M136" s="4">
        <v>0</v>
      </c>
      <c r="N136" s="11">
        <v>0</v>
      </c>
      <c r="O136" s="4">
        <v>15.991847826086957</v>
      </c>
      <c r="P136" s="4">
        <v>0</v>
      </c>
      <c r="Q136" s="9">
        <v>0</v>
      </c>
      <c r="R136" s="4">
        <v>9.7173913043478262</v>
      </c>
      <c r="S136" s="4">
        <v>0</v>
      </c>
      <c r="T136" s="11">
        <v>0</v>
      </c>
      <c r="U136" s="4">
        <v>4.8288043478260869</v>
      </c>
      <c r="V136" s="4">
        <v>0</v>
      </c>
      <c r="W136" s="11">
        <v>0</v>
      </c>
      <c r="X136" s="4">
        <v>20.377717391304348</v>
      </c>
      <c r="Y136" s="4">
        <v>6.0434782608695654</v>
      </c>
      <c r="Z136" s="11">
        <v>0.29657287638351781</v>
      </c>
      <c r="AA136" s="4">
        <v>0</v>
      </c>
      <c r="AB136" s="4">
        <v>0</v>
      </c>
      <c r="AC136" s="11" t="s">
        <v>748</v>
      </c>
      <c r="AD136" s="4">
        <v>53.298913043478258</v>
      </c>
      <c r="AE136" s="4">
        <v>3.3668478260869565</v>
      </c>
      <c r="AF136" s="11">
        <v>6.3169164882226986E-2</v>
      </c>
      <c r="AG136" s="4">
        <v>0</v>
      </c>
      <c r="AH136" s="4">
        <v>0</v>
      </c>
      <c r="AI136" s="11" t="s">
        <v>748</v>
      </c>
      <c r="AJ136" s="4">
        <v>0.44021739130434784</v>
      </c>
      <c r="AK136" s="4">
        <v>0</v>
      </c>
      <c r="AL136" s="11" t="s">
        <v>748</v>
      </c>
      <c r="AM136" s="1">
        <v>245528</v>
      </c>
      <c r="AN136" s="1">
        <v>5</v>
      </c>
      <c r="AX136"/>
      <c r="AY136"/>
    </row>
    <row r="137" spans="1:51" x14ac:dyDescent="0.25">
      <c r="A137" t="s">
        <v>356</v>
      </c>
      <c r="B137" t="s">
        <v>226</v>
      </c>
      <c r="C137" t="s">
        <v>650</v>
      </c>
      <c r="D137" t="s">
        <v>444</v>
      </c>
      <c r="E137" s="4">
        <v>72.315217391304344</v>
      </c>
      <c r="F137" s="4">
        <v>335.72163043478253</v>
      </c>
      <c r="G137" s="4">
        <v>0</v>
      </c>
      <c r="H137" s="11">
        <v>0</v>
      </c>
      <c r="I137" s="4">
        <v>312.55728260869557</v>
      </c>
      <c r="J137" s="4">
        <v>0</v>
      </c>
      <c r="K137" s="11">
        <v>0</v>
      </c>
      <c r="L137" s="4">
        <v>46.767282608695652</v>
      </c>
      <c r="M137" s="4">
        <v>0</v>
      </c>
      <c r="N137" s="11">
        <v>0</v>
      </c>
      <c r="O137" s="4">
        <v>23.602934782608692</v>
      </c>
      <c r="P137" s="4">
        <v>0</v>
      </c>
      <c r="Q137" s="9">
        <v>0</v>
      </c>
      <c r="R137" s="4">
        <v>17.16434782608696</v>
      </c>
      <c r="S137" s="4">
        <v>0</v>
      </c>
      <c r="T137" s="11">
        <v>0</v>
      </c>
      <c r="U137" s="4">
        <v>6</v>
      </c>
      <c r="V137" s="4">
        <v>0</v>
      </c>
      <c r="W137" s="11">
        <v>0</v>
      </c>
      <c r="X137" s="4">
        <v>80.934021739130401</v>
      </c>
      <c r="Y137" s="4">
        <v>0</v>
      </c>
      <c r="Z137" s="11">
        <v>0</v>
      </c>
      <c r="AA137" s="4">
        <v>0</v>
      </c>
      <c r="AB137" s="4">
        <v>0</v>
      </c>
      <c r="AC137" s="11" t="s">
        <v>748</v>
      </c>
      <c r="AD137" s="4">
        <v>194.83249999999995</v>
      </c>
      <c r="AE137" s="4">
        <v>0</v>
      </c>
      <c r="AF137" s="11">
        <v>0</v>
      </c>
      <c r="AG137" s="4">
        <v>13.187826086956523</v>
      </c>
      <c r="AH137" s="4">
        <v>0</v>
      </c>
      <c r="AI137" s="11">
        <v>0</v>
      </c>
      <c r="AJ137" s="4">
        <v>0</v>
      </c>
      <c r="AK137" s="4">
        <v>0</v>
      </c>
      <c r="AL137" s="11" t="s">
        <v>748</v>
      </c>
      <c r="AM137" s="1">
        <v>245487</v>
      </c>
      <c r="AN137" s="1">
        <v>5</v>
      </c>
      <c r="AX137"/>
      <c r="AY137"/>
    </row>
    <row r="138" spans="1:51" x14ac:dyDescent="0.25">
      <c r="A138" t="s">
        <v>356</v>
      </c>
      <c r="B138" t="s">
        <v>275</v>
      </c>
      <c r="C138" t="s">
        <v>678</v>
      </c>
      <c r="D138" t="s">
        <v>462</v>
      </c>
      <c r="E138" s="4">
        <v>41.054347826086953</v>
      </c>
      <c r="F138" s="4">
        <v>165.08108695652177</v>
      </c>
      <c r="G138" s="4">
        <v>0</v>
      </c>
      <c r="H138" s="11">
        <v>0</v>
      </c>
      <c r="I138" s="4">
        <v>156.44847826086959</v>
      </c>
      <c r="J138" s="4">
        <v>0</v>
      </c>
      <c r="K138" s="11">
        <v>0</v>
      </c>
      <c r="L138" s="4">
        <v>27.646630434782601</v>
      </c>
      <c r="M138" s="4">
        <v>0</v>
      </c>
      <c r="N138" s="11">
        <v>0</v>
      </c>
      <c r="O138" s="4">
        <v>23.505326086956515</v>
      </c>
      <c r="P138" s="4">
        <v>0</v>
      </c>
      <c r="Q138" s="9">
        <v>0</v>
      </c>
      <c r="R138" s="4">
        <v>0</v>
      </c>
      <c r="S138" s="4">
        <v>0</v>
      </c>
      <c r="T138" s="11" t="s">
        <v>748</v>
      </c>
      <c r="U138" s="4">
        <v>4.1413043478260869</v>
      </c>
      <c r="V138" s="4">
        <v>0</v>
      </c>
      <c r="W138" s="11">
        <v>0</v>
      </c>
      <c r="X138" s="4">
        <v>34.941195652173917</v>
      </c>
      <c r="Y138" s="4">
        <v>0</v>
      </c>
      <c r="Z138" s="11">
        <v>0</v>
      </c>
      <c r="AA138" s="4">
        <v>4.4913043478260883</v>
      </c>
      <c r="AB138" s="4">
        <v>0</v>
      </c>
      <c r="AC138" s="11">
        <v>0</v>
      </c>
      <c r="AD138" s="4">
        <v>83.604021739130459</v>
      </c>
      <c r="AE138" s="4">
        <v>0</v>
      </c>
      <c r="AF138" s="11">
        <v>0</v>
      </c>
      <c r="AG138" s="4">
        <v>0.53673913043478261</v>
      </c>
      <c r="AH138" s="4">
        <v>0</v>
      </c>
      <c r="AI138" s="11">
        <v>0</v>
      </c>
      <c r="AJ138" s="4">
        <v>13.86119565217391</v>
      </c>
      <c r="AK138" s="4">
        <v>0</v>
      </c>
      <c r="AL138" s="11" t="s">
        <v>748</v>
      </c>
      <c r="AM138" s="1">
        <v>245569</v>
      </c>
      <c r="AN138" s="1">
        <v>5</v>
      </c>
      <c r="AX138"/>
      <c r="AY138"/>
    </row>
    <row r="139" spans="1:51" x14ac:dyDescent="0.25">
      <c r="A139" t="s">
        <v>356</v>
      </c>
      <c r="B139" t="s">
        <v>21</v>
      </c>
      <c r="C139" t="s">
        <v>511</v>
      </c>
      <c r="D139" t="s">
        <v>417</v>
      </c>
      <c r="E139" s="4">
        <v>109.02173913043478</v>
      </c>
      <c r="F139" s="4">
        <v>469.99456521739125</v>
      </c>
      <c r="G139" s="4">
        <v>0</v>
      </c>
      <c r="H139" s="11">
        <v>0</v>
      </c>
      <c r="I139" s="4">
        <v>434.46467391304344</v>
      </c>
      <c r="J139" s="4">
        <v>0</v>
      </c>
      <c r="K139" s="11">
        <v>0</v>
      </c>
      <c r="L139" s="4">
        <v>75.997282608695656</v>
      </c>
      <c r="M139" s="4">
        <v>0</v>
      </c>
      <c r="N139" s="11">
        <v>0</v>
      </c>
      <c r="O139" s="4">
        <v>40.467391304347828</v>
      </c>
      <c r="P139" s="4">
        <v>0</v>
      </c>
      <c r="Q139" s="9">
        <v>0</v>
      </c>
      <c r="R139" s="4">
        <v>30.138586956521738</v>
      </c>
      <c r="S139" s="4">
        <v>0</v>
      </c>
      <c r="T139" s="11">
        <v>0</v>
      </c>
      <c r="U139" s="4">
        <v>5.3913043478260869</v>
      </c>
      <c r="V139" s="4">
        <v>0</v>
      </c>
      <c r="W139" s="11">
        <v>0</v>
      </c>
      <c r="X139" s="4">
        <v>47.410326086956523</v>
      </c>
      <c r="Y139" s="4">
        <v>0</v>
      </c>
      <c r="Z139" s="11">
        <v>0</v>
      </c>
      <c r="AA139" s="4">
        <v>0</v>
      </c>
      <c r="AB139" s="4">
        <v>0</v>
      </c>
      <c r="AC139" s="11" t="s">
        <v>748</v>
      </c>
      <c r="AD139" s="4">
        <v>241.1141304347826</v>
      </c>
      <c r="AE139" s="4">
        <v>0</v>
      </c>
      <c r="AF139" s="11">
        <v>0</v>
      </c>
      <c r="AG139" s="4">
        <v>0</v>
      </c>
      <c r="AH139" s="4">
        <v>0</v>
      </c>
      <c r="AI139" s="11" t="s">
        <v>748</v>
      </c>
      <c r="AJ139" s="4">
        <v>105.47282608695652</v>
      </c>
      <c r="AK139" s="4">
        <v>0</v>
      </c>
      <c r="AL139" s="11" t="s">
        <v>748</v>
      </c>
      <c r="AM139" s="1">
        <v>245114</v>
      </c>
      <c r="AN139" s="1">
        <v>5</v>
      </c>
      <c r="AX139"/>
      <c r="AY139"/>
    </row>
    <row r="140" spans="1:51" x14ac:dyDescent="0.25">
      <c r="A140" t="s">
        <v>356</v>
      </c>
      <c r="B140" t="s">
        <v>234</v>
      </c>
      <c r="C140" t="s">
        <v>654</v>
      </c>
      <c r="D140" t="s">
        <v>415</v>
      </c>
      <c r="E140" s="4">
        <v>55.521739130434781</v>
      </c>
      <c r="F140" s="4">
        <v>261.4042391304348</v>
      </c>
      <c r="G140" s="4">
        <v>0</v>
      </c>
      <c r="H140" s="11">
        <v>0</v>
      </c>
      <c r="I140" s="4">
        <v>243.80673913043478</v>
      </c>
      <c r="J140" s="4">
        <v>0</v>
      </c>
      <c r="K140" s="11">
        <v>0</v>
      </c>
      <c r="L140" s="4">
        <v>42.661304347826082</v>
      </c>
      <c r="M140" s="4">
        <v>0</v>
      </c>
      <c r="N140" s="11">
        <v>0</v>
      </c>
      <c r="O140" s="4">
        <v>25.063804347826085</v>
      </c>
      <c r="P140" s="4">
        <v>0</v>
      </c>
      <c r="Q140" s="9">
        <v>0</v>
      </c>
      <c r="R140" s="4">
        <v>12.814891304347826</v>
      </c>
      <c r="S140" s="4">
        <v>0</v>
      </c>
      <c r="T140" s="11">
        <v>0</v>
      </c>
      <c r="U140" s="4">
        <v>4.7826086956521738</v>
      </c>
      <c r="V140" s="4">
        <v>0</v>
      </c>
      <c r="W140" s="11">
        <v>0</v>
      </c>
      <c r="X140" s="4">
        <v>65.809782608695656</v>
      </c>
      <c r="Y140" s="4">
        <v>0</v>
      </c>
      <c r="Z140" s="11">
        <v>0</v>
      </c>
      <c r="AA140" s="4">
        <v>0</v>
      </c>
      <c r="AB140" s="4">
        <v>0</v>
      </c>
      <c r="AC140" s="11" t="s">
        <v>748</v>
      </c>
      <c r="AD140" s="4">
        <v>121.65054347826087</v>
      </c>
      <c r="AE140" s="4">
        <v>0</v>
      </c>
      <c r="AF140" s="11">
        <v>0</v>
      </c>
      <c r="AG140" s="4">
        <v>4.7907608695652177</v>
      </c>
      <c r="AH140" s="4">
        <v>0</v>
      </c>
      <c r="AI140" s="11">
        <v>0</v>
      </c>
      <c r="AJ140" s="4">
        <v>26.491847826086957</v>
      </c>
      <c r="AK140" s="4">
        <v>0</v>
      </c>
      <c r="AL140" s="11" t="s">
        <v>748</v>
      </c>
      <c r="AM140" s="1">
        <v>245497</v>
      </c>
      <c r="AN140" s="1">
        <v>5</v>
      </c>
      <c r="AX140"/>
      <c r="AY140"/>
    </row>
    <row r="141" spans="1:51" x14ac:dyDescent="0.25">
      <c r="A141" t="s">
        <v>356</v>
      </c>
      <c r="B141" t="s">
        <v>162</v>
      </c>
      <c r="C141" t="s">
        <v>527</v>
      </c>
      <c r="D141" t="s">
        <v>414</v>
      </c>
      <c r="E141" s="4">
        <v>58.608695652173914</v>
      </c>
      <c r="F141" s="4">
        <v>207.03021739130435</v>
      </c>
      <c r="G141" s="4">
        <v>5.2336956521739131</v>
      </c>
      <c r="H141" s="11">
        <v>2.527986357799061E-2</v>
      </c>
      <c r="I141" s="4">
        <v>193.94869565217394</v>
      </c>
      <c r="J141" s="4">
        <v>5.2119565217391308</v>
      </c>
      <c r="K141" s="11">
        <v>2.6872861940181399E-2</v>
      </c>
      <c r="L141" s="4">
        <v>33.573369565217391</v>
      </c>
      <c r="M141" s="4">
        <v>2.1739130434782608E-2</v>
      </c>
      <c r="N141" s="11">
        <v>6.475111290975313E-4</v>
      </c>
      <c r="O141" s="4">
        <v>20.491847826086957</v>
      </c>
      <c r="P141" s="4">
        <v>0</v>
      </c>
      <c r="Q141" s="9">
        <v>0</v>
      </c>
      <c r="R141" s="4">
        <v>11.407608695652174</v>
      </c>
      <c r="S141" s="4">
        <v>0</v>
      </c>
      <c r="T141" s="11">
        <v>0</v>
      </c>
      <c r="U141" s="4">
        <v>1.673913043478261</v>
      </c>
      <c r="V141" s="4">
        <v>2.1739130434782608E-2</v>
      </c>
      <c r="W141" s="11">
        <v>1.2987012987012986E-2</v>
      </c>
      <c r="X141" s="4">
        <v>45.962717391304345</v>
      </c>
      <c r="Y141" s="4">
        <v>5.2119565217391308</v>
      </c>
      <c r="Z141" s="11">
        <v>0.11339530857949616</v>
      </c>
      <c r="AA141" s="4">
        <v>0</v>
      </c>
      <c r="AB141" s="4">
        <v>0</v>
      </c>
      <c r="AC141" s="11" t="s">
        <v>748</v>
      </c>
      <c r="AD141" s="4">
        <v>52.511413043478264</v>
      </c>
      <c r="AE141" s="4">
        <v>0</v>
      </c>
      <c r="AF141" s="11">
        <v>0</v>
      </c>
      <c r="AG141" s="4">
        <v>21.570217391304347</v>
      </c>
      <c r="AH141" s="4">
        <v>0</v>
      </c>
      <c r="AI141" s="11">
        <v>0</v>
      </c>
      <c r="AJ141" s="4">
        <v>53.412500000000016</v>
      </c>
      <c r="AK141" s="4">
        <v>0</v>
      </c>
      <c r="AL141" s="11" t="s">
        <v>748</v>
      </c>
      <c r="AM141" s="1">
        <v>245397</v>
      </c>
      <c r="AN141" s="1">
        <v>5</v>
      </c>
      <c r="AX141"/>
      <c r="AY141"/>
    </row>
    <row r="142" spans="1:51" x14ac:dyDescent="0.25">
      <c r="A142" t="s">
        <v>356</v>
      </c>
      <c r="B142" t="s">
        <v>332</v>
      </c>
      <c r="C142" t="s">
        <v>513</v>
      </c>
      <c r="D142" t="s">
        <v>413</v>
      </c>
      <c r="E142" s="4">
        <v>33.456521739130437</v>
      </c>
      <c r="F142" s="4">
        <v>62.478586956521738</v>
      </c>
      <c r="G142" s="4">
        <v>0.10326086956521739</v>
      </c>
      <c r="H142" s="11">
        <v>1.6527401561926434E-3</v>
      </c>
      <c r="I142" s="4">
        <v>54.899782608695659</v>
      </c>
      <c r="J142" s="4">
        <v>0.10326086956521739</v>
      </c>
      <c r="K142" s="11">
        <v>1.8808976039344416E-3</v>
      </c>
      <c r="L142" s="4">
        <v>18.682282608695655</v>
      </c>
      <c r="M142" s="4">
        <v>0</v>
      </c>
      <c r="N142" s="11">
        <v>0</v>
      </c>
      <c r="O142" s="4">
        <v>11.103478260869567</v>
      </c>
      <c r="P142" s="4">
        <v>0</v>
      </c>
      <c r="Q142" s="9">
        <v>0</v>
      </c>
      <c r="R142" s="4">
        <v>1.7065217391304348</v>
      </c>
      <c r="S142" s="4">
        <v>0</v>
      </c>
      <c r="T142" s="11">
        <v>0</v>
      </c>
      <c r="U142" s="4">
        <v>5.8722826086956523</v>
      </c>
      <c r="V142" s="4">
        <v>0</v>
      </c>
      <c r="W142" s="11">
        <v>0</v>
      </c>
      <c r="X142" s="4">
        <v>19.103152173913042</v>
      </c>
      <c r="Y142" s="4">
        <v>0</v>
      </c>
      <c r="Z142" s="11">
        <v>0</v>
      </c>
      <c r="AA142" s="4">
        <v>0</v>
      </c>
      <c r="AB142" s="4">
        <v>0</v>
      </c>
      <c r="AC142" s="11" t="s">
        <v>748</v>
      </c>
      <c r="AD142" s="4">
        <v>0.10326086956521739</v>
      </c>
      <c r="AE142" s="4">
        <v>0.10326086956521739</v>
      </c>
      <c r="AF142" s="11">
        <v>1</v>
      </c>
      <c r="AG142" s="4">
        <v>0</v>
      </c>
      <c r="AH142" s="4">
        <v>0</v>
      </c>
      <c r="AI142" s="11" t="s">
        <v>748</v>
      </c>
      <c r="AJ142" s="4">
        <v>24.589891304347827</v>
      </c>
      <c r="AK142" s="4">
        <v>0</v>
      </c>
      <c r="AL142" s="11" t="s">
        <v>748</v>
      </c>
      <c r="AM142" t="s">
        <v>2</v>
      </c>
      <c r="AN142" s="1">
        <v>5</v>
      </c>
      <c r="AX142"/>
      <c r="AY142"/>
    </row>
    <row r="143" spans="1:51" x14ac:dyDescent="0.25">
      <c r="A143" t="s">
        <v>356</v>
      </c>
      <c r="B143" t="s">
        <v>214</v>
      </c>
      <c r="C143" t="s">
        <v>643</v>
      </c>
      <c r="D143" t="s">
        <v>393</v>
      </c>
      <c r="E143" s="4">
        <v>38.619565217391305</v>
      </c>
      <c r="F143" s="4">
        <v>160.40043478260867</v>
      </c>
      <c r="G143" s="4">
        <v>12.114130434782609</v>
      </c>
      <c r="H143" s="11">
        <v>7.5524299240216752E-2</v>
      </c>
      <c r="I143" s="4">
        <v>149.53304347826085</v>
      </c>
      <c r="J143" s="4">
        <v>12.114130434782609</v>
      </c>
      <c r="K143" s="11">
        <v>8.101306676436211E-2</v>
      </c>
      <c r="L143" s="4">
        <v>42.915217391304353</v>
      </c>
      <c r="M143" s="4">
        <v>4.4565217391304346</v>
      </c>
      <c r="N143" s="11">
        <v>0.10384479003090014</v>
      </c>
      <c r="O143" s="4">
        <v>32.047826086956526</v>
      </c>
      <c r="P143" s="4">
        <v>4.4565217391304346</v>
      </c>
      <c r="Q143" s="9">
        <v>0.13905847239180569</v>
      </c>
      <c r="R143" s="4">
        <v>5.1282608695652181</v>
      </c>
      <c r="S143" s="4">
        <v>0</v>
      </c>
      <c r="T143" s="11">
        <v>0</v>
      </c>
      <c r="U143" s="4">
        <v>5.7391304347826084</v>
      </c>
      <c r="V143" s="4">
        <v>0</v>
      </c>
      <c r="W143" s="11">
        <v>0</v>
      </c>
      <c r="X143" s="4">
        <v>16.133152173913039</v>
      </c>
      <c r="Y143" s="4">
        <v>0</v>
      </c>
      <c r="Z143" s="11">
        <v>0</v>
      </c>
      <c r="AA143" s="4">
        <v>0</v>
      </c>
      <c r="AB143" s="4">
        <v>0</v>
      </c>
      <c r="AC143" s="11" t="s">
        <v>748</v>
      </c>
      <c r="AD143" s="4">
        <v>86.149673913043458</v>
      </c>
      <c r="AE143" s="4">
        <v>7.6576086956521738</v>
      </c>
      <c r="AF143" s="11">
        <v>8.8887262688672544E-2</v>
      </c>
      <c r="AG143" s="4">
        <v>0</v>
      </c>
      <c r="AH143" s="4">
        <v>0</v>
      </c>
      <c r="AI143" s="11" t="s">
        <v>748</v>
      </c>
      <c r="AJ143" s="4">
        <v>15.202391304347833</v>
      </c>
      <c r="AK143" s="4">
        <v>0</v>
      </c>
      <c r="AL143" s="11" t="s">
        <v>748</v>
      </c>
      <c r="AM143" s="1">
        <v>245467</v>
      </c>
      <c r="AN143" s="1">
        <v>5</v>
      </c>
      <c r="AX143"/>
      <c r="AY143"/>
    </row>
    <row r="144" spans="1:51" x14ac:dyDescent="0.25">
      <c r="A144" t="s">
        <v>356</v>
      </c>
      <c r="B144" t="s">
        <v>3</v>
      </c>
      <c r="C144" t="s">
        <v>620</v>
      </c>
      <c r="D144" t="s">
        <v>455</v>
      </c>
      <c r="E144" s="4">
        <v>29.12676056338028</v>
      </c>
      <c r="F144" s="4">
        <v>134.26535211267606</v>
      </c>
      <c r="G144" s="4">
        <v>4.433098591549296</v>
      </c>
      <c r="H144" s="11">
        <v>3.3017442860679508E-2</v>
      </c>
      <c r="I144" s="4">
        <v>111.04</v>
      </c>
      <c r="J144" s="4">
        <v>3.6443661971830985</v>
      </c>
      <c r="K144" s="11">
        <v>3.2820300767138856E-2</v>
      </c>
      <c r="L144" s="4">
        <v>31.570422535211268</v>
      </c>
      <c r="M144" s="4">
        <v>3.4753521126760565</v>
      </c>
      <c r="N144" s="11">
        <v>0.11008253401739906</v>
      </c>
      <c r="O144" s="4">
        <v>8.3450704225352119</v>
      </c>
      <c r="P144" s="4">
        <v>2.686619718309859</v>
      </c>
      <c r="Q144" s="9">
        <v>0.32194092827004217</v>
      </c>
      <c r="R144" s="4">
        <v>18.04225352112676</v>
      </c>
      <c r="S144" s="4">
        <v>0.22535211267605634</v>
      </c>
      <c r="T144" s="11">
        <v>1.249024199843872E-2</v>
      </c>
      <c r="U144" s="4">
        <v>5.183098591549296</v>
      </c>
      <c r="V144" s="4">
        <v>0.56338028169014087</v>
      </c>
      <c r="W144" s="11">
        <v>0.10869565217391304</v>
      </c>
      <c r="X144" s="4">
        <v>23.469577464788731</v>
      </c>
      <c r="Y144" s="4">
        <v>0.95774647887323938</v>
      </c>
      <c r="Z144" s="11">
        <v>4.0807998367680065E-2</v>
      </c>
      <c r="AA144" s="4">
        <v>0</v>
      </c>
      <c r="AB144" s="4">
        <v>0</v>
      </c>
      <c r="AC144" s="11" t="s">
        <v>748</v>
      </c>
      <c r="AD144" s="4">
        <v>42.640845070422536</v>
      </c>
      <c r="AE144" s="4">
        <v>0</v>
      </c>
      <c r="AF144" s="11">
        <v>0</v>
      </c>
      <c r="AG144" s="4">
        <v>0</v>
      </c>
      <c r="AH144" s="4">
        <v>0</v>
      </c>
      <c r="AI144" s="11" t="s">
        <v>748</v>
      </c>
      <c r="AJ144" s="4">
        <v>36.58450704225352</v>
      </c>
      <c r="AK144" s="4">
        <v>0</v>
      </c>
      <c r="AL144" s="11" t="s">
        <v>748</v>
      </c>
      <c r="AM144" s="1">
        <v>245405</v>
      </c>
      <c r="AN144" s="1">
        <v>5</v>
      </c>
      <c r="AX144"/>
      <c r="AY144"/>
    </row>
    <row r="145" spans="1:51" x14ac:dyDescent="0.25">
      <c r="A145" t="s">
        <v>356</v>
      </c>
      <c r="B145" t="s">
        <v>4</v>
      </c>
      <c r="C145" t="s">
        <v>557</v>
      </c>
      <c r="D145" t="s">
        <v>420</v>
      </c>
      <c r="E145" s="4">
        <v>45.130434782608695</v>
      </c>
      <c r="F145" s="4">
        <v>210.60326086956522</v>
      </c>
      <c r="G145" s="4">
        <v>0</v>
      </c>
      <c r="H145" s="11">
        <v>0</v>
      </c>
      <c r="I145" s="4">
        <v>189.8396739130435</v>
      </c>
      <c r="J145" s="4">
        <v>0</v>
      </c>
      <c r="K145" s="11">
        <v>0</v>
      </c>
      <c r="L145" s="4">
        <v>50.646739130434781</v>
      </c>
      <c r="M145" s="4">
        <v>0</v>
      </c>
      <c r="N145" s="11">
        <v>0</v>
      </c>
      <c r="O145" s="4">
        <v>29.883152173913043</v>
      </c>
      <c r="P145" s="4">
        <v>0</v>
      </c>
      <c r="Q145" s="9">
        <v>0</v>
      </c>
      <c r="R145" s="4">
        <v>15.013586956521738</v>
      </c>
      <c r="S145" s="4">
        <v>0</v>
      </c>
      <c r="T145" s="11">
        <v>0</v>
      </c>
      <c r="U145" s="4">
        <v>5.75</v>
      </c>
      <c r="V145" s="4">
        <v>0</v>
      </c>
      <c r="W145" s="11">
        <v>0</v>
      </c>
      <c r="X145" s="4">
        <v>50.021739130434781</v>
      </c>
      <c r="Y145" s="4">
        <v>0</v>
      </c>
      <c r="Z145" s="11">
        <v>0</v>
      </c>
      <c r="AA145" s="4">
        <v>0</v>
      </c>
      <c r="AB145" s="4">
        <v>0</v>
      </c>
      <c r="AC145" s="11" t="s">
        <v>748</v>
      </c>
      <c r="AD145" s="4">
        <v>109.93478260869566</v>
      </c>
      <c r="AE145" s="4">
        <v>0</v>
      </c>
      <c r="AF145" s="11">
        <v>0</v>
      </c>
      <c r="AG145" s="4">
        <v>0</v>
      </c>
      <c r="AH145" s="4">
        <v>0</v>
      </c>
      <c r="AI145" s="11" t="s">
        <v>748</v>
      </c>
      <c r="AJ145" s="4">
        <v>0</v>
      </c>
      <c r="AK145" s="4">
        <v>0</v>
      </c>
      <c r="AL145" s="11" t="s">
        <v>748</v>
      </c>
      <c r="AM145" s="1">
        <v>245245</v>
      </c>
      <c r="AN145" s="1">
        <v>5</v>
      </c>
      <c r="AX145"/>
      <c r="AY145"/>
    </row>
    <row r="146" spans="1:51" x14ac:dyDescent="0.25">
      <c r="A146" t="s">
        <v>356</v>
      </c>
      <c r="B146" t="s">
        <v>10</v>
      </c>
      <c r="C146" t="s">
        <v>513</v>
      </c>
      <c r="D146" t="s">
        <v>413</v>
      </c>
      <c r="E146" s="4">
        <v>56.456521739130437</v>
      </c>
      <c r="F146" s="4">
        <v>182.19793478260866</v>
      </c>
      <c r="G146" s="4">
        <v>43.273369565217394</v>
      </c>
      <c r="H146" s="11">
        <v>0.23750746470781603</v>
      </c>
      <c r="I146" s="4">
        <v>174.11097826086953</v>
      </c>
      <c r="J146" s="4">
        <v>41.273369565217394</v>
      </c>
      <c r="K146" s="11">
        <v>0.23705208010133472</v>
      </c>
      <c r="L146" s="4">
        <v>38.350869565217394</v>
      </c>
      <c r="M146" s="4">
        <v>17.490760869565218</v>
      </c>
      <c r="N146" s="11">
        <v>0.45607208044713005</v>
      </c>
      <c r="O146" s="4">
        <v>32.176956521739136</v>
      </c>
      <c r="P146" s="4">
        <v>15.490760869565218</v>
      </c>
      <c r="Q146" s="9">
        <v>0.4814240544813328</v>
      </c>
      <c r="R146" s="4">
        <v>0</v>
      </c>
      <c r="S146" s="4">
        <v>0</v>
      </c>
      <c r="T146" s="11" t="s">
        <v>748</v>
      </c>
      <c r="U146" s="4">
        <v>6.1739130434782608</v>
      </c>
      <c r="V146" s="4">
        <v>2</v>
      </c>
      <c r="W146" s="11">
        <v>0.323943661971831</v>
      </c>
      <c r="X146" s="4">
        <v>44.197282608695659</v>
      </c>
      <c r="Y146" s="4">
        <v>15.902173913043478</v>
      </c>
      <c r="Z146" s="11">
        <v>0.35979981063167854</v>
      </c>
      <c r="AA146" s="4">
        <v>1.9130434782608696</v>
      </c>
      <c r="AB146" s="4">
        <v>0</v>
      </c>
      <c r="AC146" s="11">
        <v>0</v>
      </c>
      <c r="AD146" s="4">
        <v>85.0114130434782</v>
      </c>
      <c r="AE146" s="4">
        <v>9.8804347826086953</v>
      </c>
      <c r="AF146" s="11">
        <v>0.11622480357496763</v>
      </c>
      <c r="AG146" s="4">
        <v>5.1440217391304364</v>
      </c>
      <c r="AH146" s="4">
        <v>0</v>
      </c>
      <c r="AI146" s="11">
        <v>0</v>
      </c>
      <c r="AJ146" s="4">
        <v>7.5813043478260873</v>
      </c>
      <c r="AK146" s="4">
        <v>0</v>
      </c>
      <c r="AL146" s="11" t="s">
        <v>748</v>
      </c>
      <c r="AM146" s="1">
        <v>245028</v>
      </c>
      <c r="AN146" s="1">
        <v>5</v>
      </c>
      <c r="AX146"/>
      <c r="AY146"/>
    </row>
    <row r="147" spans="1:51" x14ac:dyDescent="0.25">
      <c r="A147" t="s">
        <v>356</v>
      </c>
      <c r="B147" t="s">
        <v>238</v>
      </c>
      <c r="C147" t="s">
        <v>613</v>
      </c>
      <c r="D147" t="s">
        <v>447</v>
      </c>
      <c r="E147" s="4">
        <v>69.858695652173907</v>
      </c>
      <c r="F147" s="4">
        <v>286.74728260869568</v>
      </c>
      <c r="G147" s="4">
        <v>0</v>
      </c>
      <c r="H147" s="11">
        <v>0</v>
      </c>
      <c r="I147" s="4">
        <v>257.21739130434787</v>
      </c>
      <c r="J147" s="4">
        <v>0</v>
      </c>
      <c r="K147" s="11">
        <v>0</v>
      </c>
      <c r="L147" s="4">
        <v>57.521739130434781</v>
      </c>
      <c r="M147" s="4">
        <v>0</v>
      </c>
      <c r="N147" s="11">
        <v>0</v>
      </c>
      <c r="O147" s="4">
        <v>40.8125</v>
      </c>
      <c r="P147" s="4">
        <v>0</v>
      </c>
      <c r="Q147" s="9">
        <v>0</v>
      </c>
      <c r="R147" s="4">
        <v>11.907608695652174</v>
      </c>
      <c r="S147" s="4">
        <v>0</v>
      </c>
      <c r="T147" s="11">
        <v>0</v>
      </c>
      <c r="U147" s="4">
        <v>4.8016304347826084</v>
      </c>
      <c r="V147" s="4">
        <v>0</v>
      </c>
      <c r="W147" s="11">
        <v>0</v>
      </c>
      <c r="X147" s="4">
        <v>23.108695652173914</v>
      </c>
      <c r="Y147" s="4">
        <v>0</v>
      </c>
      <c r="Z147" s="11">
        <v>0</v>
      </c>
      <c r="AA147" s="4">
        <v>12.820652173913043</v>
      </c>
      <c r="AB147" s="4">
        <v>0</v>
      </c>
      <c r="AC147" s="11">
        <v>0</v>
      </c>
      <c r="AD147" s="4">
        <v>140.43206521739131</v>
      </c>
      <c r="AE147" s="4">
        <v>0</v>
      </c>
      <c r="AF147" s="11">
        <v>0</v>
      </c>
      <c r="AG147" s="4">
        <v>8.4701086956521738</v>
      </c>
      <c r="AH147" s="4">
        <v>0</v>
      </c>
      <c r="AI147" s="11">
        <v>0</v>
      </c>
      <c r="AJ147" s="4">
        <v>44.394021739130437</v>
      </c>
      <c r="AK147" s="4">
        <v>0</v>
      </c>
      <c r="AL147" s="11" t="s">
        <v>748</v>
      </c>
      <c r="AM147" s="1">
        <v>245507</v>
      </c>
      <c r="AN147" s="1">
        <v>5</v>
      </c>
      <c r="AX147"/>
      <c r="AY147"/>
    </row>
    <row r="148" spans="1:51" x14ac:dyDescent="0.25">
      <c r="A148" t="s">
        <v>356</v>
      </c>
      <c r="B148" t="s">
        <v>136</v>
      </c>
      <c r="C148" t="s">
        <v>603</v>
      </c>
      <c r="D148" t="s">
        <v>445</v>
      </c>
      <c r="E148" s="4">
        <v>42.304347826086953</v>
      </c>
      <c r="F148" s="4">
        <v>204.75543478260869</v>
      </c>
      <c r="G148" s="4">
        <v>0</v>
      </c>
      <c r="H148" s="11">
        <v>0</v>
      </c>
      <c r="I148" s="4">
        <v>188.26630434782609</v>
      </c>
      <c r="J148" s="4">
        <v>0</v>
      </c>
      <c r="K148" s="11">
        <v>0</v>
      </c>
      <c r="L148" s="4">
        <v>58.407608695652172</v>
      </c>
      <c r="M148" s="4">
        <v>0</v>
      </c>
      <c r="N148" s="11">
        <v>0</v>
      </c>
      <c r="O148" s="4">
        <v>41.918478260869563</v>
      </c>
      <c r="P148" s="4">
        <v>0</v>
      </c>
      <c r="Q148" s="9">
        <v>0</v>
      </c>
      <c r="R148" s="4">
        <v>5.9673913043478262</v>
      </c>
      <c r="S148" s="4">
        <v>0</v>
      </c>
      <c r="T148" s="11">
        <v>0</v>
      </c>
      <c r="U148" s="4">
        <v>10.521739130434783</v>
      </c>
      <c r="V148" s="4">
        <v>0</v>
      </c>
      <c r="W148" s="11">
        <v>0</v>
      </c>
      <c r="X148" s="4">
        <v>26.404891304347824</v>
      </c>
      <c r="Y148" s="4">
        <v>0</v>
      </c>
      <c r="Z148" s="11">
        <v>0</v>
      </c>
      <c r="AA148" s="4">
        <v>0</v>
      </c>
      <c r="AB148" s="4">
        <v>0</v>
      </c>
      <c r="AC148" s="11" t="s">
        <v>748</v>
      </c>
      <c r="AD148" s="4">
        <v>119.9429347826087</v>
      </c>
      <c r="AE148" s="4">
        <v>0</v>
      </c>
      <c r="AF148" s="11">
        <v>0</v>
      </c>
      <c r="AG148" s="4">
        <v>0</v>
      </c>
      <c r="AH148" s="4">
        <v>0</v>
      </c>
      <c r="AI148" s="11" t="s">
        <v>748</v>
      </c>
      <c r="AJ148" s="4">
        <v>0</v>
      </c>
      <c r="AK148" s="4">
        <v>0</v>
      </c>
      <c r="AL148" s="11" t="s">
        <v>748</v>
      </c>
      <c r="AM148" s="1">
        <v>245358</v>
      </c>
      <c r="AN148" s="1">
        <v>5</v>
      </c>
      <c r="AX148"/>
      <c r="AY148"/>
    </row>
    <row r="149" spans="1:51" x14ac:dyDescent="0.25">
      <c r="A149" t="s">
        <v>356</v>
      </c>
      <c r="B149" t="s">
        <v>94</v>
      </c>
      <c r="C149" t="s">
        <v>577</v>
      </c>
      <c r="D149" t="s">
        <v>415</v>
      </c>
      <c r="E149" s="4">
        <v>63.293478260869563</v>
      </c>
      <c r="F149" s="4">
        <v>190.67717391304345</v>
      </c>
      <c r="G149" s="4">
        <v>3.7884782608695655</v>
      </c>
      <c r="H149" s="11">
        <v>1.9868546313767298E-2</v>
      </c>
      <c r="I149" s="4">
        <v>184.53043478260867</v>
      </c>
      <c r="J149" s="4">
        <v>3.7884782608695655</v>
      </c>
      <c r="K149" s="11">
        <v>2.0530370859054715E-2</v>
      </c>
      <c r="L149" s="4">
        <v>48.712608695652179</v>
      </c>
      <c r="M149" s="4">
        <v>3.136304347826087</v>
      </c>
      <c r="N149" s="11">
        <v>6.4383830630405481E-2</v>
      </c>
      <c r="O149" s="4">
        <v>42.565869565217398</v>
      </c>
      <c r="P149" s="4">
        <v>3.136304347826087</v>
      </c>
      <c r="Q149" s="9">
        <v>7.3681199981614168E-2</v>
      </c>
      <c r="R149" s="4">
        <v>6.0326086956521738</v>
      </c>
      <c r="S149" s="4">
        <v>0</v>
      </c>
      <c r="T149" s="11">
        <v>0</v>
      </c>
      <c r="U149" s="4">
        <v>0.11413043478260869</v>
      </c>
      <c r="V149" s="4">
        <v>0</v>
      </c>
      <c r="W149" s="11">
        <v>0</v>
      </c>
      <c r="X149" s="4">
        <v>48.5532608695652</v>
      </c>
      <c r="Y149" s="4">
        <v>0.65217391304347827</v>
      </c>
      <c r="Z149" s="11">
        <v>1.3432134142246305E-2</v>
      </c>
      <c r="AA149" s="4">
        <v>0</v>
      </c>
      <c r="AB149" s="4">
        <v>0</v>
      </c>
      <c r="AC149" s="11" t="s">
        <v>748</v>
      </c>
      <c r="AD149" s="4">
        <v>93.411304347826075</v>
      </c>
      <c r="AE149" s="4">
        <v>0</v>
      </c>
      <c r="AF149" s="11">
        <v>0</v>
      </c>
      <c r="AG149" s="4">
        <v>0</v>
      </c>
      <c r="AH149" s="4">
        <v>0</v>
      </c>
      <c r="AI149" s="11" t="s">
        <v>748</v>
      </c>
      <c r="AJ149" s="4">
        <v>0</v>
      </c>
      <c r="AK149" s="4">
        <v>0</v>
      </c>
      <c r="AL149" s="11" t="s">
        <v>748</v>
      </c>
      <c r="AM149" s="1">
        <v>245293</v>
      </c>
      <c r="AN149" s="1">
        <v>5</v>
      </c>
      <c r="AX149"/>
      <c r="AY149"/>
    </row>
    <row r="150" spans="1:51" x14ac:dyDescent="0.25">
      <c r="A150" t="s">
        <v>356</v>
      </c>
      <c r="B150" t="s">
        <v>9</v>
      </c>
      <c r="C150" t="s">
        <v>526</v>
      </c>
      <c r="D150" t="s">
        <v>412</v>
      </c>
      <c r="E150" s="4">
        <v>73.369565217391298</v>
      </c>
      <c r="F150" s="4">
        <v>327.125</v>
      </c>
      <c r="G150" s="4">
        <v>0</v>
      </c>
      <c r="H150" s="11">
        <v>0</v>
      </c>
      <c r="I150" s="4">
        <v>282.93478260869574</v>
      </c>
      <c r="J150" s="4">
        <v>0</v>
      </c>
      <c r="K150" s="11">
        <v>0</v>
      </c>
      <c r="L150" s="4">
        <v>90.717391304347828</v>
      </c>
      <c r="M150" s="4">
        <v>0</v>
      </c>
      <c r="N150" s="11">
        <v>0</v>
      </c>
      <c r="O150" s="4">
        <v>51.396739130434781</v>
      </c>
      <c r="P150" s="4">
        <v>0</v>
      </c>
      <c r="Q150" s="9">
        <v>0</v>
      </c>
      <c r="R150" s="4">
        <v>35.668478260869563</v>
      </c>
      <c r="S150" s="4">
        <v>0</v>
      </c>
      <c r="T150" s="11">
        <v>0</v>
      </c>
      <c r="U150" s="4">
        <v>3.652173913043478</v>
      </c>
      <c r="V150" s="4">
        <v>0</v>
      </c>
      <c r="W150" s="11">
        <v>0</v>
      </c>
      <c r="X150" s="4">
        <v>71.4375</v>
      </c>
      <c r="Y150" s="4">
        <v>0</v>
      </c>
      <c r="Z150" s="11">
        <v>0</v>
      </c>
      <c r="AA150" s="4">
        <v>4.8695652173913047</v>
      </c>
      <c r="AB150" s="4">
        <v>0</v>
      </c>
      <c r="AC150" s="11">
        <v>0</v>
      </c>
      <c r="AD150" s="4">
        <v>134.09510869565219</v>
      </c>
      <c r="AE150" s="4">
        <v>0</v>
      </c>
      <c r="AF150" s="11">
        <v>0</v>
      </c>
      <c r="AG150" s="4">
        <v>6.5271739130434785</v>
      </c>
      <c r="AH150" s="4">
        <v>0</v>
      </c>
      <c r="AI150" s="11">
        <v>0</v>
      </c>
      <c r="AJ150" s="4">
        <v>19.478260869565219</v>
      </c>
      <c r="AK150" s="4">
        <v>0</v>
      </c>
      <c r="AL150" s="11" t="s">
        <v>748</v>
      </c>
      <c r="AM150" s="1">
        <v>245024</v>
      </c>
      <c r="AN150" s="1">
        <v>5</v>
      </c>
      <c r="AX150"/>
      <c r="AY150"/>
    </row>
    <row r="151" spans="1:51" x14ac:dyDescent="0.25">
      <c r="A151" t="s">
        <v>356</v>
      </c>
      <c r="B151" t="s">
        <v>313</v>
      </c>
      <c r="C151" t="s">
        <v>489</v>
      </c>
      <c r="D151" t="s">
        <v>415</v>
      </c>
      <c r="E151" s="4">
        <v>43.695652173913047</v>
      </c>
      <c r="F151" s="4">
        <v>246.15282608695654</v>
      </c>
      <c r="G151" s="4">
        <v>0</v>
      </c>
      <c r="H151" s="11">
        <v>0</v>
      </c>
      <c r="I151" s="4">
        <v>215.23369565217391</v>
      </c>
      <c r="J151" s="4">
        <v>0</v>
      </c>
      <c r="K151" s="11">
        <v>0</v>
      </c>
      <c r="L151" s="4">
        <v>119.16913043478262</v>
      </c>
      <c r="M151" s="4">
        <v>0</v>
      </c>
      <c r="N151" s="11">
        <v>0</v>
      </c>
      <c r="O151" s="4">
        <v>88.25</v>
      </c>
      <c r="P151" s="4">
        <v>0</v>
      </c>
      <c r="Q151" s="9">
        <v>0</v>
      </c>
      <c r="R151" s="4">
        <v>21.701739130434781</v>
      </c>
      <c r="S151" s="4">
        <v>0</v>
      </c>
      <c r="T151" s="11">
        <v>0</v>
      </c>
      <c r="U151" s="4">
        <v>9.2173913043478262</v>
      </c>
      <c r="V151" s="4">
        <v>0</v>
      </c>
      <c r="W151" s="11">
        <v>0</v>
      </c>
      <c r="X151" s="4">
        <v>29.255434782608695</v>
      </c>
      <c r="Y151" s="4">
        <v>0</v>
      </c>
      <c r="Z151" s="11">
        <v>0</v>
      </c>
      <c r="AA151" s="4">
        <v>0</v>
      </c>
      <c r="AB151" s="4">
        <v>0</v>
      </c>
      <c r="AC151" s="11" t="s">
        <v>748</v>
      </c>
      <c r="AD151" s="4">
        <v>97.728260869565219</v>
      </c>
      <c r="AE151" s="4">
        <v>0</v>
      </c>
      <c r="AF151" s="11">
        <v>0</v>
      </c>
      <c r="AG151" s="4">
        <v>0</v>
      </c>
      <c r="AH151" s="4">
        <v>0</v>
      </c>
      <c r="AI151" s="11" t="s">
        <v>748</v>
      </c>
      <c r="AJ151" s="4">
        <v>0</v>
      </c>
      <c r="AK151" s="4">
        <v>0</v>
      </c>
      <c r="AL151" s="11" t="s">
        <v>748</v>
      </c>
      <c r="AM151" s="1">
        <v>245624</v>
      </c>
      <c r="AN151" s="1">
        <v>5</v>
      </c>
      <c r="AX151"/>
      <c r="AY151"/>
    </row>
    <row r="152" spans="1:51" x14ac:dyDescent="0.25">
      <c r="A152" t="s">
        <v>356</v>
      </c>
      <c r="B152" t="s">
        <v>312</v>
      </c>
      <c r="C152" t="s">
        <v>539</v>
      </c>
      <c r="D152" t="s">
        <v>411</v>
      </c>
      <c r="E152" s="4">
        <v>39.260869565217391</v>
      </c>
      <c r="F152" s="4">
        <v>216.82880434782609</v>
      </c>
      <c r="G152" s="4">
        <v>0</v>
      </c>
      <c r="H152" s="11">
        <v>0</v>
      </c>
      <c r="I152" s="4">
        <v>189.86684782608694</v>
      </c>
      <c r="J152" s="4">
        <v>0</v>
      </c>
      <c r="K152" s="11">
        <v>0</v>
      </c>
      <c r="L152" s="4">
        <v>115.54619565217392</v>
      </c>
      <c r="M152" s="4">
        <v>0</v>
      </c>
      <c r="N152" s="11">
        <v>0</v>
      </c>
      <c r="O152" s="4">
        <v>88.584239130434781</v>
      </c>
      <c r="P152" s="4">
        <v>0</v>
      </c>
      <c r="Q152" s="9">
        <v>0</v>
      </c>
      <c r="R152" s="4">
        <v>25.548913043478262</v>
      </c>
      <c r="S152" s="4">
        <v>0</v>
      </c>
      <c r="T152" s="11">
        <v>0</v>
      </c>
      <c r="U152" s="4">
        <v>1.4130434782608696</v>
      </c>
      <c r="V152" s="4">
        <v>0</v>
      </c>
      <c r="W152" s="11">
        <v>0</v>
      </c>
      <c r="X152" s="4">
        <v>7.4809782608695654</v>
      </c>
      <c r="Y152" s="4">
        <v>0</v>
      </c>
      <c r="Z152" s="11">
        <v>0</v>
      </c>
      <c r="AA152" s="4">
        <v>0</v>
      </c>
      <c r="AB152" s="4">
        <v>0</v>
      </c>
      <c r="AC152" s="11" t="s">
        <v>748</v>
      </c>
      <c r="AD152" s="4">
        <v>93.801630434782609</v>
      </c>
      <c r="AE152" s="4">
        <v>0</v>
      </c>
      <c r="AF152" s="11">
        <v>0</v>
      </c>
      <c r="AG152" s="4">
        <v>0</v>
      </c>
      <c r="AH152" s="4">
        <v>0</v>
      </c>
      <c r="AI152" s="11" t="s">
        <v>748</v>
      </c>
      <c r="AJ152" s="4">
        <v>0</v>
      </c>
      <c r="AK152" s="4">
        <v>0</v>
      </c>
      <c r="AL152" s="11" t="s">
        <v>748</v>
      </c>
      <c r="AM152" s="1">
        <v>245623</v>
      </c>
      <c r="AN152" s="1">
        <v>5</v>
      </c>
      <c r="AX152"/>
      <c r="AY152"/>
    </row>
    <row r="153" spans="1:51" x14ac:dyDescent="0.25">
      <c r="A153" t="s">
        <v>356</v>
      </c>
      <c r="B153" t="s">
        <v>224</v>
      </c>
      <c r="C153" t="s">
        <v>494</v>
      </c>
      <c r="D153" t="s">
        <v>451</v>
      </c>
      <c r="E153" s="4">
        <v>47.021739130434781</v>
      </c>
      <c r="F153" s="4">
        <v>197.3369565217391</v>
      </c>
      <c r="G153" s="4">
        <v>51.277173913043477</v>
      </c>
      <c r="H153" s="11">
        <v>0.25984577251445884</v>
      </c>
      <c r="I153" s="4">
        <v>173.5315217391304</v>
      </c>
      <c r="J153" s="4">
        <v>51.277173913043477</v>
      </c>
      <c r="K153" s="11">
        <v>0.29549198554328565</v>
      </c>
      <c r="L153" s="4">
        <v>36.642391304347825</v>
      </c>
      <c r="M153" s="4">
        <v>10.785869565217396</v>
      </c>
      <c r="N153" s="11">
        <v>0.29435495832220954</v>
      </c>
      <c r="O153" s="4">
        <v>17.670652173913044</v>
      </c>
      <c r="P153" s="4">
        <v>10.785869565217396</v>
      </c>
      <c r="Q153" s="9">
        <v>0.61038321953620001</v>
      </c>
      <c r="R153" s="4">
        <v>13.993478260869564</v>
      </c>
      <c r="S153" s="4">
        <v>0</v>
      </c>
      <c r="T153" s="11">
        <v>0</v>
      </c>
      <c r="U153" s="4">
        <v>4.9782608695652177</v>
      </c>
      <c r="V153" s="4">
        <v>0</v>
      </c>
      <c r="W153" s="11">
        <v>0</v>
      </c>
      <c r="X153" s="4">
        <v>31.002173913043471</v>
      </c>
      <c r="Y153" s="4">
        <v>7.9673913043478262</v>
      </c>
      <c r="Z153" s="11">
        <v>0.25699460065914037</v>
      </c>
      <c r="AA153" s="4">
        <v>4.8336956521739118</v>
      </c>
      <c r="AB153" s="4">
        <v>0</v>
      </c>
      <c r="AC153" s="11">
        <v>0</v>
      </c>
      <c r="AD153" s="4">
        <v>113.39565217391304</v>
      </c>
      <c r="AE153" s="4">
        <v>32.023913043478252</v>
      </c>
      <c r="AF153" s="11">
        <v>0.28240864997507759</v>
      </c>
      <c r="AG153" s="4">
        <v>4.6684782608695654</v>
      </c>
      <c r="AH153" s="4">
        <v>0</v>
      </c>
      <c r="AI153" s="11">
        <v>0</v>
      </c>
      <c r="AJ153" s="4">
        <v>6.7945652173913045</v>
      </c>
      <c r="AK153" s="4">
        <v>0.5</v>
      </c>
      <c r="AL153" s="11">
        <v>13.589130434782609</v>
      </c>
      <c r="AM153" s="1">
        <v>245485</v>
      </c>
      <c r="AN153" s="1">
        <v>5</v>
      </c>
      <c r="AX153"/>
      <c r="AY153"/>
    </row>
    <row r="154" spans="1:51" x14ac:dyDescent="0.25">
      <c r="A154" t="s">
        <v>356</v>
      </c>
      <c r="B154" t="s">
        <v>208</v>
      </c>
      <c r="C154" t="s">
        <v>512</v>
      </c>
      <c r="D154" t="s">
        <v>415</v>
      </c>
      <c r="E154" s="4">
        <v>101.47826086956522</v>
      </c>
      <c r="F154" s="4">
        <v>508.32336956521743</v>
      </c>
      <c r="G154" s="4">
        <v>6.25E-2</v>
      </c>
      <c r="H154" s="11">
        <v>1.2295322966059561E-4</v>
      </c>
      <c r="I154" s="4">
        <v>451.8396739130435</v>
      </c>
      <c r="J154" s="4">
        <v>0</v>
      </c>
      <c r="K154" s="11">
        <v>0</v>
      </c>
      <c r="L154" s="4">
        <v>120.96739130434783</v>
      </c>
      <c r="M154" s="4">
        <v>6.25E-2</v>
      </c>
      <c r="N154" s="11">
        <v>5.1666816425554858E-4</v>
      </c>
      <c r="O154" s="4">
        <v>69.456521739130437</v>
      </c>
      <c r="P154" s="4">
        <v>0</v>
      </c>
      <c r="Q154" s="9">
        <v>0</v>
      </c>
      <c r="R154" s="4">
        <v>46.032608695652172</v>
      </c>
      <c r="S154" s="4">
        <v>6.25E-2</v>
      </c>
      <c r="T154" s="11">
        <v>1.3577331759149942E-3</v>
      </c>
      <c r="U154" s="4">
        <v>5.4782608695652177</v>
      </c>
      <c r="V154" s="4">
        <v>0</v>
      </c>
      <c r="W154" s="11">
        <v>0</v>
      </c>
      <c r="X154" s="4">
        <v>103.40489130434783</v>
      </c>
      <c r="Y154" s="4">
        <v>0</v>
      </c>
      <c r="Z154" s="11">
        <v>0</v>
      </c>
      <c r="AA154" s="4">
        <v>4.9728260869565215</v>
      </c>
      <c r="AB154" s="4">
        <v>0</v>
      </c>
      <c r="AC154" s="11">
        <v>0</v>
      </c>
      <c r="AD154" s="4">
        <v>277.32065217391306</v>
      </c>
      <c r="AE154" s="4">
        <v>0</v>
      </c>
      <c r="AF154" s="11">
        <v>0</v>
      </c>
      <c r="AG154" s="4">
        <v>0</v>
      </c>
      <c r="AH154" s="4">
        <v>0</v>
      </c>
      <c r="AI154" s="11" t="s">
        <v>748</v>
      </c>
      <c r="AJ154" s="4">
        <v>1.6576086956521738</v>
      </c>
      <c r="AK154" s="4">
        <v>0</v>
      </c>
      <c r="AL154" s="11" t="s">
        <v>748</v>
      </c>
      <c r="AM154" s="1">
        <v>245460</v>
      </c>
      <c r="AN154" s="1">
        <v>5</v>
      </c>
      <c r="AX154"/>
      <c r="AY154"/>
    </row>
    <row r="155" spans="1:51" x14ac:dyDescent="0.25">
      <c r="A155" t="s">
        <v>356</v>
      </c>
      <c r="B155" t="s">
        <v>256</v>
      </c>
      <c r="C155" t="s">
        <v>664</v>
      </c>
      <c r="D155" t="s">
        <v>414</v>
      </c>
      <c r="E155" s="4">
        <v>21.478260869565219</v>
      </c>
      <c r="F155" s="4">
        <v>139.05434782608697</v>
      </c>
      <c r="G155" s="4">
        <v>0</v>
      </c>
      <c r="H155" s="11">
        <v>0</v>
      </c>
      <c r="I155" s="4">
        <v>126.55434782608697</v>
      </c>
      <c r="J155" s="4">
        <v>0</v>
      </c>
      <c r="K155" s="11">
        <v>0</v>
      </c>
      <c r="L155" s="4">
        <v>34.608695652173914</v>
      </c>
      <c r="M155" s="4">
        <v>0</v>
      </c>
      <c r="N155" s="11">
        <v>0</v>
      </c>
      <c r="O155" s="4">
        <v>23.970108695652176</v>
      </c>
      <c r="P155" s="4">
        <v>0</v>
      </c>
      <c r="Q155" s="9">
        <v>0</v>
      </c>
      <c r="R155" s="4">
        <v>4.0054347826086953</v>
      </c>
      <c r="S155" s="4">
        <v>0</v>
      </c>
      <c r="T155" s="11">
        <v>0</v>
      </c>
      <c r="U155" s="4">
        <v>6.6331521739130439</v>
      </c>
      <c r="V155" s="4">
        <v>0</v>
      </c>
      <c r="W155" s="11">
        <v>0</v>
      </c>
      <c r="X155" s="4">
        <v>22.888586956521738</v>
      </c>
      <c r="Y155" s="4">
        <v>0</v>
      </c>
      <c r="Z155" s="11">
        <v>0</v>
      </c>
      <c r="AA155" s="4">
        <v>1.861413043478261</v>
      </c>
      <c r="AB155" s="4">
        <v>0</v>
      </c>
      <c r="AC155" s="11">
        <v>0</v>
      </c>
      <c r="AD155" s="4">
        <v>73.779891304347828</v>
      </c>
      <c r="AE155" s="4">
        <v>0</v>
      </c>
      <c r="AF155" s="11">
        <v>0</v>
      </c>
      <c r="AG155" s="4">
        <v>0</v>
      </c>
      <c r="AH155" s="4">
        <v>0</v>
      </c>
      <c r="AI155" s="11" t="s">
        <v>748</v>
      </c>
      <c r="AJ155" s="4">
        <v>5.9157608695652177</v>
      </c>
      <c r="AK155" s="4">
        <v>0</v>
      </c>
      <c r="AL155" s="11" t="s">
        <v>748</v>
      </c>
      <c r="AM155" s="1">
        <v>245535</v>
      </c>
      <c r="AN155" s="1">
        <v>5</v>
      </c>
      <c r="AX155"/>
      <c r="AY155"/>
    </row>
    <row r="156" spans="1:51" x14ac:dyDescent="0.25">
      <c r="A156" t="s">
        <v>356</v>
      </c>
      <c r="B156" t="s">
        <v>61</v>
      </c>
      <c r="C156" t="s">
        <v>558</v>
      </c>
      <c r="D156" t="s">
        <v>430</v>
      </c>
      <c r="E156" s="4">
        <v>41.217391304347828</v>
      </c>
      <c r="F156" s="4">
        <v>203.18293478260875</v>
      </c>
      <c r="G156" s="4">
        <v>61.255434782608695</v>
      </c>
      <c r="H156" s="11">
        <v>0.30147923027171369</v>
      </c>
      <c r="I156" s="4">
        <v>195.92206521739138</v>
      </c>
      <c r="J156" s="4">
        <v>59.298913043478258</v>
      </c>
      <c r="K156" s="11">
        <v>0.30266582264576131</v>
      </c>
      <c r="L156" s="4">
        <v>18.176630434782609</v>
      </c>
      <c r="M156" s="4">
        <v>0.27173913043478259</v>
      </c>
      <c r="N156" s="11">
        <v>1.4949917775452234E-2</v>
      </c>
      <c r="O156" s="4">
        <v>12.872282608695652</v>
      </c>
      <c r="P156" s="4">
        <v>0.27173913043478259</v>
      </c>
      <c r="Q156" s="9">
        <v>2.1110407430863416E-2</v>
      </c>
      <c r="R156" s="4">
        <v>0</v>
      </c>
      <c r="S156" s="4">
        <v>0</v>
      </c>
      <c r="T156" s="11" t="s">
        <v>748</v>
      </c>
      <c r="U156" s="4">
        <v>5.3043478260869561</v>
      </c>
      <c r="V156" s="4">
        <v>0</v>
      </c>
      <c r="W156" s="11">
        <v>0</v>
      </c>
      <c r="X156" s="4">
        <v>54.840543478260898</v>
      </c>
      <c r="Y156" s="4">
        <v>4.7336956521739131</v>
      </c>
      <c r="Z156" s="11">
        <v>8.6317446034253412E-2</v>
      </c>
      <c r="AA156" s="4">
        <v>1.9565217391304348</v>
      </c>
      <c r="AB156" s="4">
        <v>1.9565217391304348</v>
      </c>
      <c r="AC156" s="11">
        <v>1</v>
      </c>
      <c r="AD156" s="4">
        <v>128.20923913043481</v>
      </c>
      <c r="AE156" s="4">
        <v>54.293478260869563</v>
      </c>
      <c r="AF156" s="11">
        <v>0.42347555159916056</v>
      </c>
      <c r="AG156" s="4">
        <v>0</v>
      </c>
      <c r="AH156" s="4">
        <v>0</v>
      </c>
      <c r="AI156" s="11" t="s">
        <v>748</v>
      </c>
      <c r="AJ156" s="4">
        <v>0</v>
      </c>
      <c r="AK156" s="4">
        <v>0</v>
      </c>
      <c r="AL156" s="11" t="s">
        <v>748</v>
      </c>
      <c r="AM156" s="1">
        <v>245247</v>
      </c>
      <c r="AN156" s="1">
        <v>5</v>
      </c>
      <c r="AX156"/>
      <c r="AY156"/>
    </row>
    <row r="157" spans="1:51" x14ac:dyDescent="0.25">
      <c r="A157" t="s">
        <v>356</v>
      </c>
      <c r="B157" t="s">
        <v>189</v>
      </c>
      <c r="C157" t="s">
        <v>510</v>
      </c>
      <c r="D157" t="s">
        <v>395</v>
      </c>
      <c r="E157" s="4">
        <v>54.478260869565219</v>
      </c>
      <c r="F157" s="4">
        <v>229.92054347826087</v>
      </c>
      <c r="G157" s="4">
        <v>5.9836956521739131</v>
      </c>
      <c r="H157" s="11">
        <v>2.6025058751392851E-2</v>
      </c>
      <c r="I157" s="4">
        <v>203.82543478260868</v>
      </c>
      <c r="J157" s="4">
        <v>5.9836956521739131</v>
      </c>
      <c r="K157" s="11">
        <v>2.9356962532943259E-2</v>
      </c>
      <c r="L157" s="4">
        <v>59.773804347826093</v>
      </c>
      <c r="M157" s="4">
        <v>5.9836956521739131</v>
      </c>
      <c r="N157" s="11">
        <v>0.10010565192328323</v>
      </c>
      <c r="O157" s="4">
        <v>42.879782608695656</v>
      </c>
      <c r="P157" s="4">
        <v>5.9836956521739131</v>
      </c>
      <c r="Q157" s="9">
        <v>0.13954584860606245</v>
      </c>
      <c r="R157" s="4">
        <v>11.676630434782609</v>
      </c>
      <c r="S157" s="4">
        <v>0</v>
      </c>
      <c r="T157" s="11">
        <v>0</v>
      </c>
      <c r="U157" s="4">
        <v>5.2173913043478262</v>
      </c>
      <c r="V157" s="4">
        <v>0</v>
      </c>
      <c r="W157" s="11">
        <v>0</v>
      </c>
      <c r="X157" s="4">
        <v>40.456521739130437</v>
      </c>
      <c r="Y157" s="4">
        <v>0</v>
      </c>
      <c r="Z157" s="11">
        <v>0</v>
      </c>
      <c r="AA157" s="4">
        <v>9.2010869565217384</v>
      </c>
      <c r="AB157" s="4">
        <v>0</v>
      </c>
      <c r="AC157" s="11">
        <v>0</v>
      </c>
      <c r="AD157" s="4">
        <v>120.48913043478261</v>
      </c>
      <c r="AE157" s="4">
        <v>0</v>
      </c>
      <c r="AF157" s="11">
        <v>0</v>
      </c>
      <c r="AG157" s="4">
        <v>0</v>
      </c>
      <c r="AH157" s="4">
        <v>0</v>
      </c>
      <c r="AI157" s="11" t="s">
        <v>748</v>
      </c>
      <c r="AJ157" s="4">
        <v>0</v>
      </c>
      <c r="AK157" s="4">
        <v>0</v>
      </c>
      <c r="AL157" s="11" t="s">
        <v>748</v>
      </c>
      <c r="AM157" s="1">
        <v>245435</v>
      </c>
      <c r="AN157" s="1">
        <v>5</v>
      </c>
      <c r="AX157"/>
      <c r="AY157"/>
    </row>
    <row r="158" spans="1:51" x14ac:dyDescent="0.25">
      <c r="A158" t="s">
        <v>356</v>
      </c>
      <c r="B158" t="s">
        <v>181</v>
      </c>
      <c r="C158" t="s">
        <v>628</v>
      </c>
      <c r="D158" t="s">
        <v>456</v>
      </c>
      <c r="E158" s="4">
        <v>75.456521739130437</v>
      </c>
      <c r="F158" s="4">
        <v>319.4152173913044</v>
      </c>
      <c r="G158" s="4">
        <v>50.8125</v>
      </c>
      <c r="H158" s="11">
        <v>0.15907977213794228</v>
      </c>
      <c r="I158" s="4">
        <v>306.88260869565221</v>
      </c>
      <c r="J158" s="4">
        <v>50.8125</v>
      </c>
      <c r="K158" s="11">
        <v>0.16557634274542027</v>
      </c>
      <c r="L158" s="4">
        <v>77.225543478260875</v>
      </c>
      <c r="M158" s="4">
        <v>9.508152173913043</v>
      </c>
      <c r="N158" s="11">
        <v>0.12312185509694218</v>
      </c>
      <c r="O158" s="4">
        <v>64.692934782608702</v>
      </c>
      <c r="P158" s="4">
        <v>9.508152173913043</v>
      </c>
      <c r="Q158" s="9">
        <v>0.1469735791993951</v>
      </c>
      <c r="R158" s="4">
        <v>7.3152173913043477</v>
      </c>
      <c r="S158" s="4">
        <v>0</v>
      </c>
      <c r="T158" s="11">
        <v>0</v>
      </c>
      <c r="U158" s="4">
        <v>5.2173913043478262</v>
      </c>
      <c r="V158" s="4">
        <v>0</v>
      </c>
      <c r="W158" s="11">
        <v>0</v>
      </c>
      <c r="X158" s="4">
        <v>53.540760869565219</v>
      </c>
      <c r="Y158" s="4">
        <v>8.9429347826086953</v>
      </c>
      <c r="Z158" s="11">
        <v>0.16703040146170633</v>
      </c>
      <c r="AA158" s="4">
        <v>0</v>
      </c>
      <c r="AB158" s="4">
        <v>0</v>
      </c>
      <c r="AC158" s="11" t="s">
        <v>748</v>
      </c>
      <c r="AD158" s="4">
        <v>182.33695652173913</v>
      </c>
      <c r="AE158" s="4">
        <v>32.361413043478258</v>
      </c>
      <c r="AF158" s="11">
        <v>0.17748137108792844</v>
      </c>
      <c r="AG158" s="4">
        <v>2.2304347826086954</v>
      </c>
      <c r="AH158" s="4">
        <v>0</v>
      </c>
      <c r="AI158" s="11">
        <v>0</v>
      </c>
      <c r="AJ158" s="4">
        <v>4.0815217391304346</v>
      </c>
      <c r="AK158" s="4">
        <v>0</v>
      </c>
      <c r="AL158" s="11" t="s">
        <v>748</v>
      </c>
      <c r="AM158" s="1">
        <v>245426</v>
      </c>
      <c r="AN158" s="1">
        <v>5</v>
      </c>
      <c r="AX158"/>
      <c r="AY158"/>
    </row>
    <row r="159" spans="1:51" x14ac:dyDescent="0.25">
      <c r="A159" t="s">
        <v>356</v>
      </c>
      <c r="B159" t="s">
        <v>111</v>
      </c>
      <c r="C159" t="s">
        <v>589</v>
      </c>
      <c r="D159" t="s">
        <v>387</v>
      </c>
      <c r="E159" s="4">
        <v>24.75</v>
      </c>
      <c r="F159" s="4">
        <v>82.898913043478245</v>
      </c>
      <c r="G159" s="4">
        <v>3.6378260869565207</v>
      </c>
      <c r="H159" s="11">
        <v>4.3882675337957436E-2</v>
      </c>
      <c r="I159" s="4">
        <v>71.332391304347794</v>
      </c>
      <c r="J159" s="4">
        <v>3.6378260869565207</v>
      </c>
      <c r="K159" s="11">
        <v>5.0998235450082141E-2</v>
      </c>
      <c r="L159" s="4">
        <v>27.272826086956524</v>
      </c>
      <c r="M159" s="4">
        <v>0</v>
      </c>
      <c r="N159" s="11">
        <v>0</v>
      </c>
      <c r="O159" s="4">
        <v>15.706304347826087</v>
      </c>
      <c r="P159" s="4">
        <v>0</v>
      </c>
      <c r="Q159" s="9">
        <v>0</v>
      </c>
      <c r="R159" s="4">
        <v>5.4782608695652177</v>
      </c>
      <c r="S159" s="4">
        <v>0</v>
      </c>
      <c r="T159" s="11">
        <v>0</v>
      </c>
      <c r="U159" s="4">
        <v>6.0882608695652189</v>
      </c>
      <c r="V159" s="4">
        <v>0</v>
      </c>
      <c r="W159" s="11">
        <v>0</v>
      </c>
      <c r="X159" s="4">
        <v>14.110978260869564</v>
      </c>
      <c r="Y159" s="4">
        <v>3.6378260869565207</v>
      </c>
      <c r="Z159" s="11">
        <v>0.25780112616602857</v>
      </c>
      <c r="AA159" s="4">
        <v>0</v>
      </c>
      <c r="AB159" s="4">
        <v>0</v>
      </c>
      <c r="AC159" s="11" t="s">
        <v>748</v>
      </c>
      <c r="AD159" s="4">
        <v>41.515108695652152</v>
      </c>
      <c r="AE159" s="4">
        <v>0</v>
      </c>
      <c r="AF159" s="11">
        <v>0</v>
      </c>
      <c r="AG159" s="4">
        <v>0</v>
      </c>
      <c r="AH159" s="4">
        <v>0</v>
      </c>
      <c r="AI159" s="11" t="s">
        <v>748</v>
      </c>
      <c r="AJ159" s="4">
        <v>0</v>
      </c>
      <c r="AK159" s="4">
        <v>0</v>
      </c>
      <c r="AL159" s="11" t="s">
        <v>748</v>
      </c>
      <c r="AM159" s="1">
        <v>245319</v>
      </c>
      <c r="AN159" s="1">
        <v>5</v>
      </c>
      <c r="AX159"/>
      <c r="AY159"/>
    </row>
    <row r="160" spans="1:51" x14ac:dyDescent="0.25">
      <c r="A160" t="s">
        <v>356</v>
      </c>
      <c r="B160" t="s">
        <v>301</v>
      </c>
      <c r="C160" t="s">
        <v>692</v>
      </c>
      <c r="D160" t="s">
        <v>415</v>
      </c>
      <c r="E160" s="4">
        <v>16.173913043478262</v>
      </c>
      <c r="F160" s="4">
        <v>45.070652173913047</v>
      </c>
      <c r="G160" s="4">
        <v>0</v>
      </c>
      <c r="H160" s="11">
        <v>0</v>
      </c>
      <c r="I160" s="4">
        <v>39.073369565217391</v>
      </c>
      <c r="J160" s="4">
        <v>0</v>
      </c>
      <c r="K160" s="11">
        <v>0</v>
      </c>
      <c r="L160" s="4">
        <v>12.986413043478262</v>
      </c>
      <c r="M160" s="4">
        <v>0</v>
      </c>
      <c r="N160" s="11">
        <v>0</v>
      </c>
      <c r="O160" s="4">
        <v>6.9891304347826084</v>
      </c>
      <c r="P160" s="4">
        <v>0</v>
      </c>
      <c r="Q160" s="9">
        <v>0</v>
      </c>
      <c r="R160" s="4">
        <v>0</v>
      </c>
      <c r="S160" s="4">
        <v>0</v>
      </c>
      <c r="T160" s="11" t="s">
        <v>748</v>
      </c>
      <c r="U160" s="4">
        <v>5.9972826086956523</v>
      </c>
      <c r="V160" s="4">
        <v>0</v>
      </c>
      <c r="W160" s="11">
        <v>0</v>
      </c>
      <c r="X160" s="4">
        <v>16.630434782608695</v>
      </c>
      <c r="Y160" s="4">
        <v>0</v>
      </c>
      <c r="Z160" s="11">
        <v>0</v>
      </c>
      <c r="AA160" s="4">
        <v>0</v>
      </c>
      <c r="AB160" s="4">
        <v>0</v>
      </c>
      <c r="AC160" s="11" t="s">
        <v>748</v>
      </c>
      <c r="AD160" s="4">
        <v>15.453804347826088</v>
      </c>
      <c r="AE160" s="4">
        <v>0</v>
      </c>
      <c r="AF160" s="11">
        <v>0</v>
      </c>
      <c r="AG160" s="4">
        <v>0</v>
      </c>
      <c r="AH160" s="4">
        <v>0</v>
      </c>
      <c r="AI160" s="11" t="s">
        <v>748</v>
      </c>
      <c r="AJ160" s="4">
        <v>0</v>
      </c>
      <c r="AK160" s="4">
        <v>0</v>
      </c>
      <c r="AL160" s="11" t="s">
        <v>748</v>
      </c>
      <c r="AM160" s="1">
        <v>245606</v>
      </c>
      <c r="AN160" s="1">
        <v>5</v>
      </c>
      <c r="AX160"/>
      <c r="AY160"/>
    </row>
    <row r="161" spans="1:51" x14ac:dyDescent="0.25">
      <c r="A161" t="s">
        <v>356</v>
      </c>
      <c r="B161" t="s">
        <v>36</v>
      </c>
      <c r="C161" t="s">
        <v>542</v>
      </c>
      <c r="D161" t="s">
        <v>415</v>
      </c>
      <c r="E161" s="4">
        <v>48.184782608695649</v>
      </c>
      <c r="F161" s="4">
        <v>219.48641304347828</v>
      </c>
      <c r="G161" s="4">
        <v>2.3478260869565215</v>
      </c>
      <c r="H161" s="11">
        <v>1.0696908543908083E-2</v>
      </c>
      <c r="I161" s="4">
        <v>198.616847826087</v>
      </c>
      <c r="J161" s="4">
        <v>2.3478260869565215</v>
      </c>
      <c r="K161" s="11">
        <v>1.1820880819799972E-2</v>
      </c>
      <c r="L161" s="4">
        <v>57.190217391304344</v>
      </c>
      <c r="M161" s="4">
        <v>8.6956521739130432E-2</v>
      </c>
      <c r="N161" s="11">
        <v>1.520478950869524E-3</v>
      </c>
      <c r="O161" s="4">
        <v>41.016304347826086</v>
      </c>
      <c r="P161" s="4">
        <v>8.6956521739130432E-2</v>
      </c>
      <c r="Q161" s="9">
        <v>2.120047701073274E-3</v>
      </c>
      <c r="R161" s="4">
        <v>16.173913043478262</v>
      </c>
      <c r="S161" s="4">
        <v>0</v>
      </c>
      <c r="T161" s="11">
        <v>0</v>
      </c>
      <c r="U161" s="4">
        <v>0</v>
      </c>
      <c r="V161" s="4">
        <v>0</v>
      </c>
      <c r="W161" s="11" t="s">
        <v>748</v>
      </c>
      <c r="X161" s="4">
        <v>32.331521739130437</v>
      </c>
      <c r="Y161" s="4">
        <v>2.2608695652173911</v>
      </c>
      <c r="Z161" s="11">
        <v>6.9927718944360381E-2</v>
      </c>
      <c r="AA161" s="4">
        <v>4.6956521739130439</v>
      </c>
      <c r="AB161" s="4">
        <v>0</v>
      </c>
      <c r="AC161" s="11">
        <v>0</v>
      </c>
      <c r="AD161" s="4">
        <v>122.29891304347827</v>
      </c>
      <c r="AE161" s="4">
        <v>0</v>
      </c>
      <c r="AF161" s="11">
        <v>0</v>
      </c>
      <c r="AG161" s="4">
        <v>0</v>
      </c>
      <c r="AH161" s="4">
        <v>0</v>
      </c>
      <c r="AI161" s="11" t="s">
        <v>748</v>
      </c>
      <c r="AJ161" s="4">
        <v>2.9701086956521738</v>
      </c>
      <c r="AK161" s="4">
        <v>0</v>
      </c>
      <c r="AL161" s="11" t="s">
        <v>748</v>
      </c>
      <c r="AM161" s="1">
        <v>245210</v>
      </c>
      <c r="AN161" s="1">
        <v>5</v>
      </c>
      <c r="AX161"/>
      <c r="AY161"/>
    </row>
    <row r="162" spans="1:51" x14ac:dyDescent="0.25">
      <c r="A162" t="s">
        <v>356</v>
      </c>
      <c r="B162" t="s">
        <v>242</v>
      </c>
      <c r="C162" t="s">
        <v>646</v>
      </c>
      <c r="D162" t="s">
        <v>405</v>
      </c>
      <c r="E162" s="4">
        <v>40.586956521739133</v>
      </c>
      <c r="F162" s="4">
        <v>176.30978260869563</v>
      </c>
      <c r="G162" s="4">
        <v>1.0625</v>
      </c>
      <c r="H162" s="11">
        <v>6.0263247125551013E-3</v>
      </c>
      <c r="I162" s="4">
        <v>158.96195652173913</v>
      </c>
      <c r="J162" s="4">
        <v>1.0625</v>
      </c>
      <c r="K162" s="11">
        <v>6.6839891962118363E-3</v>
      </c>
      <c r="L162" s="4">
        <v>46.157608695652172</v>
      </c>
      <c r="M162" s="4">
        <v>0</v>
      </c>
      <c r="N162" s="11">
        <v>0</v>
      </c>
      <c r="O162" s="4">
        <v>28.809782608695652</v>
      </c>
      <c r="P162" s="4">
        <v>0</v>
      </c>
      <c r="Q162" s="9">
        <v>0</v>
      </c>
      <c r="R162" s="4">
        <v>11.869565217391305</v>
      </c>
      <c r="S162" s="4">
        <v>0</v>
      </c>
      <c r="T162" s="11">
        <v>0</v>
      </c>
      <c r="U162" s="4">
        <v>5.4782608695652177</v>
      </c>
      <c r="V162" s="4">
        <v>0</v>
      </c>
      <c r="W162" s="11">
        <v>0</v>
      </c>
      <c r="X162" s="4">
        <v>31.339673913043477</v>
      </c>
      <c r="Y162" s="4">
        <v>0.15760869565217392</v>
      </c>
      <c r="Z162" s="11">
        <v>5.0290470822856159E-3</v>
      </c>
      <c r="AA162" s="4">
        <v>0</v>
      </c>
      <c r="AB162" s="4">
        <v>0</v>
      </c>
      <c r="AC162" s="11" t="s">
        <v>748</v>
      </c>
      <c r="AD162" s="4">
        <v>82.796195652173907</v>
      </c>
      <c r="AE162" s="4">
        <v>0.90489130434782605</v>
      </c>
      <c r="AF162" s="11">
        <v>1.092914109422692E-2</v>
      </c>
      <c r="AG162" s="4">
        <v>1.0896739130434783</v>
      </c>
      <c r="AH162" s="4">
        <v>0</v>
      </c>
      <c r="AI162" s="11">
        <v>0</v>
      </c>
      <c r="AJ162" s="4">
        <v>14.926630434782609</v>
      </c>
      <c r="AK162" s="4">
        <v>0</v>
      </c>
      <c r="AL162" s="11" t="s">
        <v>748</v>
      </c>
      <c r="AM162" s="1">
        <v>245513</v>
      </c>
      <c r="AN162" s="1">
        <v>5</v>
      </c>
      <c r="AX162"/>
      <c r="AY162"/>
    </row>
    <row r="163" spans="1:51" x14ac:dyDescent="0.25">
      <c r="A163" t="s">
        <v>356</v>
      </c>
      <c r="B163" t="s">
        <v>57</v>
      </c>
      <c r="C163" t="s">
        <v>531</v>
      </c>
      <c r="D163" t="s">
        <v>416</v>
      </c>
      <c r="E163" s="4">
        <v>75.489130434782609</v>
      </c>
      <c r="F163" s="4">
        <v>285.69836956521743</v>
      </c>
      <c r="G163" s="4">
        <v>0</v>
      </c>
      <c r="H163" s="11">
        <v>0</v>
      </c>
      <c r="I163" s="4">
        <v>276.57880434782612</v>
      </c>
      <c r="J163" s="4">
        <v>0</v>
      </c>
      <c r="K163" s="11">
        <v>0</v>
      </c>
      <c r="L163" s="4">
        <v>54.915760869565219</v>
      </c>
      <c r="M163" s="4">
        <v>0</v>
      </c>
      <c r="N163" s="11">
        <v>0</v>
      </c>
      <c r="O163" s="4">
        <v>50.220108695652172</v>
      </c>
      <c r="P163" s="4">
        <v>0</v>
      </c>
      <c r="Q163" s="9">
        <v>0</v>
      </c>
      <c r="R163" s="4">
        <v>0</v>
      </c>
      <c r="S163" s="4">
        <v>0</v>
      </c>
      <c r="T163" s="11" t="s">
        <v>748</v>
      </c>
      <c r="U163" s="4">
        <v>4.6956521739130439</v>
      </c>
      <c r="V163" s="4">
        <v>0</v>
      </c>
      <c r="W163" s="11">
        <v>0</v>
      </c>
      <c r="X163" s="4">
        <v>43.668478260869563</v>
      </c>
      <c r="Y163" s="4">
        <v>0</v>
      </c>
      <c r="Z163" s="11">
        <v>0</v>
      </c>
      <c r="AA163" s="4">
        <v>4.4239130434782608</v>
      </c>
      <c r="AB163" s="4">
        <v>0</v>
      </c>
      <c r="AC163" s="11">
        <v>0</v>
      </c>
      <c r="AD163" s="4">
        <v>108.72554347826087</v>
      </c>
      <c r="AE163" s="4">
        <v>0</v>
      </c>
      <c r="AF163" s="11">
        <v>0</v>
      </c>
      <c r="AG163" s="4">
        <v>0</v>
      </c>
      <c r="AH163" s="4">
        <v>0</v>
      </c>
      <c r="AI163" s="11" t="s">
        <v>748</v>
      </c>
      <c r="AJ163" s="4">
        <v>73.964673913043484</v>
      </c>
      <c r="AK163" s="4">
        <v>0</v>
      </c>
      <c r="AL163" s="11" t="s">
        <v>748</v>
      </c>
      <c r="AM163" s="1">
        <v>245240</v>
      </c>
      <c r="AN163" s="1">
        <v>5</v>
      </c>
      <c r="AX163"/>
      <c r="AY163"/>
    </row>
    <row r="164" spans="1:51" x14ac:dyDescent="0.25">
      <c r="A164" t="s">
        <v>356</v>
      </c>
      <c r="B164" t="s">
        <v>155</v>
      </c>
      <c r="C164" t="s">
        <v>612</v>
      </c>
      <c r="D164" t="s">
        <v>438</v>
      </c>
      <c r="E164" s="4">
        <v>24.956521739130434</v>
      </c>
      <c r="F164" s="4">
        <v>114.85489130434783</v>
      </c>
      <c r="G164" s="4">
        <v>0</v>
      </c>
      <c r="H164" s="11">
        <v>0</v>
      </c>
      <c r="I164" s="4">
        <v>99.952717391304361</v>
      </c>
      <c r="J164" s="4">
        <v>0</v>
      </c>
      <c r="K164" s="11">
        <v>0</v>
      </c>
      <c r="L164" s="4">
        <v>20.057065217391305</v>
      </c>
      <c r="M164" s="4">
        <v>0</v>
      </c>
      <c r="N164" s="11">
        <v>0</v>
      </c>
      <c r="O164" s="4">
        <v>10.695652173913043</v>
      </c>
      <c r="P164" s="4">
        <v>0</v>
      </c>
      <c r="Q164" s="9">
        <v>0</v>
      </c>
      <c r="R164" s="4">
        <v>0</v>
      </c>
      <c r="S164" s="4">
        <v>0</v>
      </c>
      <c r="T164" s="11" t="s">
        <v>748</v>
      </c>
      <c r="U164" s="4">
        <v>9.3614130434782616</v>
      </c>
      <c r="V164" s="4">
        <v>0</v>
      </c>
      <c r="W164" s="11">
        <v>0</v>
      </c>
      <c r="X164" s="4">
        <v>22.798913043478262</v>
      </c>
      <c r="Y164" s="4">
        <v>0</v>
      </c>
      <c r="Z164" s="11">
        <v>0</v>
      </c>
      <c r="AA164" s="4">
        <v>5.5407608695652177</v>
      </c>
      <c r="AB164" s="4">
        <v>0</v>
      </c>
      <c r="AC164" s="11">
        <v>0</v>
      </c>
      <c r="AD164" s="4">
        <v>66.458152173913049</v>
      </c>
      <c r="AE164" s="4">
        <v>0</v>
      </c>
      <c r="AF164" s="11">
        <v>0</v>
      </c>
      <c r="AG164" s="4">
        <v>0</v>
      </c>
      <c r="AH164" s="4">
        <v>0</v>
      </c>
      <c r="AI164" s="11" t="s">
        <v>748</v>
      </c>
      <c r="AJ164" s="4">
        <v>0</v>
      </c>
      <c r="AK164" s="4">
        <v>0</v>
      </c>
      <c r="AL164" s="11" t="s">
        <v>748</v>
      </c>
      <c r="AM164" s="1">
        <v>245388</v>
      </c>
      <c r="AN164" s="1">
        <v>5</v>
      </c>
      <c r="AX164"/>
      <c r="AY164"/>
    </row>
    <row r="165" spans="1:51" x14ac:dyDescent="0.25">
      <c r="A165" t="s">
        <v>356</v>
      </c>
      <c r="B165" t="s">
        <v>254</v>
      </c>
      <c r="C165" t="s">
        <v>663</v>
      </c>
      <c r="D165" t="s">
        <v>445</v>
      </c>
      <c r="E165" s="4">
        <v>42.163043478260867</v>
      </c>
      <c r="F165" s="4">
        <v>174.14402173913044</v>
      </c>
      <c r="G165" s="4">
        <v>0</v>
      </c>
      <c r="H165" s="11">
        <v>0</v>
      </c>
      <c r="I165" s="4">
        <v>159.7771739130435</v>
      </c>
      <c r="J165" s="4">
        <v>0</v>
      </c>
      <c r="K165" s="11">
        <v>0</v>
      </c>
      <c r="L165" s="4">
        <v>40.241847826086961</v>
      </c>
      <c r="M165" s="4">
        <v>0</v>
      </c>
      <c r="N165" s="11">
        <v>0</v>
      </c>
      <c r="O165" s="4">
        <v>25.875</v>
      </c>
      <c r="P165" s="4">
        <v>0</v>
      </c>
      <c r="Q165" s="9">
        <v>0</v>
      </c>
      <c r="R165" s="4">
        <v>10.548913043478262</v>
      </c>
      <c r="S165" s="4">
        <v>0</v>
      </c>
      <c r="T165" s="11">
        <v>0</v>
      </c>
      <c r="U165" s="4">
        <v>3.8179347826086958</v>
      </c>
      <c r="V165" s="4">
        <v>0</v>
      </c>
      <c r="W165" s="11">
        <v>0</v>
      </c>
      <c r="X165" s="4">
        <v>17.538043478260871</v>
      </c>
      <c r="Y165" s="4">
        <v>0</v>
      </c>
      <c r="Z165" s="11">
        <v>0</v>
      </c>
      <c r="AA165" s="4">
        <v>0</v>
      </c>
      <c r="AB165" s="4">
        <v>0</v>
      </c>
      <c r="AC165" s="11" t="s">
        <v>748</v>
      </c>
      <c r="AD165" s="4">
        <v>101.29347826086956</v>
      </c>
      <c r="AE165" s="4">
        <v>0</v>
      </c>
      <c r="AF165" s="11">
        <v>0</v>
      </c>
      <c r="AG165" s="4">
        <v>5.2635869565217392</v>
      </c>
      <c r="AH165" s="4">
        <v>0</v>
      </c>
      <c r="AI165" s="11">
        <v>0</v>
      </c>
      <c r="AJ165" s="4">
        <v>9.8070652173913047</v>
      </c>
      <c r="AK165" s="4">
        <v>0</v>
      </c>
      <c r="AL165" s="11" t="s">
        <v>748</v>
      </c>
      <c r="AM165" s="1">
        <v>245533</v>
      </c>
      <c r="AN165" s="1">
        <v>5</v>
      </c>
      <c r="AX165"/>
      <c r="AY165"/>
    </row>
    <row r="166" spans="1:51" x14ac:dyDescent="0.25">
      <c r="A166" t="s">
        <v>356</v>
      </c>
      <c r="B166" t="s">
        <v>86</v>
      </c>
      <c r="C166" t="s">
        <v>571</v>
      </c>
      <c r="D166" t="s">
        <v>396</v>
      </c>
      <c r="E166" s="4">
        <v>56.576086956521742</v>
      </c>
      <c r="F166" s="4">
        <v>248.89945652173913</v>
      </c>
      <c r="G166" s="4">
        <v>0</v>
      </c>
      <c r="H166" s="11">
        <v>0</v>
      </c>
      <c r="I166" s="4">
        <v>225.29619565217391</v>
      </c>
      <c r="J166" s="4">
        <v>0</v>
      </c>
      <c r="K166" s="11">
        <v>0</v>
      </c>
      <c r="L166" s="4">
        <v>39.372282608695656</v>
      </c>
      <c r="M166" s="4">
        <v>0</v>
      </c>
      <c r="N166" s="11">
        <v>0</v>
      </c>
      <c r="O166" s="4">
        <v>15.817934782608695</v>
      </c>
      <c r="P166" s="4">
        <v>0</v>
      </c>
      <c r="Q166" s="9">
        <v>0</v>
      </c>
      <c r="R166" s="4">
        <v>18.597826086956523</v>
      </c>
      <c r="S166" s="4">
        <v>0</v>
      </c>
      <c r="T166" s="11">
        <v>0</v>
      </c>
      <c r="U166" s="4">
        <v>4.9565217391304346</v>
      </c>
      <c r="V166" s="4">
        <v>0</v>
      </c>
      <c r="W166" s="11">
        <v>0</v>
      </c>
      <c r="X166" s="4">
        <v>65.122282608695656</v>
      </c>
      <c r="Y166" s="4">
        <v>0</v>
      </c>
      <c r="Z166" s="11">
        <v>0</v>
      </c>
      <c r="AA166" s="4">
        <v>4.8913043478260872E-2</v>
      </c>
      <c r="AB166" s="4">
        <v>0</v>
      </c>
      <c r="AC166" s="11">
        <v>0</v>
      </c>
      <c r="AD166" s="4">
        <v>144.35597826086956</v>
      </c>
      <c r="AE166" s="4">
        <v>0</v>
      </c>
      <c r="AF166" s="11">
        <v>0</v>
      </c>
      <c r="AG166" s="4">
        <v>0</v>
      </c>
      <c r="AH166" s="4">
        <v>0</v>
      </c>
      <c r="AI166" s="11" t="s">
        <v>748</v>
      </c>
      <c r="AJ166" s="4">
        <v>0</v>
      </c>
      <c r="AK166" s="4">
        <v>0</v>
      </c>
      <c r="AL166" s="11" t="s">
        <v>748</v>
      </c>
      <c r="AM166" s="1">
        <v>245280</v>
      </c>
      <c r="AN166" s="1">
        <v>5</v>
      </c>
      <c r="AX166"/>
      <c r="AY166"/>
    </row>
    <row r="167" spans="1:51" x14ac:dyDescent="0.25">
      <c r="A167" t="s">
        <v>356</v>
      </c>
      <c r="B167" t="s">
        <v>282</v>
      </c>
      <c r="C167" t="s">
        <v>683</v>
      </c>
      <c r="D167" t="s">
        <v>469</v>
      </c>
      <c r="E167" s="4">
        <v>19.521739130434781</v>
      </c>
      <c r="F167" s="4">
        <v>96.872282608695656</v>
      </c>
      <c r="G167" s="4">
        <v>0</v>
      </c>
      <c r="H167" s="11">
        <v>0</v>
      </c>
      <c r="I167" s="4">
        <v>79.66032608695653</v>
      </c>
      <c r="J167" s="4">
        <v>0</v>
      </c>
      <c r="K167" s="11">
        <v>0</v>
      </c>
      <c r="L167" s="4">
        <v>16.682065217391305</v>
      </c>
      <c r="M167" s="4">
        <v>0</v>
      </c>
      <c r="N167" s="11">
        <v>0</v>
      </c>
      <c r="O167" s="4">
        <v>1.2201086956521738</v>
      </c>
      <c r="P167" s="4">
        <v>0</v>
      </c>
      <c r="Q167" s="9">
        <v>0</v>
      </c>
      <c r="R167" s="4">
        <v>10.070652173913043</v>
      </c>
      <c r="S167" s="4">
        <v>0</v>
      </c>
      <c r="T167" s="11">
        <v>0</v>
      </c>
      <c r="U167" s="4">
        <v>5.3913043478260869</v>
      </c>
      <c r="V167" s="4">
        <v>0</v>
      </c>
      <c r="W167" s="11">
        <v>0</v>
      </c>
      <c r="X167" s="4">
        <v>35.377717391304351</v>
      </c>
      <c r="Y167" s="4">
        <v>0</v>
      </c>
      <c r="Z167" s="11">
        <v>0</v>
      </c>
      <c r="AA167" s="4">
        <v>1.75</v>
      </c>
      <c r="AB167" s="4">
        <v>0</v>
      </c>
      <c r="AC167" s="11">
        <v>0</v>
      </c>
      <c r="AD167" s="4">
        <v>42.168478260869563</v>
      </c>
      <c r="AE167" s="4">
        <v>0</v>
      </c>
      <c r="AF167" s="11">
        <v>0</v>
      </c>
      <c r="AG167" s="4">
        <v>0</v>
      </c>
      <c r="AH167" s="4">
        <v>0</v>
      </c>
      <c r="AI167" s="11" t="s">
        <v>748</v>
      </c>
      <c r="AJ167" s="4">
        <v>0.89402173913043481</v>
      </c>
      <c r="AK167" s="4">
        <v>0</v>
      </c>
      <c r="AL167" s="11" t="s">
        <v>748</v>
      </c>
      <c r="AM167" s="1">
        <v>245580</v>
      </c>
      <c r="AN167" s="1">
        <v>5</v>
      </c>
      <c r="AX167"/>
      <c r="AY167"/>
    </row>
    <row r="168" spans="1:51" x14ac:dyDescent="0.25">
      <c r="A168" t="s">
        <v>356</v>
      </c>
      <c r="B168" t="s">
        <v>175</v>
      </c>
      <c r="C168" t="s">
        <v>624</v>
      </c>
      <c r="D168" t="s">
        <v>408</v>
      </c>
      <c r="E168" s="4">
        <v>63.326086956521742</v>
      </c>
      <c r="F168" s="4">
        <v>275.74456521739131</v>
      </c>
      <c r="G168" s="4">
        <v>0</v>
      </c>
      <c r="H168" s="11">
        <v>0</v>
      </c>
      <c r="I168" s="4">
        <v>263.69021739130432</v>
      </c>
      <c r="J168" s="4">
        <v>0</v>
      </c>
      <c r="K168" s="11">
        <v>0</v>
      </c>
      <c r="L168" s="4">
        <v>78.491847826086968</v>
      </c>
      <c r="M168" s="4">
        <v>0</v>
      </c>
      <c r="N168" s="11">
        <v>0</v>
      </c>
      <c r="O168" s="4">
        <v>66.4375</v>
      </c>
      <c r="P168" s="4">
        <v>0</v>
      </c>
      <c r="Q168" s="9">
        <v>0</v>
      </c>
      <c r="R168" s="4">
        <v>6.6630434782608692</v>
      </c>
      <c r="S168" s="4">
        <v>0</v>
      </c>
      <c r="T168" s="11">
        <v>0</v>
      </c>
      <c r="U168" s="4">
        <v>5.3913043478260869</v>
      </c>
      <c r="V168" s="4">
        <v>0</v>
      </c>
      <c r="W168" s="11">
        <v>0</v>
      </c>
      <c r="X168" s="4">
        <v>54.551630434782609</v>
      </c>
      <c r="Y168" s="4">
        <v>0</v>
      </c>
      <c r="Z168" s="11">
        <v>0</v>
      </c>
      <c r="AA168" s="4">
        <v>0</v>
      </c>
      <c r="AB168" s="4">
        <v>0</v>
      </c>
      <c r="AC168" s="11" t="s">
        <v>748</v>
      </c>
      <c r="AD168" s="4">
        <v>131.95923913043478</v>
      </c>
      <c r="AE168" s="4">
        <v>0</v>
      </c>
      <c r="AF168" s="11">
        <v>0</v>
      </c>
      <c r="AG168" s="4">
        <v>0</v>
      </c>
      <c r="AH168" s="4">
        <v>0</v>
      </c>
      <c r="AI168" s="11" t="s">
        <v>748</v>
      </c>
      <c r="AJ168" s="4">
        <v>10.741847826086957</v>
      </c>
      <c r="AK168" s="4">
        <v>0</v>
      </c>
      <c r="AL168" s="11" t="s">
        <v>748</v>
      </c>
      <c r="AM168" s="1">
        <v>245420</v>
      </c>
      <c r="AN168" s="1">
        <v>5</v>
      </c>
      <c r="AX168"/>
      <c r="AY168"/>
    </row>
    <row r="169" spans="1:51" x14ac:dyDescent="0.25">
      <c r="A169" t="s">
        <v>356</v>
      </c>
      <c r="B169" t="s">
        <v>156</v>
      </c>
      <c r="C169" t="s">
        <v>481</v>
      </c>
      <c r="D169" t="s">
        <v>413</v>
      </c>
      <c r="E169" s="4">
        <v>8.6413043478260878</v>
      </c>
      <c r="F169" s="4">
        <v>72.877717391304344</v>
      </c>
      <c r="G169" s="4">
        <v>0</v>
      </c>
      <c r="H169" s="11">
        <v>0</v>
      </c>
      <c r="I169" s="4">
        <v>65.918478260869563</v>
      </c>
      <c r="J169" s="4">
        <v>0</v>
      </c>
      <c r="K169" s="11">
        <v>0</v>
      </c>
      <c r="L169" s="4">
        <v>39.570652173913047</v>
      </c>
      <c r="M169" s="4">
        <v>0</v>
      </c>
      <c r="N169" s="11">
        <v>0</v>
      </c>
      <c r="O169" s="4">
        <v>32.611413043478258</v>
      </c>
      <c r="P169" s="4">
        <v>0</v>
      </c>
      <c r="Q169" s="9">
        <v>0</v>
      </c>
      <c r="R169" s="4">
        <v>3.5244565217391304</v>
      </c>
      <c r="S169" s="4">
        <v>0</v>
      </c>
      <c r="T169" s="11">
        <v>0</v>
      </c>
      <c r="U169" s="4">
        <v>3.4347826086956523</v>
      </c>
      <c r="V169" s="4">
        <v>0</v>
      </c>
      <c r="W169" s="11">
        <v>0</v>
      </c>
      <c r="X169" s="4">
        <v>2.4157608695652173</v>
      </c>
      <c r="Y169" s="4">
        <v>0</v>
      </c>
      <c r="Z169" s="11">
        <v>0</v>
      </c>
      <c r="AA169" s="4">
        <v>0</v>
      </c>
      <c r="AB169" s="4">
        <v>0</v>
      </c>
      <c r="AC169" s="11" t="s">
        <v>748</v>
      </c>
      <c r="AD169" s="4">
        <v>30.160326086956523</v>
      </c>
      <c r="AE169" s="4">
        <v>0</v>
      </c>
      <c r="AF169" s="11">
        <v>0</v>
      </c>
      <c r="AG169" s="4">
        <v>0</v>
      </c>
      <c r="AH169" s="4">
        <v>0</v>
      </c>
      <c r="AI169" s="11" t="s">
        <v>748</v>
      </c>
      <c r="AJ169" s="4">
        <v>0.73097826086956519</v>
      </c>
      <c r="AK169" s="4">
        <v>0</v>
      </c>
      <c r="AL169" s="11" t="s">
        <v>748</v>
      </c>
      <c r="AM169" s="1">
        <v>245389</v>
      </c>
      <c r="AN169" s="1">
        <v>5</v>
      </c>
      <c r="AX169"/>
      <c r="AY169"/>
    </row>
    <row r="170" spans="1:51" x14ac:dyDescent="0.25">
      <c r="A170" t="s">
        <v>356</v>
      </c>
      <c r="B170" t="s">
        <v>244</v>
      </c>
      <c r="C170" t="s">
        <v>613</v>
      </c>
      <c r="D170" t="s">
        <v>447</v>
      </c>
      <c r="E170" s="4">
        <v>48.597826086956523</v>
      </c>
      <c r="F170" s="4">
        <v>187.45630434782609</v>
      </c>
      <c r="G170" s="4">
        <v>0</v>
      </c>
      <c r="H170" s="11">
        <v>0</v>
      </c>
      <c r="I170" s="4">
        <v>165.04326086956522</v>
      </c>
      <c r="J170" s="4">
        <v>0</v>
      </c>
      <c r="K170" s="11">
        <v>0</v>
      </c>
      <c r="L170" s="4">
        <v>58.021739130434781</v>
      </c>
      <c r="M170" s="4">
        <v>0</v>
      </c>
      <c r="N170" s="11">
        <v>0</v>
      </c>
      <c r="O170" s="4">
        <v>42.396739130434781</v>
      </c>
      <c r="P170" s="4">
        <v>0</v>
      </c>
      <c r="Q170" s="9">
        <v>0</v>
      </c>
      <c r="R170" s="4">
        <v>10.407608695652174</v>
      </c>
      <c r="S170" s="4">
        <v>0</v>
      </c>
      <c r="T170" s="11">
        <v>0</v>
      </c>
      <c r="U170" s="4">
        <v>5.2173913043478262</v>
      </c>
      <c r="V170" s="4">
        <v>0</v>
      </c>
      <c r="W170" s="11">
        <v>0</v>
      </c>
      <c r="X170" s="4">
        <v>10.785326086956522</v>
      </c>
      <c r="Y170" s="4">
        <v>0</v>
      </c>
      <c r="Z170" s="11">
        <v>0</v>
      </c>
      <c r="AA170" s="4">
        <v>6.7880434782608692</v>
      </c>
      <c r="AB170" s="4">
        <v>0</v>
      </c>
      <c r="AC170" s="11">
        <v>0</v>
      </c>
      <c r="AD170" s="4">
        <v>76.178804347826087</v>
      </c>
      <c r="AE170" s="4">
        <v>0</v>
      </c>
      <c r="AF170" s="11">
        <v>0</v>
      </c>
      <c r="AG170" s="4">
        <v>18.117173913043477</v>
      </c>
      <c r="AH170" s="4">
        <v>0</v>
      </c>
      <c r="AI170" s="11">
        <v>0</v>
      </c>
      <c r="AJ170" s="4">
        <v>17.565217391304348</v>
      </c>
      <c r="AK170" s="4">
        <v>0</v>
      </c>
      <c r="AL170" s="11" t="s">
        <v>748</v>
      </c>
      <c r="AM170" s="1">
        <v>245516</v>
      </c>
      <c r="AN170" s="1">
        <v>5</v>
      </c>
      <c r="AX170"/>
      <c r="AY170"/>
    </row>
    <row r="171" spans="1:51" x14ac:dyDescent="0.25">
      <c r="A171" t="s">
        <v>356</v>
      </c>
      <c r="B171" t="s">
        <v>203</v>
      </c>
      <c r="C171" t="s">
        <v>637</v>
      </c>
      <c r="D171" t="s">
        <v>450</v>
      </c>
      <c r="E171" s="4">
        <v>55.663043478260867</v>
      </c>
      <c r="F171" s="4">
        <v>250.98369565217388</v>
      </c>
      <c r="G171" s="4">
        <v>0</v>
      </c>
      <c r="H171" s="11">
        <v>0</v>
      </c>
      <c r="I171" s="4">
        <v>239.14402173913044</v>
      </c>
      <c r="J171" s="4">
        <v>0</v>
      </c>
      <c r="K171" s="11">
        <v>0</v>
      </c>
      <c r="L171" s="4">
        <v>34.355978260869563</v>
      </c>
      <c r="M171" s="4">
        <v>0</v>
      </c>
      <c r="N171" s="11">
        <v>0</v>
      </c>
      <c r="O171" s="4">
        <v>22.516304347826086</v>
      </c>
      <c r="P171" s="4">
        <v>0</v>
      </c>
      <c r="Q171" s="9">
        <v>0</v>
      </c>
      <c r="R171" s="4">
        <v>7.3940217391304346</v>
      </c>
      <c r="S171" s="4">
        <v>0</v>
      </c>
      <c r="T171" s="11">
        <v>0</v>
      </c>
      <c r="U171" s="4">
        <v>4.4456521739130439</v>
      </c>
      <c r="V171" s="4">
        <v>0</v>
      </c>
      <c r="W171" s="11">
        <v>0</v>
      </c>
      <c r="X171" s="4">
        <v>53.489130434782609</v>
      </c>
      <c r="Y171" s="4">
        <v>0</v>
      </c>
      <c r="Z171" s="11">
        <v>0</v>
      </c>
      <c r="AA171" s="4">
        <v>0</v>
      </c>
      <c r="AB171" s="4">
        <v>0</v>
      </c>
      <c r="AC171" s="11" t="s">
        <v>748</v>
      </c>
      <c r="AD171" s="4">
        <v>130.39673913043478</v>
      </c>
      <c r="AE171" s="4">
        <v>0</v>
      </c>
      <c r="AF171" s="11">
        <v>0</v>
      </c>
      <c r="AG171" s="4">
        <v>0</v>
      </c>
      <c r="AH171" s="4">
        <v>0</v>
      </c>
      <c r="AI171" s="11" t="s">
        <v>748</v>
      </c>
      <c r="AJ171" s="4">
        <v>32.741847826086953</v>
      </c>
      <c r="AK171" s="4">
        <v>0</v>
      </c>
      <c r="AL171" s="11" t="s">
        <v>748</v>
      </c>
      <c r="AM171" s="1">
        <v>245453</v>
      </c>
      <c r="AN171" s="1">
        <v>5</v>
      </c>
      <c r="AX171"/>
      <c r="AY171"/>
    </row>
    <row r="172" spans="1:51" x14ac:dyDescent="0.25">
      <c r="A172" t="s">
        <v>356</v>
      </c>
      <c r="B172" t="s">
        <v>306</v>
      </c>
      <c r="C172" t="s">
        <v>695</v>
      </c>
      <c r="D172" t="s">
        <v>442</v>
      </c>
      <c r="E172" s="4">
        <v>28.608695652173914</v>
      </c>
      <c r="F172" s="4">
        <v>128.24456521739131</v>
      </c>
      <c r="G172" s="4">
        <v>0</v>
      </c>
      <c r="H172" s="11">
        <v>0</v>
      </c>
      <c r="I172" s="4">
        <v>123.72282608695653</v>
      </c>
      <c r="J172" s="4">
        <v>0</v>
      </c>
      <c r="K172" s="11">
        <v>0</v>
      </c>
      <c r="L172" s="4">
        <v>37.182065217391305</v>
      </c>
      <c r="M172" s="4">
        <v>0</v>
      </c>
      <c r="N172" s="11">
        <v>0</v>
      </c>
      <c r="O172" s="4">
        <v>32.660326086956523</v>
      </c>
      <c r="P172" s="4">
        <v>0</v>
      </c>
      <c r="Q172" s="9">
        <v>0</v>
      </c>
      <c r="R172" s="4">
        <v>0</v>
      </c>
      <c r="S172" s="4">
        <v>0</v>
      </c>
      <c r="T172" s="11" t="s">
        <v>748</v>
      </c>
      <c r="U172" s="4">
        <v>4.5217391304347823</v>
      </c>
      <c r="V172" s="4">
        <v>0</v>
      </c>
      <c r="W172" s="11">
        <v>0</v>
      </c>
      <c r="X172" s="4">
        <v>23.491847826086957</v>
      </c>
      <c r="Y172" s="4">
        <v>0</v>
      </c>
      <c r="Z172" s="11">
        <v>0</v>
      </c>
      <c r="AA172" s="4">
        <v>0</v>
      </c>
      <c r="AB172" s="4">
        <v>0</v>
      </c>
      <c r="AC172" s="11" t="s">
        <v>748</v>
      </c>
      <c r="AD172" s="4">
        <v>65.866847826086953</v>
      </c>
      <c r="AE172" s="4">
        <v>0</v>
      </c>
      <c r="AF172" s="11">
        <v>0</v>
      </c>
      <c r="AG172" s="4">
        <v>0</v>
      </c>
      <c r="AH172" s="4">
        <v>0</v>
      </c>
      <c r="AI172" s="11" t="s">
        <v>748</v>
      </c>
      <c r="AJ172" s="4">
        <v>1.7038043478260869</v>
      </c>
      <c r="AK172" s="4">
        <v>0</v>
      </c>
      <c r="AL172" s="11" t="s">
        <v>748</v>
      </c>
      <c r="AM172" s="1">
        <v>245616</v>
      </c>
      <c r="AN172" s="1">
        <v>5</v>
      </c>
      <c r="AX172"/>
      <c r="AY172"/>
    </row>
    <row r="173" spans="1:51" x14ac:dyDescent="0.25">
      <c r="A173" t="s">
        <v>356</v>
      </c>
      <c r="B173" t="s">
        <v>216</v>
      </c>
      <c r="C173" t="s">
        <v>644</v>
      </c>
      <c r="D173" t="s">
        <v>442</v>
      </c>
      <c r="E173" s="4">
        <v>37.782608695652172</v>
      </c>
      <c r="F173" s="4">
        <v>157.93749999999997</v>
      </c>
      <c r="G173" s="4">
        <v>0</v>
      </c>
      <c r="H173" s="11">
        <v>0</v>
      </c>
      <c r="I173" s="4">
        <v>151.65489130434781</v>
      </c>
      <c r="J173" s="4">
        <v>0</v>
      </c>
      <c r="K173" s="11">
        <v>0</v>
      </c>
      <c r="L173" s="4">
        <v>24</v>
      </c>
      <c r="M173" s="4">
        <v>0</v>
      </c>
      <c r="N173" s="11">
        <v>0</v>
      </c>
      <c r="O173" s="4">
        <v>17.717391304347824</v>
      </c>
      <c r="P173" s="4">
        <v>0</v>
      </c>
      <c r="Q173" s="9">
        <v>0</v>
      </c>
      <c r="R173" s="4">
        <v>1.0652173913043479</v>
      </c>
      <c r="S173" s="4">
        <v>0</v>
      </c>
      <c r="T173" s="11">
        <v>0</v>
      </c>
      <c r="U173" s="4">
        <v>5.2173913043478262</v>
      </c>
      <c r="V173" s="4">
        <v>0</v>
      </c>
      <c r="W173" s="11">
        <v>0</v>
      </c>
      <c r="X173" s="4">
        <v>27.834239130434781</v>
      </c>
      <c r="Y173" s="4">
        <v>0</v>
      </c>
      <c r="Z173" s="11">
        <v>0</v>
      </c>
      <c r="AA173" s="4">
        <v>0</v>
      </c>
      <c r="AB173" s="4">
        <v>0</v>
      </c>
      <c r="AC173" s="11" t="s">
        <v>748</v>
      </c>
      <c r="AD173" s="4">
        <v>91.638586956521735</v>
      </c>
      <c r="AE173" s="4">
        <v>0</v>
      </c>
      <c r="AF173" s="11">
        <v>0</v>
      </c>
      <c r="AG173" s="4">
        <v>0</v>
      </c>
      <c r="AH173" s="4">
        <v>0</v>
      </c>
      <c r="AI173" s="11" t="s">
        <v>748</v>
      </c>
      <c r="AJ173" s="4">
        <v>14.464673913043478</v>
      </c>
      <c r="AK173" s="4">
        <v>0</v>
      </c>
      <c r="AL173" s="11" t="s">
        <v>748</v>
      </c>
      <c r="AM173" s="1">
        <v>245470</v>
      </c>
      <c r="AN173" s="1">
        <v>5</v>
      </c>
      <c r="AX173"/>
      <c r="AY173"/>
    </row>
    <row r="174" spans="1:51" x14ac:dyDescent="0.25">
      <c r="A174" t="s">
        <v>356</v>
      </c>
      <c r="B174" t="s">
        <v>163</v>
      </c>
      <c r="C174" t="s">
        <v>562</v>
      </c>
      <c r="D174" t="s">
        <v>433</v>
      </c>
      <c r="E174" s="4">
        <v>53.445652173913047</v>
      </c>
      <c r="F174" s="4">
        <v>206.90739130434787</v>
      </c>
      <c r="G174" s="4">
        <v>0</v>
      </c>
      <c r="H174" s="11">
        <v>0</v>
      </c>
      <c r="I174" s="4">
        <v>195.61391304347831</v>
      </c>
      <c r="J174" s="4">
        <v>0</v>
      </c>
      <c r="K174" s="11">
        <v>0</v>
      </c>
      <c r="L174" s="4">
        <v>53.494565217391305</v>
      </c>
      <c r="M174" s="4">
        <v>0</v>
      </c>
      <c r="N174" s="11">
        <v>0</v>
      </c>
      <c r="O174" s="4">
        <v>42.201086956521742</v>
      </c>
      <c r="P174" s="4">
        <v>0</v>
      </c>
      <c r="Q174" s="9">
        <v>0</v>
      </c>
      <c r="R174" s="4">
        <v>5.9239130434782608</v>
      </c>
      <c r="S174" s="4">
        <v>0</v>
      </c>
      <c r="T174" s="11">
        <v>0</v>
      </c>
      <c r="U174" s="4">
        <v>5.3695652173913047</v>
      </c>
      <c r="V174" s="4">
        <v>0</v>
      </c>
      <c r="W174" s="11">
        <v>0</v>
      </c>
      <c r="X174" s="4">
        <v>15.980978260869565</v>
      </c>
      <c r="Y174" s="4">
        <v>0</v>
      </c>
      <c r="Z174" s="11">
        <v>0</v>
      </c>
      <c r="AA174" s="4">
        <v>0</v>
      </c>
      <c r="AB174" s="4">
        <v>0</v>
      </c>
      <c r="AC174" s="11" t="s">
        <v>748</v>
      </c>
      <c r="AD174" s="4">
        <v>120.21173913043482</v>
      </c>
      <c r="AE174" s="4">
        <v>0</v>
      </c>
      <c r="AF174" s="11">
        <v>0</v>
      </c>
      <c r="AG174" s="4">
        <v>0</v>
      </c>
      <c r="AH174" s="4">
        <v>0</v>
      </c>
      <c r="AI174" s="11" t="s">
        <v>748</v>
      </c>
      <c r="AJ174" s="4">
        <v>17.220108695652176</v>
      </c>
      <c r="AK174" s="4">
        <v>0</v>
      </c>
      <c r="AL174" s="11" t="s">
        <v>748</v>
      </c>
      <c r="AM174" s="1">
        <v>245399</v>
      </c>
      <c r="AN174" s="1">
        <v>5</v>
      </c>
      <c r="AX174"/>
      <c r="AY174"/>
    </row>
    <row r="175" spans="1:51" x14ac:dyDescent="0.25">
      <c r="A175" t="s">
        <v>356</v>
      </c>
      <c r="B175" t="s">
        <v>5</v>
      </c>
      <c r="C175" t="s">
        <v>513</v>
      </c>
      <c r="D175" t="s">
        <v>413</v>
      </c>
      <c r="E175" s="4">
        <v>55.847826086956523</v>
      </c>
      <c r="F175" s="4">
        <v>253.91413043478266</v>
      </c>
      <c r="G175" s="4">
        <v>13.206521739130434</v>
      </c>
      <c r="H175" s="11">
        <v>5.2011763648272036E-2</v>
      </c>
      <c r="I175" s="4">
        <v>238.00217391304352</v>
      </c>
      <c r="J175" s="4">
        <v>13.206521739130434</v>
      </c>
      <c r="K175" s="11">
        <v>5.5489080297037828E-2</v>
      </c>
      <c r="L175" s="4">
        <v>49.145652173913049</v>
      </c>
      <c r="M175" s="4">
        <v>6.2065217391304346</v>
      </c>
      <c r="N175" s="11">
        <v>0.12628831777767946</v>
      </c>
      <c r="O175" s="4">
        <v>33.233695652173921</v>
      </c>
      <c r="P175" s="4">
        <v>6.2065217391304346</v>
      </c>
      <c r="Q175" s="9">
        <v>0.18675388389206862</v>
      </c>
      <c r="R175" s="4">
        <v>10.270652173913044</v>
      </c>
      <c r="S175" s="4">
        <v>0</v>
      </c>
      <c r="T175" s="11">
        <v>0</v>
      </c>
      <c r="U175" s="4">
        <v>5.6413043478260869</v>
      </c>
      <c r="V175" s="4">
        <v>0</v>
      </c>
      <c r="W175" s="11">
        <v>0</v>
      </c>
      <c r="X175" s="4">
        <v>30.458695652173915</v>
      </c>
      <c r="Y175" s="4">
        <v>0</v>
      </c>
      <c r="Z175" s="11">
        <v>0</v>
      </c>
      <c r="AA175" s="4">
        <v>0</v>
      </c>
      <c r="AB175" s="4">
        <v>0</v>
      </c>
      <c r="AC175" s="11" t="s">
        <v>748</v>
      </c>
      <c r="AD175" s="4">
        <v>128.79021739130437</v>
      </c>
      <c r="AE175" s="4">
        <v>7</v>
      </c>
      <c r="AF175" s="11">
        <v>5.4351954222826127E-2</v>
      </c>
      <c r="AG175" s="4">
        <v>0</v>
      </c>
      <c r="AH175" s="4">
        <v>0</v>
      </c>
      <c r="AI175" s="11" t="s">
        <v>748</v>
      </c>
      <c r="AJ175" s="4">
        <v>45.519565217391317</v>
      </c>
      <c r="AK175" s="4">
        <v>0</v>
      </c>
      <c r="AL175" s="11" t="s">
        <v>748</v>
      </c>
      <c r="AM175" s="1">
        <v>245524</v>
      </c>
      <c r="AN175" s="1">
        <v>5</v>
      </c>
      <c r="AX175"/>
      <c r="AY175"/>
    </row>
    <row r="176" spans="1:51" x14ac:dyDescent="0.25">
      <c r="A176" t="s">
        <v>356</v>
      </c>
      <c r="B176" t="s">
        <v>258</v>
      </c>
      <c r="C176" t="s">
        <v>666</v>
      </c>
      <c r="D176" t="s">
        <v>440</v>
      </c>
      <c r="E176" s="4">
        <v>38.934782608695649</v>
      </c>
      <c r="F176" s="4">
        <v>144.44836956521738</v>
      </c>
      <c r="G176" s="4">
        <v>0</v>
      </c>
      <c r="H176" s="11">
        <v>0</v>
      </c>
      <c r="I176" s="4">
        <v>133.57336956521738</v>
      </c>
      <c r="J176" s="4">
        <v>0</v>
      </c>
      <c r="K176" s="11">
        <v>0</v>
      </c>
      <c r="L176" s="4">
        <v>25.779891304347824</v>
      </c>
      <c r="M176" s="4">
        <v>0</v>
      </c>
      <c r="N176" s="11">
        <v>0</v>
      </c>
      <c r="O176" s="4">
        <v>14.904891304347826</v>
      </c>
      <c r="P176" s="4">
        <v>0</v>
      </c>
      <c r="Q176" s="9">
        <v>0</v>
      </c>
      <c r="R176" s="4">
        <v>5.3043478260869561</v>
      </c>
      <c r="S176" s="4">
        <v>0</v>
      </c>
      <c r="T176" s="11">
        <v>0</v>
      </c>
      <c r="U176" s="4">
        <v>5.5706521739130439</v>
      </c>
      <c r="V176" s="4">
        <v>0</v>
      </c>
      <c r="W176" s="11">
        <v>0</v>
      </c>
      <c r="X176" s="4">
        <v>15.625</v>
      </c>
      <c r="Y176" s="4">
        <v>0</v>
      </c>
      <c r="Z176" s="11">
        <v>0</v>
      </c>
      <c r="AA176" s="4">
        <v>0</v>
      </c>
      <c r="AB176" s="4">
        <v>0</v>
      </c>
      <c r="AC176" s="11" t="s">
        <v>748</v>
      </c>
      <c r="AD176" s="4">
        <v>74.834239130434781</v>
      </c>
      <c r="AE176" s="4">
        <v>0</v>
      </c>
      <c r="AF176" s="11">
        <v>0</v>
      </c>
      <c r="AG176" s="4">
        <v>0</v>
      </c>
      <c r="AH176" s="4">
        <v>0</v>
      </c>
      <c r="AI176" s="11" t="s">
        <v>748</v>
      </c>
      <c r="AJ176" s="4">
        <v>28.209239130434781</v>
      </c>
      <c r="AK176" s="4">
        <v>0</v>
      </c>
      <c r="AL176" s="11" t="s">
        <v>748</v>
      </c>
      <c r="AM176" s="1">
        <v>245542</v>
      </c>
      <c r="AN176" s="1">
        <v>5</v>
      </c>
      <c r="AX176"/>
      <c r="AY176"/>
    </row>
    <row r="177" spans="1:51" x14ac:dyDescent="0.25">
      <c r="A177" t="s">
        <v>356</v>
      </c>
      <c r="B177" t="s">
        <v>250</v>
      </c>
      <c r="C177" t="s">
        <v>660</v>
      </c>
      <c r="D177" t="s">
        <v>463</v>
      </c>
      <c r="E177" s="4">
        <v>31.673913043478262</v>
      </c>
      <c r="F177" s="4">
        <v>121.73554347826087</v>
      </c>
      <c r="G177" s="4">
        <v>0</v>
      </c>
      <c r="H177" s="11">
        <v>0</v>
      </c>
      <c r="I177" s="4">
        <v>104.65934782608696</v>
      </c>
      <c r="J177" s="4">
        <v>0</v>
      </c>
      <c r="K177" s="11">
        <v>0</v>
      </c>
      <c r="L177" s="4">
        <v>27.168804347826086</v>
      </c>
      <c r="M177" s="4">
        <v>0</v>
      </c>
      <c r="N177" s="11">
        <v>0</v>
      </c>
      <c r="O177" s="4">
        <v>15.29641304347826</v>
      </c>
      <c r="P177" s="4">
        <v>0</v>
      </c>
      <c r="Q177" s="9">
        <v>0</v>
      </c>
      <c r="R177" s="4">
        <v>11.872391304347826</v>
      </c>
      <c r="S177" s="4">
        <v>0</v>
      </c>
      <c r="T177" s="11">
        <v>0</v>
      </c>
      <c r="U177" s="4">
        <v>0</v>
      </c>
      <c r="V177" s="4">
        <v>0</v>
      </c>
      <c r="W177" s="11" t="s">
        <v>748</v>
      </c>
      <c r="X177" s="4">
        <v>21.185760869565215</v>
      </c>
      <c r="Y177" s="4">
        <v>0</v>
      </c>
      <c r="Z177" s="11">
        <v>0</v>
      </c>
      <c r="AA177" s="4">
        <v>5.2038043478260869</v>
      </c>
      <c r="AB177" s="4">
        <v>0</v>
      </c>
      <c r="AC177" s="11">
        <v>0</v>
      </c>
      <c r="AD177" s="4">
        <v>65.196630434782605</v>
      </c>
      <c r="AE177" s="4">
        <v>0</v>
      </c>
      <c r="AF177" s="11">
        <v>0</v>
      </c>
      <c r="AG177" s="4">
        <v>0.64271739130434791</v>
      </c>
      <c r="AH177" s="4">
        <v>0</v>
      </c>
      <c r="AI177" s="11">
        <v>0</v>
      </c>
      <c r="AJ177" s="4">
        <v>2.3378260869565217</v>
      </c>
      <c r="AK177" s="4">
        <v>0</v>
      </c>
      <c r="AL177" s="11" t="s">
        <v>748</v>
      </c>
      <c r="AM177" s="1">
        <v>245522</v>
      </c>
      <c r="AN177" s="1">
        <v>5</v>
      </c>
      <c r="AX177"/>
      <c r="AY177"/>
    </row>
    <row r="178" spans="1:51" x14ac:dyDescent="0.25">
      <c r="A178" t="s">
        <v>356</v>
      </c>
      <c r="B178" t="s">
        <v>70</v>
      </c>
      <c r="C178" t="s">
        <v>563</v>
      </c>
      <c r="D178" t="s">
        <v>409</v>
      </c>
      <c r="E178" s="4">
        <v>56.434782608695649</v>
      </c>
      <c r="F178" s="4">
        <v>225.86684782608694</v>
      </c>
      <c r="G178" s="4">
        <v>23.880434782608695</v>
      </c>
      <c r="H178" s="11">
        <v>0.10572793224172572</v>
      </c>
      <c r="I178" s="4">
        <v>210.02989130434781</v>
      </c>
      <c r="J178" s="4">
        <v>23.880434782608695</v>
      </c>
      <c r="K178" s="11">
        <v>0.11370017207695593</v>
      </c>
      <c r="L178" s="4">
        <v>32.807065217391305</v>
      </c>
      <c r="M178" s="4">
        <v>0.45923913043478259</v>
      </c>
      <c r="N178" s="11">
        <v>1.3998177752008614E-2</v>
      </c>
      <c r="O178" s="4">
        <v>16.970108695652176</v>
      </c>
      <c r="P178" s="4">
        <v>0.45923913043478259</v>
      </c>
      <c r="Q178" s="9">
        <v>2.7061649319455559E-2</v>
      </c>
      <c r="R178" s="4">
        <v>11.054347826086957</v>
      </c>
      <c r="S178" s="4">
        <v>0</v>
      </c>
      <c r="T178" s="11">
        <v>0</v>
      </c>
      <c r="U178" s="4">
        <v>4.7826086956521738</v>
      </c>
      <c r="V178" s="4">
        <v>0</v>
      </c>
      <c r="W178" s="11">
        <v>0</v>
      </c>
      <c r="X178" s="4">
        <v>55.538043478260867</v>
      </c>
      <c r="Y178" s="4">
        <v>13.684782608695652</v>
      </c>
      <c r="Z178" s="11">
        <v>0.24640375770623349</v>
      </c>
      <c r="AA178" s="4">
        <v>0</v>
      </c>
      <c r="AB178" s="4">
        <v>0</v>
      </c>
      <c r="AC178" s="11" t="s">
        <v>748</v>
      </c>
      <c r="AD178" s="4">
        <v>126.99728260869566</v>
      </c>
      <c r="AE178" s="4">
        <v>9.7364130434782616</v>
      </c>
      <c r="AF178" s="11">
        <v>7.6666310046004063E-2</v>
      </c>
      <c r="AG178" s="4">
        <v>0</v>
      </c>
      <c r="AH178" s="4">
        <v>0</v>
      </c>
      <c r="AI178" s="11" t="s">
        <v>748</v>
      </c>
      <c r="AJ178" s="4">
        <v>10.524456521739131</v>
      </c>
      <c r="AK178" s="4">
        <v>0</v>
      </c>
      <c r="AL178" s="11" t="s">
        <v>748</v>
      </c>
      <c r="AM178" s="1">
        <v>245259</v>
      </c>
      <c r="AN178" s="1">
        <v>5</v>
      </c>
      <c r="AX178"/>
      <c r="AY178"/>
    </row>
    <row r="179" spans="1:51" x14ac:dyDescent="0.25">
      <c r="A179" t="s">
        <v>356</v>
      </c>
      <c r="B179" t="s">
        <v>129</v>
      </c>
      <c r="C179" t="s">
        <v>513</v>
      </c>
      <c r="D179" t="s">
        <v>413</v>
      </c>
      <c r="E179" s="4">
        <v>209.14130434782609</v>
      </c>
      <c r="F179" s="4">
        <v>905.38065217391306</v>
      </c>
      <c r="G179" s="4">
        <v>0</v>
      </c>
      <c r="H179" s="11">
        <v>0</v>
      </c>
      <c r="I179" s="4">
        <v>858.20402173913044</v>
      </c>
      <c r="J179" s="4">
        <v>0</v>
      </c>
      <c r="K179" s="11">
        <v>0</v>
      </c>
      <c r="L179" s="4">
        <v>166.02173913043475</v>
      </c>
      <c r="M179" s="4">
        <v>0</v>
      </c>
      <c r="N179" s="11">
        <v>0</v>
      </c>
      <c r="O179" s="4">
        <v>124.0625</v>
      </c>
      <c r="P179" s="4">
        <v>0</v>
      </c>
      <c r="Q179" s="9">
        <v>0</v>
      </c>
      <c r="R179" s="4">
        <v>36.741847826086953</v>
      </c>
      <c r="S179" s="4">
        <v>0</v>
      </c>
      <c r="T179" s="11">
        <v>0</v>
      </c>
      <c r="U179" s="4">
        <v>5.2173913043478262</v>
      </c>
      <c r="V179" s="4">
        <v>0</v>
      </c>
      <c r="W179" s="11">
        <v>0</v>
      </c>
      <c r="X179" s="4">
        <v>122.10326086956522</v>
      </c>
      <c r="Y179" s="4">
        <v>0</v>
      </c>
      <c r="Z179" s="11">
        <v>0</v>
      </c>
      <c r="AA179" s="4">
        <v>5.2173913043478262</v>
      </c>
      <c r="AB179" s="4">
        <v>0</v>
      </c>
      <c r="AC179" s="11">
        <v>0</v>
      </c>
      <c r="AD179" s="4">
        <v>403.8371739130435</v>
      </c>
      <c r="AE179" s="4">
        <v>0</v>
      </c>
      <c r="AF179" s="11">
        <v>0</v>
      </c>
      <c r="AG179" s="4">
        <v>0</v>
      </c>
      <c r="AH179" s="4">
        <v>0</v>
      </c>
      <c r="AI179" s="11" t="s">
        <v>748</v>
      </c>
      <c r="AJ179" s="4">
        <v>208.20108695652175</v>
      </c>
      <c r="AK179" s="4">
        <v>0</v>
      </c>
      <c r="AL179" s="11" t="s">
        <v>748</v>
      </c>
      <c r="AM179" s="1">
        <v>245347</v>
      </c>
      <c r="AN179" s="1">
        <v>5</v>
      </c>
      <c r="AX179"/>
      <c r="AY179"/>
    </row>
    <row r="180" spans="1:51" x14ac:dyDescent="0.25">
      <c r="A180" t="s">
        <v>356</v>
      </c>
      <c r="B180" t="s">
        <v>153</v>
      </c>
      <c r="C180" t="s">
        <v>473</v>
      </c>
      <c r="D180" t="s">
        <v>451</v>
      </c>
      <c r="E180" s="4">
        <v>42.608695652173914</v>
      </c>
      <c r="F180" s="4">
        <v>168.69456521739124</v>
      </c>
      <c r="G180" s="4">
        <v>14.530434782608697</v>
      </c>
      <c r="H180" s="11">
        <v>8.6134575609378969E-2</v>
      </c>
      <c r="I180" s="4">
        <v>151.62065217391299</v>
      </c>
      <c r="J180" s="4">
        <v>9.5500000000000007</v>
      </c>
      <c r="K180" s="11">
        <v>6.2986142475141796E-2</v>
      </c>
      <c r="L180" s="4">
        <v>36.031521739130419</v>
      </c>
      <c r="M180" s="4">
        <v>7.2739130434782622</v>
      </c>
      <c r="N180" s="11">
        <v>0.201876376361278</v>
      </c>
      <c r="O180" s="4">
        <v>18.957608695652155</v>
      </c>
      <c r="P180" s="4">
        <v>2.2934782608695654</v>
      </c>
      <c r="Q180" s="9">
        <v>0.12097930164554797</v>
      </c>
      <c r="R180" s="4">
        <v>8.4413043478260867</v>
      </c>
      <c r="S180" s="4">
        <v>0</v>
      </c>
      <c r="T180" s="11">
        <v>0</v>
      </c>
      <c r="U180" s="4">
        <v>8.6326086956521753</v>
      </c>
      <c r="V180" s="4">
        <v>4.9804347826086968</v>
      </c>
      <c r="W180" s="11">
        <v>0.57693276252833048</v>
      </c>
      <c r="X180" s="4">
        <v>23.422826086956519</v>
      </c>
      <c r="Y180" s="4">
        <v>3.8543478260869568</v>
      </c>
      <c r="Z180" s="11">
        <v>0.16455519977725189</v>
      </c>
      <c r="AA180" s="4">
        <v>0</v>
      </c>
      <c r="AB180" s="4">
        <v>0</v>
      </c>
      <c r="AC180" s="11" t="s">
        <v>748</v>
      </c>
      <c r="AD180" s="4">
        <v>68.630434782608674</v>
      </c>
      <c r="AE180" s="4">
        <v>3.0543478260869565</v>
      </c>
      <c r="AF180" s="11">
        <v>4.4504276211593301E-2</v>
      </c>
      <c r="AG180" s="4">
        <v>0</v>
      </c>
      <c r="AH180" s="4">
        <v>0</v>
      </c>
      <c r="AI180" s="11" t="s">
        <v>748</v>
      </c>
      <c r="AJ180" s="4">
        <v>40.609782608695639</v>
      </c>
      <c r="AK180" s="4">
        <v>0.34782608695652173</v>
      </c>
      <c r="AL180" s="11">
        <v>116.75312499999997</v>
      </c>
      <c r="AM180" s="1">
        <v>245382</v>
      </c>
      <c r="AN180" s="1">
        <v>5</v>
      </c>
      <c r="AX180"/>
      <c r="AY180"/>
    </row>
    <row r="181" spans="1:51" x14ac:dyDescent="0.25">
      <c r="A181" t="s">
        <v>356</v>
      </c>
      <c r="B181" t="s">
        <v>27</v>
      </c>
      <c r="C181" t="s">
        <v>509</v>
      </c>
      <c r="D181" t="s">
        <v>421</v>
      </c>
      <c r="E181" s="4">
        <v>57.978260869565219</v>
      </c>
      <c r="F181" s="4">
        <v>213.67097826086953</v>
      </c>
      <c r="G181" s="4">
        <v>72.47260869565217</v>
      </c>
      <c r="H181" s="11">
        <v>0.33917853180402829</v>
      </c>
      <c r="I181" s="4">
        <v>207.37749999999997</v>
      </c>
      <c r="J181" s="4">
        <v>72.47260869565217</v>
      </c>
      <c r="K181" s="11">
        <v>0.34947189881087476</v>
      </c>
      <c r="L181" s="4">
        <v>59.470108695652172</v>
      </c>
      <c r="M181" s="4">
        <v>7.1983695652173916</v>
      </c>
      <c r="N181" s="11">
        <v>0.12104180945853325</v>
      </c>
      <c r="O181" s="4">
        <v>53.730978260869563</v>
      </c>
      <c r="P181" s="4">
        <v>7.1983695652173916</v>
      </c>
      <c r="Q181" s="9">
        <v>0.13397056592322865</v>
      </c>
      <c r="R181" s="4">
        <v>0</v>
      </c>
      <c r="S181" s="4">
        <v>0</v>
      </c>
      <c r="T181" s="11" t="s">
        <v>748</v>
      </c>
      <c r="U181" s="4">
        <v>5.7391304347826084</v>
      </c>
      <c r="V181" s="4">
        <v>0</v>
      </c>
      <c r="W181" s="11">
        <v>0</v>
      </c>
      <c r="X181" s="4">
        <v>31.290760869565219</v>
      </c>
      <c r="Y181" s="4">
        <v>6.0815217391304346</v>
      </c>
      <c r="Z181" s="11">
        <v>0.19435518888406425</v>
      </c>
      <c r="AA181" s="4">
        <v>0.55434782608695654</v>
      </c>
      <c r="AB181" s="4">
        <v>0</v>
      </c>
      <c r="AC181" s="11">
        <v>0</v>
      </c>
      <c r="AD181" s="4">
        <v>101.41010869565217</v>
      </c>
      <c r="AE181" s="4">
        <v>58.165543478260865</v>
      </c>
      <c r="AF181" s="11">
        <v>0.57356750945632939</v>
      </c>
      <c r="AG181" s="4">
        <v>2.4456521739130436E-2</v>
      </c>
      <c r="AH181" s="4">
        <v>0</v>
      </c>
      <c r="AI181" s="11">
        <v>0</v>
      </c>
      <c r="AJ181" s="4">
        <v>20.921195652173914</v>
      </c>
      <c r="AK181" s="4">
        <v>1.0271739130434783</v>
      </c>
      <c r="AL181" s="11">
        <v>20.367724867724867</v>
      </c>
      <c r="AM181" s="1">
        <v>245153</v>
      </c>
      <c r="AN181" s="1">
        <v>5</v>
      </c>
      <c r="AX181"/>
      <c r="AY181"/>
    </row>
    <row r="182" spans="1:51" x14ac:dyDescent="0.25">
      <c r="A182" t="s">
        <v>356</v>
      </c>
      <c r="B182" t="s">
        <v>55</v>
      </c>
      <c r="C182" t="s">
        <v>552</v>
      </c>
      <c r="D182" t="s">
        <v>428</v>
      </c>
      <c r="E182" s="4">
        <v>28.456521739130434</v>
      </c>
      <c r="F182" s="4">
        <v>144.97869565217391</v>
      </c>
      <c r="G182" s="4">
        <v>34.367717391304346</v>
      </c>
      <c r="H182" s="11">
        <v>0.2370535700897583</v>
      </c>
      <c r="I182" s="4">
        <v>127.48999999999997</v>
      </c>
      <c r="J182" s="4">
        <v>29.498152173913041</v>
      </c>
      <c r="K182" s="11">
        <v>0.23137620341919404</v>
      </c>
      <c r="L182" s="4">
        <v>41.901630434782611</v>
      </c>
      <c r="M182" s="4">
        <v>14.804347826086957</v>
      </c>
      <c r="N182" s="11">
        <v>0.35331197551200405</v>
      </c>
      <c r="O182" s="4">
        <v>24.412934782608705</v>
      </c>
      <c r="P182" s="4">
        <v>9.9347826086956523</v>
      </c>
      <c r="Q182" s="9">
        <v>0.40694749308768058</v>
      </c>
      <c r="R182" s="4">
        <v>12.619130434782605</v>
      </c>
      <c r="S182" s="4">
        <v>0</v>
      </c>
      <c r="T182" s="11">
        <v>0</v>
      </c>
      <c r="U182" s="4">
        <v>4.8695652173913047</v>
      </c>
      <c r="V182" s="4">
        <v>4.8695652173913047</v>
      </c>
      <c r="W182" s="11">
        <v>1</v>
      </c>
      <c r="X182" s="4">
        <v>20.313369565217389</v>
      </c>
      <c r="Y182" s="4">
        <v>0.58695652173913049</v>
      </c>
      <c r="Z182" s="11">
        <v>2.8895084090045649E-2</v>
      </c>
      <c r="AA182" s="4">
        <v>0</v>
      </c>
      <c r="AB182" s="4">
        <v>0</v>
      </c>
      <c r="AC182" s="11" t="s">
        <v>748</v>
      </c>
      <c r="AD182" s="4">
        <v>74.765217391304319</v>
      </c>
      <c r="AE182" s="4">
        <v>18.97641304347826</v>
      </c>
      <c r="AF182" s="11">
        <v>0.25381338683414756</v>
      </c>
      <c r="AG182" s="4">
        <v>0</v>
      </c>
      <c r="AH182" s="4">
        <v>0</v>
      </c>
      <c r="AI182" s="11" t="s">
        <v>748</v>
      </c>
      <c r="AJ182" s="4">
        <v>7.9984782608695664</v>
      </c>
      <c r="AK182" s="4">
        <v>0</v>
      </c>
      <c r="AL182" s="11" t="s">
        <v>748</v>
      </c>
      <c r="AM182" s="1">
        <v>245238</v>
      </c>
      <c r="AN182" s="1">
        <v>5</v>
      </c>
      <c r="AX182"/>
      <c r="AY182"/>
    </row>
    <row r="183" spans="1:51" x14ac:dyDescent="0.25">
      <c r="A183" t="s">
        <v>356</v>
      </c>
      <c r="B183" t="s">
        <v>243</v>
      </c>
      <c r="C183" t="s">
        <v>658</v>
      </c>
      <c r="D183" t="s">
        <v>403</v>
      </c>
      <c r="E183" s="4">
        <v>43.706521739130437</v>
      </c>
      <c r="F183" s="4">
        <v>136.56793478260869</v>
      </c>
      <c r="G183" s="4">
        <v>12.505434782608695</v>
      </c>
      <c r="H183" s="11">
        <v>9.1569333625166643E-2</v>
      </c>
      <c r="I183" s="4">
        <v>119.84510869565219</v>
      </c>
      <c r="J183" s="4">
        <v>12.505434782608695</v>
      </c>
      <c r="K183" s="11">
        <v>0.10434664308550437</v>
      </c>
      <c r="L183" s="4">
        <v>42.309782608695649</v>
      </c>
      <c r="M183" s="4">
        <v>1.9538043478260869</v>
      </c>
      <c r="N183" s="11">
        <v>4.617854849068722E-2</v>
      </c>
      <c r="O183" s="4">
        <v>25.586956521739129</v>
      </c>
      <c r="P183" s="4">
        <v>1.9538043478260869</v>
      </c>
      <c r="Q183" s="9">
        <v>7.6359388275276122E-2</v>
      </c>
      <c r="R183" s="4">
        <v>12.097826086956522</v>
      </c>
      <c r="S183" s="4">
        <v>0</v>
      </c>
      <c r="T183" s="11">
        <v>0</v>
      </c>
      <c r="U183" s="4">
        <v>4.625</v>
      </c>
      <c r="V183" s="4">
        <v>0</v>
      </c>
      <c r="W183" s="11">
        <v>0</v>
      </c>
      <c r="X183" s="4">
        <v>14.744565217391305</v>
      </c>
      <c r="Y183" s="4">
        <v>0.49184782608695654</v>
      </c>
      <c r="Z183" s="11">
        <v>3.3357906376704757E-2</v>
      </c>
      <c r="AA183" s="4">
        <v>0</v>
      </c>
      <c r="AB183" s="4">
        <v>0</v>
      </c>
      <c r="AC183" s="11" t="s">
        <v>748</v>
      </c>
      <c r="AD183" s="4">
        <v>66.532608695652172</v>
      </c>
      <c r="AE183" s="4">
        <v>10.059782608695652</v>
      </c>
      <c r="AF183" s="11">
        <v>0.1512007841855906</v>
      </c>
      <c r="AG183" s="4">
        <v>4.1521739130434785</v>
      </c>
      <c r="AH183" s="4">
        <v>0</v>
      </c>
      <c r="AI183" s="11">
        <v>0</v>
      </c>
      <c r="AJ183" s="4">
        <v>8.8288043478260878</v>
      </c>
      <c r="AK183" s="4">
        <v>0</v>
      </c>
      <c r="AL183" s="11" t="s">
        <v>748</v>
      </c>
      <c r="AM183" s="1">
        <v>245514</v>
      </c>
      <c r="AN183" s="1">
        <v>5</v>
      </c>
      <c r="AX183"/>
      <c r="AY183"/>
    </row>
    <row r="184" spans="1:51" x14ac:dyDescent="0.25">
      <c r="A184" t="s">
        <v>356</v>
      </c>
      <c r="B184" t="s">
        <v>276</v>
      </c>
      <c r="C184" t="s">
        <v>679</v>
      </c>
      <c r="D184" t="s">
        <v>397</v>
      </c>
      <c r="E184" s="4">
        <v>38.510869565217391</v>
      </c>
      <c r="F184" s="4">
        <v>159.55358695652166</v>
      </c>
      <c r="G184" s="4">
        <v>17.420978260869568</v>
      </c>
      <c r="H184" s="11">
        <v>0.10918575127751144</v>
      </c>
      <c r="I184" s="4">
        <v>139.26586956521732</v>
      </c>
      <c r="J184" s="4">
        <v>17.420978260869568</v>
      </c>
      <c r="K184" s="11">
        <v>0.12509151248081954</v>
      </c>
      <c r="L184" s="4">
        <v>28.354021739130435</v>
      </c>
      <c r="M184" s="4">
        <v>0</v>
      </c>
      <c r="N184" s="11">
        <v>0</v>
      </c>
      <c r="O184" s="4">
        <v>8.0663043478260885</v>
      </c>
      <c r="P184" s="4">
        <v>0</v>
      </c>
      <c r="Q184" s="9">
        <v>0</v>
      </c>
      <c r="R184" s="4">
        <v>14.29663043478261</v>
      </c>
      <c r="S184" s="4">
        <v>0</v>
      </c>
      <c r="T184" s="11">
        <v>0</v>
      </c>
      <c r="U184" s="4">
        <v>5.9910869565217384</v>
      </c>
      <c r="V184" s="4">
        <v>0</v>
      </c>
      <c r="W184" s="11">
        <v>0</v>
      </c>
      <c r="X184" s="4">
        <v>37.094456521739133</v>
      </c>
      <c r="Y184" s="4">
        <v>14.223260869565218</v>
      </c>
      <c r="Z184" s="11">
        <v>0.38343359637119107</v>
      </c>
      <c r="AA184" s="4">
        <v>0</v>
      </c>
      <c r="AB184" s="4">
        <v>0</v>
      </c>
      <c r="AC184" s="11" t="s">
        <v>748</v>
      </c>
      <c r="AD184" s="4">
        <v>88.278804347826039</v>
      </c>
      <c r="AE184" s="4">
        <v>3.197717391304348</v>
      </c>
      <c r="AF184" s="11">
        <v>3.6222934994736312E-2</v>
      </c>
      <c r="AG184" s="4">
        <v>4.1461956521739136</v>
      </c>
      <c r="AH184" s="4">
        <v>0</v>
      </c>
      <c r="AI184" s="11">
        <v>0</v>
      </c>
      <c r="AJ184" s="4">
        <v>1.6801086956521738</v>
      </c>
      <c r="AK184" s="4">
        <v>0</v>
      </c>
      <c r="AL184" s="11" t="s">
        <v>748</v>
      </c>
      <c r="AM184" s="1">
        <v>245570</v>
      </c>
      <c r="AN184" s="1">
        <v>5</v>
      </c>
      <c r="AX184"/>
      <c r="AY184"/>
    </row>
    <row r="185" spans="1:51" x14ac:dyDescent="0.25">
      <c r="A185" t="s">
        <v>356</v>
      </c>
      <c r="B185" t="s">
        <v>140</v>
      </c>
      <c r="C185" t="s">
        <v>496</v>
      </c>
      <c r="D185" t="s">
        <v>447</v>
      </c>
      <c r="E185" s="4">
        <v>51.630434782608695</v>
      </c>
      <c r="F185" s="4">
        <v>200.3004347826087</v>
      </c>
      <c r="G185" s="4">
        <v>2.2364130434782608</v>
      </c>
      <c r="H185" s="11">
        <v>1.1165293005506944E-2</v>
      </c>
      <c r="I185" s="4">
        <v>181.4153260869565</v>
      </c>
      <c r="J185" s="4">
        <v>2.2364130434782608</v>
      </c>
      <c r="K185" s="11">
        <v>1.2327586051943026E-2</v>
      </c>
      <c r="L185" s="4">
        <v>40.883695652173913</v>
      </c>
      <c r="M185" s="4">
        <v>0.36141304347826086</v>
      </c>
      <c r="N185" s="11">
        <v>8.8400287134767237E-3</v>
      </c>
      <c r="O185" s="4">
        <v>21.998586956521741</v>
      </c>
      <c r="P185" s="4">
        <v>0.36141304347826086</v>
      </c>
      <c r="Q185" s="9">
        <v>1.6428920829895197E-2</v>
      </c>
      <c r="R185" s="4">
        <v>12.977499999999997</v>
      </c>
      <c r="S185" s="4">
        <v>0</v>
      </c>
      <c r="T185" s="11">
        <v>0</v>
      </c>
      <c r="U185" s="4">
        <v>5.9076086956521738</v>
      </c>
      <c r="V185" s="4">
        <v>0</v>
      </c>
      <c r="W185" s="11">
        <v>0</v>
      </c>
      <c r="X185" s="4">
        <v>11.125</v>
      </c>
      <c r="Y185" s="4">
        <v>1.875</v>
      </c>
      <c r="Z185" s="11">
        <v>0.16853932584269662</v>
      </c>
      <c r="AA185" s="4">
        <v>0</v>
      </c>
      <c r="AB185" s="4">
        <v>0</v>
      </c>
      <c r="AC185" s="11" t="s">
        <v>748</v>
      </c>
      <c r="AD185" s="4">
        <v>116.15163043478262</v>
      </c>
      <c r="AE185" s="4">
        <v>0</v>
      </c>
      <c r="AF185" s="11">
        <v>0</v>
      </c>
      <c r="AG185" s="4">
        <v>2.6766304347826089</v>
      </c>
      <c r="AH185" s="4">
        <v>0</v>
      </c>
      <c r="AI185" s="11">
        <v>0</v>
      </c>
      <c r="AJ185" s="4">
        <v>29.463478260869564</v>
      </c>
      <c r="AK185" s="4">
        <v>0</v>
      </c>
      <c r="AL185" s="11" t="s">
        <v>748</v>
      </c>
      <c r="AM185" s="1">
        <v>245362</v>
      </c>
      <c r="AN185" s="1">
        <v>5</v>
      </c>
      <c r="AX185"/>
      <c r="AY185"/>
    </row>
    <row r="186" spans="1:51" x14ac:dyDescent="0.25">
      <c r="A186" t="s">
        <v>356</v>
      </c>
      <c r="B186" t="s">
        <v>82</v>
      </c>
      <c r="C186" t="s">
        <v>567</v>
      </c>
      <c r="D186" t="s">
        <v>413</v>
      </c>
      <c r="E186" s="4">
        <v>73.043478260869563</v>
      </c>
      <c r="F186" s="4">
        <v>283.51108695652181</v>
      </c>
      <c r="G186" s="4">
        <v>117.93739130434784</v>
      </c>
      <c r="H186" s="11">
        <v>0.41598863935234487</v>
      </c>
      <c r="I186" s="4">
        <v>254.40543478260875</v>
      </c>
      <c r="J186" s="4">
        <v>109.45097826086956</v>
      </c>
      <c r="K186" s="11">
        <v>0.43022264188025777</v>
      </c>
      <c r="L186" s="4">
        <v>80.125108695652173</v>
      </c>
      <c r="M186" s="4">
        <v>45.371739130434783</v>
      </c>
      <c r="N186" s="11">
        <v>0.56626118664968239</v>
      </c>
      <c r="O186" s="4">
        <v>51.01945652173913</v>
      </c>
      <c r="P186" s="4">
        <v>36.885326086956518</v>
      </c>
      <c r="Q186" s="9">
        <v>0.72296587618960362</v>
      </c>
      <c r="R186" s="4">
        <v>23.431739130434785</v>
      </c>
      <c r="S186" s="4">
        <v>8.116847826086957</v>
      </c>
      <c r="T186" s="11">
        <v>0.3464039856753196</v>
      </c>
      <c r="U186" s="4">
        <v>5.6739130434782608</v>
      </c>
      <c r="V186" s="4">
        <v>0.36956521739130432</v>
      </c>
      <c r="W186" s="11">
        <v>6.5134099616858232E-2</v>
      </c>
      <c r="X186" s="4">
        <v>55.328260869565227</v>
      </c>
      <c r="Y186" s="4">
        <v>27.416086956521742</v>
      </c>
      <c r="Z186" s="11">
        <v>0.49551687556481078</v>
      </c>
      <c r="AA186" s="4">
        <v>0</v>
      </c>
      <c r="AB186" s="4">
        <v>0</v>
      </c>
      <c r="AC186" s="11" t="s">
        <v>748</v>
      </c>
      <c r="AD186" s="4">
        <v>142.8285869565218</v>
      </c>
      <c r="AE186" s="4">
        <v>45.068043478260869</v>
      </c>
      <c r="AF186" s="11">
        <v>0.31553937792565262</v>
      </c>
      <c r="AG186" s="4">
        <v>0</v>
      </c>
      <c r="AH186" s="4">
        <v>0</v>
      </c>
      <c r="AI186" s="11" t="s">
        <v>748</v>
      </c>
      <c r="AJ186" s="4">
        <v>5.2291304347826086</v>
      </c>
      <c r="AK186" s="4">
        <v>8.1521739130434784E-2</v>
      </c>
      <c r="AL186" s="11">
        <v>64.144000000000005</v>
      </c>
      <c r="AM186" s="1">
        <v>245276</v>
      </c>
      <c r="AN186" s="1">
        <v>5</v>
      </c>
      <c r="AX186"/>
      <c r="AY186"/>
    </row>
    <row r="187" spans="1:51" x14ac:dyDescent="0.25">
      <c r="A187" t="s">
        <v>356</v>
      </c>
      <c r="B187" t="s">
        <v>210</v>
      </c>
      <c r="C187" t="s">
        <v>640</v>
      </c>
      <c r="D187" t="s">
        <v>415</v>
      </c>
      <c r="E187" s="4">
        <v>90.271739130434781</v>
      </c>
      <c r="F187" s="4">
        <v>380.11282608695655</v>
      </c>
      <c r="G187" s="4">
        <v>0</v>
      </c>
      <c r="H187" s="11">
        <v>0</v>
      </c>
      <c r="I187" s="4">
        <v>343.50271739130432</v>
      </c>
      <c r="J187" s="4">
        <v>0</v>
      </c>
      <c r="K187" s="11">
        <v>0</v>
      </c>
      <c r="L187" s="4">
        <v>104.98239130434783</v>
      </c>
      <c r="M187" s="4">
        <v>0</v>
      </c>
      <c r="N187" s="11">
        <v>0</v>
      </c>
      <c r="O187" s="4">
        <v>68.372282608695656</v>
      </c>
      <c r="P187" s="4">
        <v>0</v>
      </c>
      <c r="Q187" s="9">
        <v>0</v>
      </c>
      <c r="R187" s="4">
        <v>31.305760869565219</v>
      </c>
      <c r="S187" s="4">
        <v>0</v>
      </c>
      <c r="T187" s="11">
        <v>0</v>
      </c>
      <c r="U187" s="4">
        <v>5.3043478260869561</v>
      </c>
      <c r="V187" s="4">
        <v>0</v>
      </c>
      <c r="W187" s="11">
        <v>0</v>
      </c>
      <c r="X187" s="4">
        <v>66.975543478260875</v>
      </c>
      <c r="Y187" s="4">
        <v>0</v>
      </c>
      <c r="Z187" s="11">
        <v>0</v>
      </c>
      <c r="AA187" s="4">
        <v>0</v>
      </c>
      <c r="AB187" s="4">
        <v>0</v>
      </c>
      <c r="AC187" s="11" t="s">
        <v>748</v>
      </c>
      <c r="AD187" s="4">
        <v>207.10054347826087</v>
      </c>
      <c r="AE187" s="4">
        <v>0</v>
      </c>
      <c r="AF187" s="11">
        <v>0</v>
      </c>
      <c r="AG187" s="4">
        <v>0</v>
      </c>
      <c r="AH187" s="4">
        <v>0</v>
      </c>
      <c r="AI187" s="11" t="s">
        <v>748</v>
      </c>
      <c r="AJ187" s="4">
        <v>1.0543478260869565</v>
      </c>
      <c r="AK187" s="4">
        <v>0</v>
      </c>
      <c r="AL187" s="11" t="s">
        <v>748</v>
      </c>
      <c r="AM187" s="1">
        <v>245462</v>
      </c>
      <c r="AN187" s="1">
        <v>5</v>
      </c>
      <c r="AX187"/>
      <c r="AY187"/>
    </row>
    <row r="188" spans="1:51" x14ac:dyDescent="0.25">
      <c r="A188" t="s">
        <v>356</v>
      </c>
      <c r="B188" t="s">
        <v>79</v>
      </c>
      <c r="C188" t="s">
        <v>500</v>
      </c>
      <c r="D188" t="s">
        <v>415</v>
      </c>
      <c r="E188" s="4">
        <v>129.19565217391303</v>
      </c>
      <c r="F188" s="4">
        <v>555.72010869565224</v>
      </c>
      <c r="G188" s="4">
        <v>21.404891304347824</v>
      </c>
      <c r="H188" s="11">
        <v>3.8517395662697726E-2</v>
      </c>
      <c r="I188" s="4">
        <v>511.11141304347825</v>
      </c>
      <c r="J188" s="4">
        <v>21.404891304347824</v>
      </c>
      <c r="K188" s="11">
        <v>4.1879110421130419E-2</v>
      </c>
      <c r="L188" s="4">
        <v>195.52510869565219</v>
      </c>
      <c r="M188" s="4">
        <v>7.8043478260869561</v>
      </c>
      <c r="N188" s="11">
        <v>3.9914811341365583E-2</v>
      </c>
      <c r="O188" s="4">
        <v>150.91641304347829</v>
      </c>
      <c r="P188" s="4">
        <v>7.8043478260869561</v>
      </c>
      <c r="Q188" s="9">
        <v>5.17130487579145E-2</v>
      </c>
      <c r="R188" s="4">
        <v>39.739130434782609</v>
      </c>
      <c r="S188" s="4">
        <v>0</v>
      </c>
      <c r="T188" s="11">
        <v>0</v>
      </c>
      <c r="U188" s="4">
        <v>4.8695652173913047</v>
      </c>
      <c r="V188" s="4">
        <v>0</v>
      </c>
      <c r="W188" s="11">
        <v>0</v>
      </c>
      <c r="X188" s="4">
        <v>81.274239130434793</v>
      </c>
      <c r="Y188" s="4">
        <v>13.600543478260869</v>
      </c>
      <c r="Z188" s="11">
        <v>0.16734138176838212</v>
      </c>
      <c r="AA188" s="4">
        <v>0</v>
      </c>
      <c r="AB188" s="4">
        <v>0</v>
      </c>
      <c r="AC188" s="11" t="s">
        <v>748</v>
      </c>
      <c r="AD188" s="4">
        <v>278.92076086956519</v>
      </c>
      <c r="AE188" s="4">
        <v>0</v>
      </c>
      <c r="AF188" s="11">
        <v>0</v>
      </c>
      <c r="AG188" s="4">
        <v>0</v>
      </c>
      <c r="AH188" s="4">
        <v>0</v>
      </c>
      <c r="AI188" s="11" t="s">
        <v>748</v>
      </c>
      <c r="AJ188" s="4">
        <v>0</v>
      </c>
      <c r="AK188" s="4">
        <v>0</v>
      </c>
      <c r="AL188" s="11" t="s">
        <v>748</v>
      </c>
      <c r="AM188" s="1">
        <v>245272</v>
      </c>
      <c r="AN188" s="1">
        <v>5</v>
      </c>
      <c r="AX188"/>
      <c r="AY188"/>
    </row>
    <row r="189" spans="1:51" x14ac:dyDescent="0.25">
      <c r="A189" t="s">
        <v>356</v>
      </c>
      <c r="B189" t="s">
        <v>40</v>
      </c>
      <c r="C189" t="s">
        <v>477</v>
      </c>
      <c r="D189" t="s">
        <v>424</v>
      </c>
      <c r="E189" s="4">
        <v>60.815217391304351</v>
      </c>
      <c r="F189" s="4">
        <v>207.97902173913047</v>
      </c>
      <c r="G189" s="4">
        <v>15</v>
      </c>
      <c r="H189" s="11">
        <v>7.2122658692060804E-2</v>
      </c>
      <c r="I189" s="4">
        <v>191.00076086956523</v>
      </c>
      <c r="J189" s="4">
        <v>12.82608695652174</v>
      </c>
      <c r="K189" s="11">
        <v>6.7152020223001624E-2</v>
      </c>
      <c r="L189" s="4">
        <v>55.782608695652172</v>
      </c>
      <c r="M189" s="4">
        <v>2.1739130434782608</v>
      </c>
      <c r="N189" s="11">
        <v>3.8971161340607949E-2</v>
      </c>
      <c r="O189" s="4">
        <v>38.804347826086953</v>
      </c>
      <c r="P189" s="4">
        <v>0</v>
      </c>
      <c r="Q189" s="9">
        <v>0</v>
      </c>
      <c r="R189" s="4">
        <v>11.673913043478262</v>
      </c>
      <c r="S189" s="4">
        <v>0</v>
      </c>
      <c r="T189" s="11">
        <v>0</v>
      </c>
      <c r="U189" s="4">
        <v>5.3043478260869561</v>
      </c>
      <c r="V189" s="4">
        <v>2.1739130434782608</v>
      </c>
      <c r="W189" s="11">
        <v>0.4098360655737705</v>
      </c>
      <c r="X189" s="4">
        <v>70.089456521739152</v>
      </c>
      <c r="Y189" s="4">
        <v>1.2092391304347827</v>
      </c>
      <c r="Z189" s="11">
        <v>1.7252796503846788E-2</v>
      </c>
      <c r="AA189" s="4">
        <v>0</v>
      </c>
      <c r="AB189" s="4">
        <v>0</v>
      </c>
      <c r="AC189" s="11" t="s">
        <v>748</v>
      </c>
      <c r="AD189" s="4">
        <v>82.106956521739136</v>
      </c>
      <c r="AE189" s="4">
        <v>11.616847826086957</v>
      </c>
      <c r="AF189" s="11">
        <v>0.14148433114813128</v>
      </c>
      <c r="AG189" s="4">
        <v>0</v>
      </c>
      <c r="AH189" s="4">
        <v>0</v>
      </c>
      <c r="AI189" s="11" t="s">
        <v>748</v>
      </c>
      <c r="AJ189" s="4">
        <v>0</v>
      </c>
      <c r="AK189" s="4">
        <v>0</v>
      </c>
      <c r="AL189" s="11" t="s">
        <v>748</v>
      </c>
      <c r="AM189" s="1">
        <v>245218</v>
      </c>
      <c r="AN189" s="1">
        <v>5</v>
      </c>
      <c r="AX189"/>
      <c r="AY189"/>
    </row>
    <row r="190" spans="1:51" x14ac:dyDescent="0.25">
      <c r="A190" t="s">
        <v>356</v>
      </c>
      <c r="B190" t="s">
        <v>134</v>
      </c>
      <c r="C190" t="s">
        <v>601</v>
      </c>
      <c r="D190" t="s">
        <v>392</v>
      </c>
      <c r="E190" s="4">
        <v>42.032608695652172</v>
      </c>
      <c r="F190" s="4">
        <v>189.34782608695645</v>
      </c>
      <c r="G190" s="4">
        <v>0</v>
      </c>
      <c r="H190" s="11">
        <v>0</v>
      </c>
      <c r="I190" s="4">
        <v>177.10543478260863</v>
      </c>
      <c r="J190" s="4">
        <v>0</v>
      </c>
      <c r="K190" s="11">
        <v>0</v>
      </c>
      <c r="L190" s="4">
        <v>34.573913043478235</v>
      </c>
      <c r="M190" s="4">
        <v>0</v>
      </c>
      <c r="N190" s="11">
        <v>0</v>
      </c>
      <c r="O190" s="4">
        <v>22.331521739130416</v>
      </c>
      <c r="P190" s="4">
        <v>0</v>
      </c>
      <c r="Q190" s="9">
        <v>0</v>
      </c>
      <c r="R190" s="4">
        <v>8.4663043478260835</v>
      </c>
      <c r="S190" s="4">
        <v>0</v>
      </c>
      <c r="T190" s="11">
        <v>0</v>
      </c>
      <c r="U190" s="4">
        <v>3.7760869565217403</v>
      </c>
      <c r="V190" s="4">
        <v>0</v>
      </c>
      <c r="W190" s="11">
        <v>0</v>
      </c>
      <c r="X190" s="4">
        <v>26.401086956521734</v>
      </c>
      <c r="Y190" s="4">
        <v>0</v>
      </c>
      <c r="Z190" s="11">
        <v>0</v>
      </c>
      <c r="AA190" s="4">
        <v>0</v>
      </c>
      <c r="AB190" s="4">
        <v>0</v>
      </c>
      <c r="AC190" s="11" t="s">
        <v>748</v>
      </c>
      <c r="AD190" s="4">
        <v>84.136956521739108</v>
      </c>
      <c r="AE190" s="4">
        <v>0</v>
      </c>
      <c r="AF190" s="11">
        <v>0</v>
      </c>
      <c r="AG190" s="4">
        <v>10.596739130434775</v>
      </c>
      <c r="AH190" s="4">
        <v>0</v>
      </c>
      <c r="AI190" s="11">
        <v>0</v>
      </c>
      <c r="AJ190" s="4">
        <v>33.639130434782601</v>
      </c>
      <c r="AK190" s="4">
        <v>0</v>
      </c>
      <c r="AL190" s="11" t="s">
        <v>748</v>
      </c>
      <c r="AM190" s="1">
        <v>245356</v>
      </c>
      <c r="AN190" s="1">
        <v>5</v>
      </c>
      <c r="AX190"/>
      <c r="AY190"/>
    </row>
    <row r="191" spans="1:51" x14ac:dyDescent="0.25">
      <c r="A191" t="s">
        <v>356</v>
      </c>
      <c r="B191" t="s">
        <v>105</v>
      </c>
      <c r="C191" t="s">
        <v>480</v>
      </c>
      <c r="D191" t="s">
        <v>425</v>
      </c>
      <c r="E191" s="4">
        <v>28.097826086956523</v>
      </c>
      <c r="F191" s="4">
        <v>122.72554347826087</v>
      </c>
      <c r="G191" s="4">
        <v>10.421195652173914</v>
      </c>
      <c r="H191" s="11">
        <v>8.4914642517104719E-2</v>
      </c>
      <c r="I191" s="4">
        <v>110.79891304347827</v>
      </c>
      <c r="J191" s="4">
        <v>10.421195652173914</v>
      </c>
      <c r="K191" s="11">
        <v>9.4055035071369017E-2</v>
      </c>
      <c r="L191" s="4">
        <v>31.769021739130434</v>
      </c>
      <c r="M191" s="4">
        <v>3.472826086956522</v>
      </c>
      <c r="N191" s="11">
        <v>0.10931485758275597</v>
      </c>
      <c r="O191" s="4">
        <v>19.842391304347824</v>
      </c>
      <c r="P191" s="4">
        <v>3.472826086956522</v>
      </c>
      <c r="Q191" s="9">
        <v>0.1750205423171734</v>
      </c>
      <c r="R191" s="4">
        <v>6.1875</v>
      </c>
      <c r="S191" s="4">
        <v>0</v>
      </c>
      <c r="T191" s="11">
        <v>0</v>
      </c>
      <c r="U191" s="4">
        <v>5.7391304347826084</v>
      </c>
      <c r="V191" s="4">
        <v>0</v>
      </c>
      <c r="W191" s="11">
        <v>0</v>
      </c>
      <c r="X191" s="4">
        <v>28.804347826086957</v>
      </c>
      <c r="Y191" s="4">
        <v>2.0081521739130435</v>
      </c>
      <c r="Z191" s="11">
        <v>6.9716981132075473E-2</v>
      </c>
      <c r="AA191" s="4">
        <v>0</v>
      </c>
      <c r="AB191" s="4">
        <v>0</v>
      </c>
      <c r="AC191" s="11" t="s">
        <v>748</v>
      </c>
      <c r="AD191" s="4">
        <v>61.695652173913047</v>
      </c>
      <c r="AE191" s="4">
        <v>4.9402173913043477</v>
      </c>
      <c r="AF191" s="11">
        <v>8.0073995771670181E-2</v>
      </c>
      <c r="AG191" s="4">
        <v>0</v>
      </c>
      <c r="AH191" s="4">
        <v>0</v>
      </c>
      <c r="AI191" s="11" t="s">
        <v>748</v>
      </c>
      <c r="AJ191" s="4">
        <v>0.45652173913043476</v>
      </c>
      <c r="AK191" s="4">
        <v>0</v>
      </c>
      <c r="AL191" s="11" t="s">
        <v>748</v>
      </c>
      <c r="AM191" s="1">
        <v>245313</v>
      </c>
      <c r="AN191" s="1">
        <v>5</v>
      </c>
      <c r="AX191"/>
      <c r="AY191"/>
    </row>
    <row r="192" spans="1:51" x14ac:dyDescent="0.25">
      <c r="A192" t="s">
        <v>356</v>
      </c>
      <c r="B192" t="s">
        <v>139</v>
      </c>
      <c r="C192" t="s">
        <v>502</v>
      </c>
      <c r="D192" t="s">
        <v>445</v>
      </c>
      <c r="E192" s="4">
        <v>50.282608695652172</v>
      </c>
      <c r="F192" s="4">
        <v>168.19565217391303</v>
      </c>
      <c r="G192" s="4">
        <v>0</v>
      </c>
      <c r="H192" s="11">
        <v>0</v>
      </c>
      <c r="I192" s="4">
        <v>149.29619565217394</v>
      </c>
      <c r="J192" s="4">
        <v>0</v>
      </c>
      <c r="K192" s="11">
        <v>0</v>
      </c>
      <c r="L192" s="4">
        <v>27.369565217391305</v>
      </c>
      <c r="M192" s="4">
        <v>0</v>
      </c>
      <c r="N192" s="11">
        <v>0</v>
      </c>
      <c r="O192" s="4">
        <v>13.956521739130435</v>
      </c>
      <c r="P192" s="4">
        <v>0</v>
      </c>
      <c r="Q192" s="9">
        <v>0</v>
      </c>
      <c r="R192" s="4">
        <v>8.625</v>
      </c>
      <c r="S192" s="4">
        <v>0</v>
      </c>
      <c r="T192" s="11">
        <v>0</v>
      </c>
      <c r="U192" s="4">
        <v>4.7880434782608692</v>
      </c>
      <c r="V192" s="4">
        <v>0</v>
      </c>
      <c r="W192" s="11">
        <v>0</v>
      </c>
      <c r="X192" s="4">
        <v>29.442934782608695</v>
      </c>
      <c r="Y192" s="4">
        <v>0</v>
      </c>
      <c r="Z192" s="11">
        <v>0</v>
      </c>
      <c r="AA192" s="4">
        <v>5.4864130434782608</v>
      </c>
      <c r="AB192" s="4">
        <v>0</v>
      </c>
      <c r="AC192" s="11">
        <v>0</v>
      </c>
      <c r="AD192" s="4">
        <v>80.092391304347828</v>
      </c>
      <c r="AE192" s="4">
        <v>0</v>
      </c>
      <c r="AF192" s="11">
        <v>0</v>
      </c>
      <c r="AG192" s="4">
        <v>1.6766304347826086</v>
      </c>
      <c r="AH192" s="4">
        <v>0</v>
      </c>
      <c r="AI192" s="11">
        <v>0</v>
      </c>
      <c r="AJ192" s="4">
        <v>24.127717391304348</v>
      </c>
      <c r="AK192" s="4">
        <v>0</v>
      </c>
      <c r="AL192" s="11" t="s">
        <v>748</v>
      </c>
      <c r="AM192" s="1">
        <v>245361</v>
      </c>
      <c r="AN192" s="1">
        <v>5</v>
      </c>
      <c r="AX192"/>
      <c r="AY192"/>
    </row>
    <row r="193" spans="1:51" x14ac:dyDescent="0.25">
      <c r="A193" t="s">
        <v>356</v>
      </c>
      <c r="B193" t="s">
        <v>177</v>
      </c>
      <c r="C193" t="s">
        <v>625</v>
      </c>
      <c r="D193" t="s">
        <v>419</v>
      </c>
      <c r="E193" s="4">
        <v>59.358695652173914</v>
      </c>
      <c r="F193" s="4">
        <v>253.87500000000003</v>
      </c>
      <c r="G193" s="4">
        <v>0</v>
      </c>
      <c r="H193" s="11">
        <v>0</v>
      </c>
      <c r="I193" s="4">
        <v>228.12228260869566</v>
      </c>
      <c r="J193" s="4">
        <v>0</v>
      </c>
      <c r="K193" s="11">
        <v>0</v>
      </c>
      <c r="L193" s="4">
        <v>43.8125</v>
      </c>
      <c r="M193" s="4">
        <v>0</v>
      </c>
      <c r="N193" s="11">
        <v>0</v>
      </c>
      <c r="O193" s="4">
        <v>22.75</v>
      </c>
      <c r="P193" s="4">
        <v>0</v>
      </c>
      <c r="Q193" s="9">
        <v>0</v>
      </c>
      <c r="R193" s="4">
        <v>16.801630434782609</v>
      </c>
      <c r="S193" s="4">
        <v>0</v>
      </c>
      <c r="T193" s="11">
        <v>0</v>
      </c>
      <c r="U193" s="4">
        <v>4.2608695652173916</v>
      </c>
      <c r="V193" s="4">
        <v>0</v>
      </c>
      <c r="W193" s="11">
        <v>0</v>
      </c>
      <c r="X193" s="4">
        <v>51.592391304347828</v>
      </c>
      <c r="Y193" s="4">
        <v>0</v>
      </c>
      <c r="Z193" s="11">
        <v>0</v>
      </c>
      <c r="AA193" s="4">
        <v>4.6902173913043477</v>
      </c>
      <c r="AB193" s="4">
        <v>0</v>
      </c>
      <c r="AC193" s="11">
        <v>0</v>
      </c>
      <c r="AD193" s="4">
        <v>150.91304347826087</v>
      </c>
      <c r="AE193" s="4">
        <v>0</v>
      </c>
      <c r="AF193" s="11">
        <v>0</v>
      </c>
      <c r="AG193" s="4">
        <v>0.41032608695652173</v>
      </c>
      <c r="AH193" s="4">
        <v>0</v>
      </c>
      <c r="AI193" s="11">
        <v>0</v>
      </c>
      <c r="AJ193" s="4">
        <v>2.4565217391304346</v>
      </c>
      <c r="AK193" s="4">
        <v>0</v>
      </c>
      <c r="AL193" s="11" t="s">
        <v>748</v>
      </c>
      <c r="AM193" s="1">
        <v>245422</v>
      </c>
      <c r="AN193" s="1">
        <v>5</v>
      </c>
      <c r="AX193"/>
      <c r="AY193"/>
    </row>
    <row r="194" spans="1:51" x14ac:dyDescent="0.25">
      <c r="A194" t="s">
        <v>356</v>
      </c>
      <c r="B194" t="s">
        <v>23</v>
      </c>
      <c r="C194" t="s">
        <v>533</v>
      </c>
      <c r="D194" t="s">
        <v>419</v>
      </c>
      <c r="E194" s="4">
        <v>33.532608695652172</v>
      </c>
      <c r="F194" s="4">
        <v>141.8057608695652</v>
      </c>
      <c r="G194" s="4">
        <v>0</v>
      </c>
      <c r="H194" s="11">
        <v>0</v>
      </c>
      <c r="I194" s="4">
        <v>134.09076086956523</v>
      </c>
      <c r="J194" s="4">
        <v>0</v>
      </c>
      <c r="K194" s="11">
        <v>0</v>
      </c>
      <c r="L194" s="4">
        <v>40.15195652173913</v>
      </c>
      <c r="M194" s="4">
        <v>0</v>
      </c>
      <c r="N194" s="11">
        <v>0</v>
      </c>
      <c r="O194" s="4">
        <v>32.436956521739134</v>
      </c>
      <c r="P194" s="4">
        <v>0</v>
      </c>
      <c r="Q194" s="9">
        <v>0</v>
      </c>
      <c r="R194" s="4">
        <v>0</v>
      </c>
      <c r="S194" s="4">
        <v>0</v>
      </c>
      <c r="T194" s="11" t="s">
        <v>748</v>
      </c>
      <c r="U194" s="4">
        <v>7.7149999999999972</v>
      </c>
      <c r="V194" s="4">
        <v>0</v>
      </c>
      <c r="W194" s="11">
        <v>0</v>
      </c>
      <c r="X194" s="4">
        <v>28.311413043478261</v>
      </c>
      <c r="Y194" s="4">
        <v>0</v>
      </c>
      <c r="Z194" s="11">
        <v>0</v>
      </c>
      <c r="AA194" s="4">
        <v>0</v>
      </c>
      <c r="AB194" s="4">
        <v>0</v>
      </c>
      <c r="AC194" s="11" t="s">
        <v>748</v>
      </c>
      <c r="AD194" s="4">
        <v>68.638586956521735</v>
      </c>
      <c r="AE194" s="4">
        <v>0</v>
      </c>
      <c r="AF194" s="11">
        <v>0</v>
      </c>
      <c r="AG194" s="4">
        <v>0</v>
      </c>
      <c r="AH194" s="4">
        <v>0</v>
      </c>
      <c r="AI194" s="11" t="s">
        <v>748</v>
      </c>
      <c r="AJ194" s="4">
        <v>4.7038043478260869</v>
      </c>
      <c r="AK194" s="4">
        <v>0</v>
      </c>
      <c r="AL194" s="11" t="s">
        <v>748</v>
      </c>
      <c r="AM194" s="1">
        <v>245127</v>
      </c>
      <c r="AN194" s="1">
        <v>5</v>
      </c>
      <c r="AX194"/>
      <c r="AY194"/>
    </row>
    <row r="195" spans="1:51" x14ac:dyDescent="0.25">
      <c r="A195" t="s">
        <v>356</v>
      </c>
      <c r="B195" t="s">
        <v>125</v>
      </c>
      <c r="C195" t="s">
        <v>500</v>
      </c>
      <c r="D195" t="s">
        <v>415</v>
      </c>
      <c r="E195" s="4">
        <v>155.05434782608697</v>
      </c>
      <c r="F195" s="4">
        <v>826.77989130434776</v>
      </c>
      <c r="G195" s="4">
        <v>0</v>
      </c>
      <c r="H195" s="11">
        <v>0</v>
      </c>
      <c r="I195" s="4">
        <v>775.60054347826087</v>
      </c>
      <c r="J195" s="4">
        <v>0</v>
      </c>
      <c r="K195" s="11">
        <v>0</v>
      </c>
      <c r="L195" s="4">
        <v>251.8858695652174</v>
      </c>
      <c r="M195" s="4">
        <v>0</v>
      </c>
      <c r="N195" s="11">
        <v>0</v>
      </c>
      <c r="O195" s="4">
        <v>205.43206521739131</v>
      </c>
      <c r="P195" s="4">
        <v>0</v>
      </c>
      <c r="Q195" s="9">
        <v>0</v>
      </c>
      <c r="R195" s="4">
        <v>41.845108695652172</v>
      </c>
      <c r="S195" s="4">
        <v>0</v>
      </c>
      <c r="T195" s="11">
        <v>0</v>
      </c>
      <c r="U195" s="4">
        <v>4.6086956521739131</v>
      </c>
      <c r="V195" s="4">
        <v>0</v>
      </c>
      <c r="W195" s="11">
        <v>0</v>
      </c>
      <c r="X195" s="4">
        <v>105.69565217391305</v>
      </c>
      <c r="Y195" s="4">
        <v>0</v>
      </c>
      <c r="Z195" s="11">
        <v>0</v>
      </c>
      <c r="AA195" s="4">
        <v>4.7255434782608692</v>
      </c>
      <c r="AB195" s="4">
        <v>0</v>
      </c>
      <c r="AC195" s="11">
        <v>0</v>
      </c>
      <c r="AD195" s="4">
        <v>446.42391304347825</v>
      </c>
      <c r="AE195" s="4">
        <v>0</v>
      </c>
      <c r="AF195" s="11">
        <v>0</v>
      </c>
      <c r="AG195" s="4">
        <v>0</v>
      </c>
      <c r="AH195" s="4">
        <v>0</v>
      </c>
      <c r="AI195" s="11" t="s">
        <v>748</v>
      </c>
      <c r="AJ195" s="4">
        <v>18.048913043478262</v>
      </c>
      <c r="AK195" s="4">
        <v>0</v>
      </c>
      <c r="AL195" s="11" t="s">
        <v>748</v>
      </c>
      <c r="AM195" s="1">
        <v>245343</v>
      </c>
      <c r="AN195" s="1">
        <v>5</v>
      </c>
      <c r="AX195"/>
      <c r="AY195"/>
    </row>
    <row r="196" spans="1:51" x14ac:dyDescent="0.25">
      <c r="A196" t="s">
        <v>356</v>
      </c>
      <c r="B196" t="s">
        <v>257</v>
      </c>
      <c r="C196" t="s">
        <v>665</v>
      </c>
      <c r="D196" t="s">
        <v>390</v>
      </c>
      <c r="E196" s="4">
        <v>29.5</v>
      </c>
      <c r="F196" s="4">
        <v>122.46108695652174</v>
      </c>
      <c r="G196" s="4">
        <v>47.076086956521742</v>
      </c>
      <c r="H196" s="11">
        <v>0.38441670024728353</v>
      </c>
      <c r="I196" s="4">
        <v>111.45119565217392</v>
      </c>
      <c r="J196" s="4">
        <v>47.076086956521742</v>
      </c>
      <c r="K196" s="11">
        <v>0.42239194188136547</v>
      </c>
      <c r="L196" s="4">
        <v>29.501847826086955</v>
      </c>
      <c r="M196" s="4">
        <v>6.2717391304347823</v>
      </c>
      <c r="N196" s="11">
        <v>0.21258801033096675</v>
      </c>
      <c r="O196" s="4">
        <v>21.432173913043478</v>
      </c>
      <c r="P196" s="4">
        <v>6.2717391304347823</v>
      </c>
      <c r="Q196" s="9">
        <v>0.29263196332210817</v>
      </c>
      <c r="R196" s="4">
        <v>3.2310869565217391</v>
      </c>
      <c r="S196" s="4">
        <v>0</v>
      </c>
      <c r="T196" s="11">
        <v>0</v>
      </c>
      <c r="U196" s="4">
        <v>4.8385869565217385</v>
      </c>
      <c r="V196" s="4">
        <v>0</v>
      </c>
      <c r="W196" s="11">
        <v>0</v>
      </c>
      <c r="X196" s="4">
        <v>19.899456521739129</v>
      </c>
      <c r="Y196" s="4">
        <v>0</v>
      </c>
      <c r="Z196" s="11">
        <v>0</v>
      </c>
      <c r="AA196" s="4">
        <v>2.9402173913043477</v>
      </c>
      <c r="AB196" s="4">
        <v>0</v>
      </c>
      <c r="AC196" s="11">
        <v>0</v>
      </c>
      <c r="AD196" s="4">
        <v>62.415760869565219</v>
      </c>
      <c r="AE196" s="4">
        <v>34.597826086956523</v>
      </c>
      <c r="AF196" s="11">
        <v>0.55431233401541213</v>
      </c>
      <c r="AG196" s="4">
        <v>6.2065217391304346</v>
      </c>
      <c r="AH196" s="4">
        <v>6.2065217391304346</v>
      </c>
      <c r="AI196" s="11">
        <v>1</v>
      </c>
      <c r="AJ196" s="4">
        <v>1.4972826086956521</v>
      </c>
      <c r="AK196" s="4">
        <v>0</v>
      </c>
      <c r="AL196" s="11" t="s">
        <v>748</v>
      </c>
      <c r="AM196" s="1">
        <v>245537</v>
      </c>
      <c r="AN196" s="1">
        <v>5</v>
      </c>
      <c r="AX196"/>
      <c r="AY196"/>
    </row>
    <row r="197" spans="1:51" x14ac:dyDescent="0.25">
      <c r="A197" t="s">
        <v>356</v>
      </c>
      <c r="B197" t="s">
        <v>319</v>
      </c>
      <c r="C197" t="s">
        <v>474</v>
      </c>
      <c r="D197" t="s">
        <v>464</v>
      </c>
      <c r="E197" s="4">
        <v>61.771739130434781</v>
      </c>
      <c r="F197" s="4">
        <v>326.97554347826087</v>
      </c>
      <c r="G197" s="4">
        <v>0</v>
      </c>
      <c r="H197" s="11">
        <v>0</v>
      </c>
      <c r="I197" s="4">
        <v>317.44293478260869</v>
      </c>
      <c r="J197" s="4">
        <v>0</v>
      </c>
      <c r="K197" s="11">
        <v>0</v>
      </c>
      <c r="L197" s="4">
        <v>84.328804347826079</v>
      </c>
      <c r="M197" s="4">
        <v>0</v>
      </c>
      <c r="N197" s="11">
        <v>0</v>
      </c>
      <c r="O197" s="4">
        <v>74.796195652173907</v>
      </c>
      <c r="P197" s="4">
        <v>0</v>
      </c>
      <c r="Q197" s="9">
        <v>0</v>
      </c>
      <c r="R197" s="4">
        <v>4.7826086956521738</v>
      </c>
      <c r="S197" s="4">
        <v>0</v>
      </c>
      <c r="T197" s="11">
        <v>0</v>
      </c>
      <c r="U197" s="4">
        <v>4.75</v>
      </c>
      <c r="V197" s="4">
        <v>0</v>
      </c>
      <c r="W197" s="11">
        <v>0</v>
      </c>
      <c r="X197" s="4">
        <v>47.445652173913047</v>
      </c>
      <c r="Y197" s="4">
        <v>0</v>
      </c>
      <c r="Z197" s="11">
        <v>0</v>
      </c>
      <c r="AA197" s="4">
        <v>0</v>
      </c>
      <c r="AB197" s="4">
        <v>0</v>
      </c>
      <c r="AC197" s="11" t="s">
        <v>748</v>
      </c>
      <c r="AD197" s="4">
        <v>195.20108695652175</v>
      </c>
      <c r="AE197" s="4">
        <v>0</v>
      </c>
      <c r="AF197" s="11">
        <v>0</v>
      </c>
      <c r="AG197" s="4">
        <v>0</v>
      </c>
      <c r="AH197" s="4">
        <v>0</v>
      </c>
      <c r="AI197" s="11" t="s">
        <v>748</v>
      </c>
      <c r="AJ197" s="4">
        <v>0</v>
      </c>
      <c r="AK197" s="4">
        <v>0</v>
      </c>
      <c r="AL197" s="11" t="s">
        <v>748</v>
      </c>
      <c r="AM197" s="1">
        <v>245631</v>
      </c>
      <c r="AN197" s="1">
        <v>5</v>
      </c>
      <c r="AX197"/>
      <c r="AY197"/>
    </row>
    <row r="198" spans="1:51" x14ac:dyDescent="0.25">
      <c r="A198" t="s">
        <v>356</v>
      </c>
      <c r="B198" t="s">
        <v>323</v>
      </c>
      <c r="C198" t="s">
        <v>637</v>
      </c>
      <c r="D198" t="s">
        <v>450</v>
      </c>
      <c r="E198" s="4">
        <v>88.130434782608702</v>
      </c>
      <c r="F198" s="4">
        <v>445.03260869565213</v>
      </c>
      <c r="G198" s="4">
        <v>0</v>
      </c>
      <c r="H198" s="11">
        <v>0</v>
      </c>
      <c r="I198" s="4">
        <v>427.48641304347825</v>
      </c>
      <c r="J198" s="4">
        <v>0</v>
      </c>
      <c r="K198" s="11">
        <v>0</v>
      </c>
      <c r="L198" s="4">
        <v>135.56793478260869</v>
      </c>
      <c r="M198" s="4">
        <v>0</v>
      </c>
      <c r="N198" s="11">
        <v>0</v>
      </c>
      <c r="O198" s="4">
        <v>118.02173913043478</v>
      </c>
      <c r="P198" s="4">
        <v>0</v>
      </c>
      <c r="Q198" s="9">
        <v>0</v>
      </c>
      <c r="R198" s="4">
        <v>13.807065217391305</v>
      </c>
      <c r="S198" s="4">
        <v>0</v>
      </c>
      <c r="T198" s="11">
        <v>0</v>
      </c>
      <c r="U198" s="4">
        <v>3.7391304347826089</v>
      </c>
      <c r="V198" s="4">
        <v>0</v>
      </c>
      <c r="W198" s="11">
        <v>0</v>
      </c>
      <c r="X198" s="4">
        <v>58.853260869565219</v>
      </c>
      <c r="Y198" s="4">
        <v>0</v>
      </c>
      <c r="Z198" s="11">
        <v>0</v>
      </c>
      <c r="AA198" s="4">
        <v>0</v>
      </c>
      <c r="AB198" s="4">
        <v>0</v>
      </c>
      <c r="AC198" s="11" t="s">
        <v>748</v>
      </c>
      <c r="AD198" s="4">
        <v>250.61141304347825</v>
      </c>
      <c r="AE198" s="4">
        <v>0</v>
      </c>
      <c r="AF198" s="11">
        <v>0</v>
      </c>
      <c r="AG198" s="4">
        <v>0</v>
      </c>
      <c r="AH198" s="4">
        <v>0</v>
      </c>
      <c r="AI198" s="11" t="s">
        <v>748</v>
      </c>
      <c r="AJ198" s="4">
        <v>0</v>
      </c>
      <c r="AK198" s="4">
        <v>0</v>
      </c>
      <c r="AL198" s="11" t="s">
        <v>748</v>
      </c>
      <c r="AM198" s="1">
        <v>245636</v>
      </c>
      <c r="AN198" s="1">
        <v>5</v>
      </c>
      <c r="AX198"/>
      <c r="AY198"/>
    </row>
    <row r="199" spans="1:51" x14ac:dyDescent="0.25">
      <c r="A199" t="s">
        <v>356</v>
      </c>
      <c r="B199" t="s">
        <v>310</v>
      </c>
      <c r="C199" t="s">
        <v>512</v>
      </c>
      <c r="D199" t="s">
        <v>415</v>
      </c>
      <c r="E199" s="4">
        <v>266.96739130434781</v>
      </c>
      <c r="F199" s="4">
        <v>1603.3885869565217</v>
      </c>
      <c r="G199" s="4">
        <v>0</v>
      </c>
      <c r="H199" s="11">
        <v>0</v>
      </c>
      <c r="I199" s="4">
        <v>1535.1875</v>
      </c>
      <c r="J199" s="4">
        <v>0</v>
      </c>
      <c r="K199" s="11">
        <v>0</v>
      </c>
      <c r="L199" s="4">
        <v>282.42391304347831</v>
      </c>
      <c r="M199" s="4">
        <v>0</v>
      </c>
      <c r="N199" s="11">
        <v>0</v>
      </c>
      <c r="O199" s="4">
        <v>214.22282608695653</v>
      </c>
      <c r="P199" s="4">
        <v>0</v>
      </c>
      <c r="Q199" s="9">
        <v>0</v>
      </c>
      <c r="R199" s="4">
        <v>63.548913043478258</v>
      </c>
      <c r="S199" s="4">
        <v>0</v>
      </c>
      <c r="T199" s="11">
        <v>0</v>
      </c>
      <c r="U199" s="4">
        <v>4.6521739130434785</v>
      </c>
      <c r="V199" s="4">
        <v>0</v>
      </c>
      <c r="W199" s="11">
        <v>0</v>
      </c>
      <c r="X199" s="4">
        <v>267.53804347826087</v>
      </c>
      <c r="Y199" s="4">
        <v>0</v>
      </c>
      <c r="Z199" s="11">
        <v>0</v>
      </c>
      <c r="AA199" s="4">
        <v>0</v>
      </c>
      <c r="AB199" s="4">
        <v>0</v>
      </c>
      <c r="AC199" s="11" t="s">
        <v>748</v>
      </c>
      <c r="AD199" s="4">
        <v>1053.4266304347825</v>
      </c>
      <c r="AE199" s="4">
        <v>0</v>
      </c>
      <c r="AF199" s="11">
        <v>0</v>
      </c>
      <c r="AG199" s="4">
        <v>0</v>
      </c>
      <c r="AH199" s="4">
        <v>0</v>
      </c>
      <c r="AI199" s="11" t="s">
        <v>748</v>
      </c>
      <c r="AJ199" s="4">
        <v>0</v>
      </c>
      <c r="AK199" s="4">
        <v>0</v>
      </c>
      <c r="AL199" s="11" t="s">
        <v>748</v>
      </c>
      <c r="AM199" s="1">
        <v>245620</v>
      </c>
      <c r="AN199" s="1">
        <v>5</v>
      </c>
      <c r="AX199"/>
      <c r="AY199"/>
    </row>
    <row r="200" spans="1:51" x14ac:dyDescent="0.25">
      <c r="A200" t="s">
        <v>356</v>
      </c>
      <c r="B200" t="s">
        <v>317</v>
      </c>
      <c r="C200" t="s">
        <v>697</v>
      </c>
      <c r="D200" t="s">
        <v>394</v>
      </c>
      <c r="E200" s="4">
        <v>57.304347826086953</v>
      </c>
      <c r="F200" s="4">
        <v>248.23369565217391</v>
      </c>
      <c r="G200" s="4">
        <v>0</v>
      </c>
      <c r="H200" s="11">
        <v>0</v>
      </c>
      <c r="I200" s="4">
        <v>230.35597826086959</v>
      </c>
      <c r="J200" s="4">
        <v>0</v>
      </c>
      <c r="K200" s="11">
        <v>0</v>
      </c>
      <c r="L200" s="4">
        <v>89.391304347826093</v>
      </c>
      <c r="M200" s="4">
        <v>0</v>
      </c>
      <c r="N200" s="11">
        <v>0</v>
      </c>
      <c r="O200" s="4">
        <v>71.513586956521735</v>
      </c>
      <c r="P200" s="4">
        <v>0</v>
      </c>
      <c r="Q200" s="9">
        <v>0</v>
      </c>
      <c r="R200" s="4">
        <v>12.964673913043478</v>
      </c>
      <c r="S200" s="4">
        <v>0</v>
      </c>
      <c r="T200" s="11">
        <v>0</v>
      </c>
      <c r="U200" s="4">
        <v>4.9130434782608692</v>
      </c>
      <c r="V200" s="4">
        <v>0</v>
      </c>
      <c r="W200" s="11">
        <v>0</v>
      </c>
      <c r="X200" s="4">
        <v>20.589673913043477</v>
      </c>
      <c r="Y200" s="4">
        <v>0</v>
      </c>
      <c r="Z200" s="11">
        <v>0</v>
      </c>
      <c r="AA200" s="4">
        <v>0</v>
      </c>
      <c r="AB200" s="4">
        <v>0</v>
      </c>
      <c r="AC200" s="11" t="s">
        <v>748</v>
      </c>
      <c r="AD200" s="4">
        <v>124.01086956521739</v>
      </c>
      <c r="AE200" s="4">
        <v>0</v>
      </c>
      <c r="AF200" s="11">
        <v>0</v>
      </c>
      <c r="AG200" s="4">
        <v>8.7092391304347831</v>
      </c>
      <c r="AH200" s="4">
        <v>0</v>
      </c>
      <c r="AI200" s="11">
        <v>0</v>
      </c>
      <c r="AJ200" s="4">
        <v>5.5326086956521738</v>
      </c>
      <c r="AK200" s="4">
        <v>0</v>
      </c>
      <c r="AL200" s="11" t="s">
        <v>748</v>
      </c>
      <c r="AM200" s="1">
        <v>245628</v>
      </c>
      <c r="AN200" s="1">
        <v>5</v>
      </c>
      <c r="AX200"/>
      <c r="AY200"/>
    </row>
    <row r="201" spans="1:51" x14ac:dyDescent="0.25">
      <c r="A201" t="s">
        <v>356</v>
      </c>
      <c r="B201" t="s">
        <v>13</v>
      </c>
      <c r="C201" t="s">
        <v>529</v>
      </c>
      <c r="D201" t="s">
        <v>386</v>
      </c>
      <c r="E201" s="4">
        <v>27.336956521739129</v>
      </c>
      <c r="F201" s="4">
        <v>143.27250000000001</v>
      </c>
      <c r="G201" s="4">
        <v>10.548913043478262</v>
      </c>
      <c r="H201" s="11">
        <v>7.3628316972749561E-2</v>
      </c>
      <c r="I201" s="4">
        <v>131.79423913043479</v>
      </c>
      <c r="J201" s="4">
        <v>10.548913043478262</v>
      </c>
      <c r="K201" s="11">
        <v>8.0040775022329771E-2</v>
      </c>
      <c r="L201" s="4">
        <v>25.024456521739129</v>
      </c>
      <c r="M201" s="4">
        <v>0</v>
      </c>
      <c r="N201" s="11">
        <v>0</v>
      </c>
      <c r="O201" s="4">
        <v>13.546195652173912</v>
      </c>
      <c r="P201" s="4">
        <v>0</v>
      </c>
      <c r="Q201" s="9">
        <v>0</v>
      </c>
      <c r="R201" s="4">
        <v>0.78260869565217395</v>
      </c>
      <c r="S201" s="4">
        <v>0</v>
      </c>
      <c r="T201" s="11">
        <v>0</v>
      </c>
      <c r="U201" s="4">
        <v>10.695652173913043</v>
      </c>
      <c r="V201" s="4">
        <v>0</v>
      </c>
      <c r="W201" s="11">
        <v>0</v>
      </c>
      <c r="X201" s="4">
        <v>27.448369565217391</v>
      </c>
      <c r="Y201" s="4">
        <v>10.548913043478262</v>
      </c>
      <c r="Z201" s="11">
        <v>0.38431838431838433</v>
      </c>
      <c r="AA201" s="4">
        <v>0</v>
      </c>
      <c r="AB201" s="4">
        <v>0</v>
      </c>
      <c r="AC201" s="11" t="s">
        <v>748</v>
      </c>
      <c r="AD201" s="4">
        <v>71.848586956521743</v>
      </c>
      <c r="AE201" s="4">
        <v>0</v>
      </c>
      <c r="AF201" s="11">
        <v>0</v>
      </c>
      <c r="AG201" s="4">
        <v>0</v>
      </c>
      <c r="AH201" s="4">
        <v>0</v>
      </c>
      <c r="AI201" s="11" t="s">
        <v>748</v>
      </c>
      <c r="AJ201" s="4">
        <v>18.951086956521738</v>
      </c>
      <c r="AK201" s="4">
        <v>0</v>
      </c>
      <c r="AL201" s="11" t="s">
        <v>748</v>
      </c>
      <c r="AM201" s="1">
        <v>245052</v>
      </c>
      <c r="AN201" s="1">
        <v>5</v>
      </c>
      <c r="AX201"/>
      <c r="AY201"/>
    </row>
    <row r="202" spans="1:51" x14ac:dyDescent="0.25">
      <c r="A202" t="s">
        <v>356</v>
      </c>
      <c r="B202" t="s">
        <v>230</v>
      </c>
      <c r="C202" t="s">
        <v>653</v>
      </c>
      <c r="D202" t="s">
        <v>412</v>
      </c>
      <c r="E202" s="4">
        <v>46.163043478260867</v>
      </c>
      <c r="F202" s="4">
        <v>210.58847826086958</v>
      </c>
      <c r="G202" s="4">
        <v>2.903695652173913</v>
      </c>
      <c r="H202" s="11">
        <v>1.3788482998471158E-2</v>
      </c>
      <c r="I202" s="4">
        <v>190.15097826086958</v>
      </c>
      <c r="J202" s="4">
        <v>2.903695652173913</v>
      </c>
      <c r="K202" s="11">
        <v>1.5270474434216745E-2</v>
      </c>
      <c r="L202" s="4">
        <v>41.551630434782609</v>
      </c>
      <c r="M202" s="4">
        <v>0</v>
      </c>
      <c r="N202" s="11">
        <v>0</v>
      </c>
      <c r="O202" s="4">
        <v>31.217391304347824</v>
      </c>
      <c r="P202" s="4">
        <v>0</v>
      </c>
      <c r="Q202" s="9">
        <v>0</v>
      </c>
      <c r="R202" s="4">
        <v>5.1168478260869561</v>
      </c>
      <c r="S202" s="4">
        <v>0</v>
      </c>
      <c r="T202" s="11">
        <v>0</v>
      </c>
      <c r="U202" s="4">
        <v>5.2173913043478262</v>
      </c>
      <c r="V202" s="4">
        <v>0</v>
      </c>
      <c r="W202" s="11">
        <v>0</v>
      </c>
      <c r="X202" s="4">
        <v>24.413043478260871</v>
      </c>
      <c r="Y202" s="4">
        <v>0</v>
      </c>
      <c r="Z202" s="11">
        <v>0</v>
      </c>
      <c r="AA202" s="4">
        <v>10.103260869565217</v>
      </c>
      <c r="AB202" s="4">
        <v>0</v>
      </c>
      <c r="AC202" s="11">
        <v>0</v>
      </c>
      <c r="AD202" s="4">
        <v>104.62652173913045</v>
      </c>
      <c r="AE202" s="4">
        <v>2.903695652173913</v>
      </c>
      <c r="AF202" s="11">
        <v>2.7752959803192302E-2</v>
      </c>
      <c r="AG202" s="4">
        <v>0.27989130434782611</v>
      </c>
      <c r="AH202" s="4">
        <v>0</v>
      </c>
      <c r="AI202" s="11">
        <v>0</v>
      </c>
      <c r="AJ202" s="4">
        <v>29.614130434782609</v>
      </c>
      <c r="AK202" s="4">
        <v>0</v>
      </c>
      <c r="AL202" s="11" t="s">
        <v>748</v>
      </c>
      <c r="AM202" s="1">
        <v>245491</v>
      </c>
      <c r="AN202" s="1">
        <v>5</v>
      </c>
      <c r="AX202"/>
      <c r="AY202"/>
    </row>
    <row r="203" spans="1:51" x14ac:dyDescent="0.25">
      <c r="A203" t="s">
        <v>356</v>
      </c>
      <c r="B203" t="s">
        <v>122</v>
      </c>
      <c r="C203" t="s">
        <v>495</v>
      </c>
      <c r="D203" t="s">
        <v>432</v>
      </c>
      <c r="E203" s="4">
        <v>53.836956521739133</v>
      </c>
      <c r="F203" s="4">
        <v>283.25489130434784</v>
      </c>
      <c r="G203" s="4">
        <v>14.138043478260871</v>
      </c>
      <c r="H203" s="11">
        <v>4.99127955501747E-2</v>
      </c>
      <c r="I203" s="4">
        <v>255.0211956521739</v>
      </c>
      <c r="J203" s="4">
        <v>14.138043478260871</v>
      </c>
      <c r="K203" s="11">
        <v>5.5438699681825257E-2</v>
      </c>
      <c r="L203" s="4">
        <v>48.853260869565212</v>
      </c>
      <c r="M203" s="4">
        <v>0.90760869565217395</v>
      </c>
      <c r="N203" s="11">
        <v>1.8578262320614086E-2</v>
      </c>
      <c r="O203" s="4">
        <v>20.619565217391305</v>
      </c>
      <c r="P203" s="4">
        <v>0.90760869565217395</v>
      </c>
      <c r="Q203" s="9">
        <v>4.4016868740115976E-2</v>
      </c>
      <c r="R203" s="4">
        <v>23.258152173913043</v>
      </c>
      <c r="S203" s="4">
        <v>0</v>
      </c>
      <c r="T203" s="11">
        <v>0</v>
      </c>
      <c r="U203" s="4">
        <v>4.9755434782608692</v>
      </c>
      <c r="V203" s="4">
        <v>0</v>
      </c>
      <c r="W203" s="11">
        <v>0</v>
      </c>
      <c r="X203" s="4">
        <v>62.489130434782609</v>
      </c>
      <c r="Y203" s="4">
        <v>7.6141304347826084</v>
      </c>
      <c r="Z203" s="11">
        <v>0.12184727778744128</v>
      </c>
      <c r="AA203" s="4">
        <v>0</v>
      </c>
      <c r="AB203" s="4">
        <v>0</v>
      </c>
      <c r="AC203" s="11" t="s">
        <v>748</v>
      </c>
      <c r="AD203" s="4">
        <v>148.85271739130437</v>
      </c>
      <c r="AE203" s="4">
        <v>5.6163043478260875</v>
      </c>
      <c r="AF203" s="11">
        <v>3.7730613496708518E-2</v>
      </c>
      <c r="AG203" s="4">
        <v>3.4456521739130435</v>
      </c>
      <c r="AH203" s="4">
        <v>0</v>
      </c>
      <c r="AI203" s="11">
        <v>0</v>
      </c>
      <c r="AJ203" s="4">
        <v>19.614130434782609</v>
      </c>
      <c r="AK203" s="4">
        <v>0</v>
      </c>
      <c r="AL203" s="11" t="s">
        <v>748</v>
      </c>
      <c r="AM203" s="1">
        <v>245339</v>
      </c>
      <c r="AN203" s="1">
        <v>5</v>
      </c>
      <c r="AX203"/>
      <c r="AY203"/>
    </row>
    <row r="204" spans="1:51" x14ac:dyDescent="0.25">
      <c r="A204" t="s">
        <v>356</v>
      </c>
      <c r="B204" t="s">
        <v>17</v>
      </c>
      <c r="C204" t="s">
        <v>512</v>
      </c>
      <c r="D204" t="s">
        <v>415</v>
      </c>
      <c r="E204" s="4">
        <v>149.55434782608697</v>
      </c>
      <c r="F204" s="4">
        <v>713.02934782608702</v>
      </c>
      <c r="G204" s="4">
        <v>0.20652173913043478</v>
      </c>
      <c r="H204" s="11">
        <v>2.8963988615628053E-4</v>
      </c>
      <c r="I204" s="4">
        <v>684.55108695652177</v>
      </c>
      <c r="J204" s="4">
        <v>0</v>
      </c>
      <c r="K204" s="11">
        <v>0</v>
      </c>
      <c r="L204" s="4">
        <v>173.14565217391305</v>
      </c>
      <c r="M204" s="4">
        <v>0.20652173913043478</v>
      </c>
      <c r="N204" s="11">
        <v>1.1927630670332844E-3</v>
      </c>
      <c r="O204" s="4">
        <v>144.66739130434783</v>
      </c>
      <c r="P204" s="4">
        <v>0</v>
      </c>
      <c r="Q204" s="9">
        <v>0</v>
      </c>
      <c r="R204" s="4">
        <v>26.141304347826086</v>
      </c>
      <c r="S204" s="4">
        <v>0</v>
      </c>
      <c r="T204" s="11">
        <v>0</v>
      </c>
      <c r="U204" s="4">
        <v>2.3369565217391304</v>
      </c>
      <c r="V204" s="4">
        <v>0.20652173913043478</v>
      </c>
      <c r="W204" s="11">
        <v>8.8372093023255813E-2</v>
      </c>
      <c r="X204" s="4">
        <v>75.513043478260869</v>
      </c>
      <c r="Y204" s="4">
        <v>0</v>
      </c>
      <c r="Z204" s="11">
        <v>0</v>
      </c>
      <c r="AA204" s="4">
        <v>0</v>
      </c>
      <c r="AB204" s="4">
        <v>0</v>
      </c>
      <c r="AC204" s="11" t="s">
        <v>748</v>
      </c>
      <c r="AD204" s="4">
        <v>398.14456521739135</v>
      </c>
      <c r="AE204" s="4">
        <v>0</v>
      </c>
      <c r="AF204" s="11">
        <v>0</v>
      </c>
      <c r="AG204" s="4">
        <v>0</v>
      </c>
      <c r="AH204" s="4">
        <v>0</v>
      </c>
      <c r="AI204" s="11" t="s">
        <v>748</v>
      </c>
      <c r="AJ204" s="4">
        <v>66.22608695652174</v>
      </c>
      <c r="AK204" s="4">
        <v>0</v>
      </c>
      <c r="AL204" s="11" t="s">
        <v>748</v>
      </c>
      <c r="AM204" s="1">
        <v>245071</v>
      </c>
      <c r="AN204" s="1">
        <v>5</v>
      </c>
      <c r="AX204"/>
      <c r="AY204"/>
    </row>
    <row r="205" spans="1:51" x14ac:dyDescent="0.25">
      <c r="A205" t="s">
        <v>356</v>
      </c>
      <c r="B205" t="s">
        <v>325</v>
      </c>
      <c r="C205" t="s">
        <v>512</v>
      </c>
      <c r="D205" t="s">
        <v>415</v>
      </c>
      <c r="E205" s="4">
        <v>86.619565217391298</v>
      </c>
      <c r="F205" s="4">
        <v>226.96413043478265</v>
      </c>
      <c r="G205" s="4">
        <v>0.20652173913043478</v>
      </c>
      <c r="H205" s="11">
        <v>9.0993118046808763E-4</v>
      </c>
      <c r="I205" s="4">
        <v>206.56195652173918</v>
      </c>
      <c r="J205" s="4">
        <v>0</v>
      </c>
      <c r="K205" s="11">
        <v>0</v>
      </c>
      <c r="L205" s="4">
        <v>54.611956521739124</v>
      </c>
      <c r="M205" s="4">
        <v>0.20652173913043478</v>
      </c>
      <c r="N205" s="11">
        <v>3.7816213203829396E-3</v>
      </c>
      <c r="O205" s="4">
        <v>34.209782608695647</v>
      </c>
      <c r="P205" s="4">
        <v>0</v>
      </c>
      <c r="Q205" s="9">
        <v>0</v>
      </c>
      <c r="R205" s="4">
        <v>18.065217391304348</v>
      </c>
      <c r="S205" s="4">
        <v>0</v>
      </c>
      <c r="T205" s="11">
        <v>0</v>
      </c>
      <c r="U205" s="4">
        <v>2.3369565217391304</v>
      </c>
      <c r="V205" s="4">
        <v>0.20652173913043478</v>
      </c>
      <c r="W205" s="11">
        <v>8.8372093023255813E-2</v>
      </c>
      <c r="X205" s="4">
        <v>19.216304347826085</v>
      </c>
      <c r="Y205" s="4">
        <v>0</v>
      </c>
      <c r="Z205" s="11">
        <v>0</v>
      </c>
      <c r="AA205" s="4">
        <v>0</v>
      </c>
      <c r="AB205" s="4">
        <v>0</v>
      </c>
      <c r="AC205" s="11" t="s">
        <v>748</v>
      </c>
      <c r="AD205" s="4">
        <v>107.96304347826091</v>
      </c>
      <c r="AE205" s="4">
        <v>0</v>
      </c>
      <c r="AF205" s="11">
        <v>0</v>
      </c>
      <c r="AG205" s="4">
        <v>0</v>
      </c>
      <c r="AH205" s="4">
        <v>0</v>
      </c>
      <c r="AI205" s="11" t="s">
        <v>748</v>
      </c>
      <c r="AJ205" s="4">
        <v>45.172826086956519</v>
      </c>
      <c r="AK205" s="4">
        <v>0</v>
      </c>
      <c r="AL205" s="11" t="s">
        <v>748</v>
      </c>
      <c r="AM205" s="7">
        <v>2.3999999999999998E+103</v>
      </c>
      <c r="AN205" s="1">
        <v>5</v>
      </c>
      <c r="AX205"/>
      <c r="AY205"/>
    </row>
    <row r="206" spans="1:51" x14ac:dyDescent="0.25">
      <c r="A206" t="s">
        <v>356</v>
      </c>
      <c r="B206" t="s">
        <v>11</v>
      </c>
      <c r="C206" t="s">
        <v>527</v>
      </c>
      <c r="D206" t="s">
        <v>414</v>
      </c>
      <c r="E206" s="4">
        <v>65.847826086956516</v>
      </c>
      <c r="F206" s="4">
        <v>297.89565217391305</v>
      </c>
      <c r="G206" s="4">
        <v>0.20652173913043478</v>
      </c>
      <c r="H206" s="11">
        <v>6.9326872555315546E-4</v>
      </c>
      <c r="I206" s="4">
        <v>281.0378260869565</v>
      </c>
      <c r="J206" s="4">
        <v>0.20652173913043478</v>
      </c>
      <c r="K206" s="11">
        <v>7.3485388784118495E-4</v>
      </c>
      <c r="L206" s="4">
        <v>75.07347826086955</v>
      </c>
      <c r="M206" s="4">
        <v>0.20652173913043478</v>
      </c>
      <c r="N206" s="11">
        <v>2.7509280762615181E-3</v>
      </c>
      <c r="O206" s="4">
        <v>58.215652173913028</v>
      </c>
      <c r="P206" s="4">
        <v>0.20652173913043478</v>
      </c>
      <c r="Q206" s="9">
        <v>3.5475294258230277E-3</v>
      </c>
      <c r="R206" s="4">
        <v>11.379565217391304</v>
      </c>
      <c r="S206" s="4">
        <v>0</v>
      </c>
      <c r="T206" s="11">
        <v>0</v>
      </c>
      <c r="U206" s="4">
        <v>5.4782608695652177</v>
      </c>
      <c r="V206" s="4">
        <v>0</v>
      </c>
      <c r="W206" s="11">
        <v>0</v>
      </c>
      <c r="X206" s="4">
        <v>52.921739130434773</v>
      </c>
      <c r="Y206" s="4">
        <v>0</v>
      </c>
      <c r="Z206" s="11">
        <v>0</v>
      </c>
      <c r="AA206" s="4">
        <v>0</v>
      </c>
      <c r="AB206" s="4">
        <v>0</v>
      </c>
      <c r="AC206" s="11" t="s">
        <v>748</v>
      </c>
      <c r="AD206" s="4">
        <v>157.8046739130435</v>
      </c>
      <c r="AE206" s="4">
        <v>0</v>
      </c>
      <c r="AF206" s="11">
        <v>0</v>
      </c>
      <c r="AG206" s="4">
        <v>0</v>
      </c>
      <c r="AH206" s="4">
        <v>0</v>
      </c>
      <c r="AI206" s="11" t="s">
        <v>748</v>
      </c>
      <c r="AJ206" s="4">
        <v>12.095760869565211</v>
      </c>
      <c r="AK206" s="4">
        <v>0</v>
      </c>
      <c r="AL206" s="11" t="s">
        <v>748</v>
      </c>
      <c r="AM206" s="1">
        <v>245039</v>
      </c>
      <c r="AN206" s="1">
        <v>5</v>
      </c>
      <c r="AX206"/>
      <c r="AY206"/>
    </row>
    <row r="207" spans="1:51" x14ac:dyDescent="0.25">
      <c r="A207" t="s">
        <v>356</v>
      </c>
      <c r="B207" t="s">
        <v>176</v>
      </c>
      <c r="C207" t="s">
        <v>583</v>
      </c>
      <c r="D207" t="s">
        <v>413</v>
      </c>
      <c r="E207" s="4">
        <v>40.956521739130437</v>
      </c>
      <c r="F207" s="4">
        <v>162.7779347826087</v>
      </c>
      <c r="G207" s="4">
        <v>52.773586956521754</v>
      </c>
      <c r="H207" s="11">
        <v>0.32420602354367822</v>
      </c>
      <c r="I207" s="4">
        <v>142.5741304347826</v>
      </c>
      <c r="J207" s="4">
        <v>51.35239130434784</v>
      </c>
      <c r="K207" s="11">
        <v>0.36018028760019588</v>
      </c>
      <c r="L207" s="4">
        <v>55.877826086956532</v>
      </c>
      <c r="M207" s="4">
        <v>14.286739130434785</v>
      </c>
      <c r="N207" s="11">
        <v>0.25567814875621503</v>
      </c>
      <c r="O207" s="4">
        <v>35.674021739130445</v>
      </c>
      <c r="P207" s="4">
        <v>12.865543478260872</v>
      </c>
      <c r="Q207" s="9">
        <v>0.36064180182266348</v>
      </c>
      <c r="R207" s="4">
        <v>15.682065217391305</v>
      </c>
      <c r="S207" s="4">
        <v>1.4211956521739131</v>
      </c>
      <c r="T207" s="11">
        <v>9.0625541500606477E-2</v>
      </c>
      <c r="U207" s="4">
        <v>4.5217391304347823</v>
      </c>
      <c r="V207" s="4">
        <v>0</v>
      </c>
      <c r="W207" s="11">
        <v>0</v>
      </c>
      <c r="X207" s="4">
        <v>19.402934782608689</v>
      </c>
      <c r="Y207" s="4">
        <v>4.8508695652173905</v>
      </c>
      <c r="Z207" s="11">
        <v>0.25000700252651159</v>
      </c>
      <c r="AA207" s="4">
        <v>0</v>
      </c>
      <c r="AB207" s="4">
        <v>0</v>
      </c>
      <c r="AC207" s="11" t="s">
        <v>748</v>
      </c>
      <c r="AD207" s="4">
        <v>84.003260869565196</v>
      </c>
      <c r="AE207" s="4">
        <v>33.635978260869578</v>
      </c>
      <c r="AF207" s="11">
        <v>0.40041276865546133</v>
      </c>
      <c r="AG207" s="4">
        <v>0</v>
      </c>
      <c r="AH207" s="4">
        <v>0</v>
      </c>
      <c r="AI207" s="11" t="s">
        <v>748</v>
      </c>
      <c r="AJ207" s="4">
        <v>3.4939130434782601</v>
      </c>
      <c r="AK207" s="4">
        <v>0</v>
      </c>
      <c r="AL207" s="11" t="s">
        <v>748</v>
      </c>
      <c r="AM207" s="1">
        <v>245421</v>
      </c>
      <c r="AN207" s="1">
        <v>5</v>
      </c>
      <c r="AX207"/>
      <c r="AY207"/>
    </row>
    <row r="208" spans="1:51" x14ac:dyDescent="0.25">
      <c r="A208" t="s">
        <v>356</v>
      </c>
      <c r="B208" t="s">
        <v>152</v>
      </c>
      <c r="C208" t="s">
        <v>513</v>
      </c>
      <c r="D208" t="s">
        <v>413</v>
      </c>
      <c r="E208" s="4">
        <v>63.456521739130437</v>
      </c>
      <c r="F208" s="4">
        <v>262.72826086956525</v>
      </c>
      <c r="G208" s="4">
        <v>0</v>
      </c>
      <c r="H208" s="11">
        <v>0</v>
      </c>
      <c r="I208" s="4">
        <v>235.72826086956522</v>
      </c>
      <c r="J208" s="4">
        <v>0</v>
      </c>
      <c r="K208" s="11">
        <v>0</v>
      </c>
      <c r="L208" s="4">
        <v>69.214673913043484</v>
      </c>
      <c r="M208" s="4">
        <v>0</v>
      </c>
      <c r="N208" s="11">
        <v>0</v>
      </c>
      <c r="O208" s="4">
        <v>42.214673913043477</v>
      </c>
      <c r="P208" s="4">
        <v>0</v>
      </c>
      <c r="Q208" s="9">
        <v>0</v>
      </c>
      <c r="R208" s="4">
        <v>23.086956521739129</v>
      </c>
      <c r="S208" s="4">
        <v>0</v>
      </c>
      <c r="T208" s="11">
        <v>0</v>
      </c>
      <c r="U208" s="4">
        <v>3.9130434782608696</v>
      </c>
      <c r="V208" s="4">
        <v>0</v>
      </c>
      <c r="W208" s="11">
        <v>0</v>
      </c>
      <c r="X208" s="4">
        <v>44.888586956521742</v>
      </c>
      <c r="Y208" s="4">
        <v>0</v>
      </c>
      <c r="Z208" s="11">
        <v>0</v>
      </c>
      <c r="AA208" s="4">
        <v>0</v>
      </c>
      <c r="AB208" s="4">
        <v>0</v>
      </c>
      <c r="AC208" s="11" t="s">
        <v>748</v>
      </c>
      <c r="AD208" s="4">
        <v>129.42934782608697</v>
      </c>
      <c r="AE208" s="4">
        <v>0</v>
      </c>
      <c r="AF208" s="11">
        <v>0</v>
      </c>
      <c r="AG208" s="4">
        <v>0</v>
      </c>
      <c r="AH208" s="4">
        <v>0</v>
      </c>
      <c r="AI208" s="11" t="s">
        <v>748</v>
      </c>
      <c r="AJ208" s="4">
        <v>19.195652173913043</v>
      </c>
      <c r="AK208" s="4">
        <v>0</v>
      </c>
      <c r="AL208" s="11" t="s">
        <v>748</v>
      </c>
      <c r="AM208" s="1">
        <v>245381</v>
      </c>
      <c r="AN208" s="1">
        <v>5</v>
      </c>
      <c r="AX208"/>
      <c r="AY208"/>
    </row>
    <row r="209" spans="1:51" x14ac:dyDescent="0.25">
      <c r="A209" t="s">
        <v>356</v>
      </c>
      <c r="B209" t="s">
        <v>108</v>
      </c>
      <c r="C209" t="s">
        <v>586</v>
      </c>
      <c r="D209" t="s">
        <v>438</v>
      </c>
      <c r="E209" s="4">
        <v>37.847826086956523</v>
      </c>
      <c r="F209" s="4">
        <v>175.22489130434784</v>
      </c>
      <c r="G209" s="4">
        <v>1.5706521739130435</v>
      </c>
      <c r="H209" s="11">
        <v>8.9636361719008292E-3</v>
      </c>
      <c r="I209" s="4">
        <v>158.16000000000003</v>
      </c>
      <c r="J209" s="4">
        <v>1.5706521739130435</v>
      </c>
      <c r="K209" s="11">
        <v>9.9307800576191405E-3</v>
      </c>
      <c r="L209" s="4">
        <v>30.67119565217391</v>
      </c>
      <c r="M209" s="4">
        <v>1.3478260869565217</v>
      </c>
      <c r="N209" s="11">
        <v>4.3944360769026317E-2</v>
      </c>
      <c r="O209" s="4">
        <v>19.258152173913043</v>
      </c>
      <c r="P209" s="4">
        <v>1.3478260869565217</v>
      </c>
      <c r="Q209" s="9">
        <v>6.9987300691406809E-2</v>
      </c>
      <c r="R209" s="4">
        <v>6.2119565217391308</v>
      </c>
      <c r="S209" s="4">
        <v>0</v>
      </c>
      <c r="T209" s="11">
        <v>0</v>
      </c>
      <c r="U209" s="4">
        <v>5.2010869565217392</v>
      </c>
      <c r="V209" s="4">
        <v>0</v>
      </c>
      <c r="W209" s="11">
        <v>0</v>
      </c>
      <c r="X209" s="4">
        <v>29.038260869565217</v>
      </c>
      <c r="Y209" s="4">
        <v>0.11956521739130435</v>
      </c>
      <c r="Z209" s="11">
        <v>4.1175061388273341E-3</v>
      </c>
      <c r="AA209" s="4">
        <v>5.6518478260869571</v>
      </c>
      <c r="AB209" s="4">
        <v>0</v>
      </c>
      <c r="AC209" s="11">
        <v>0</v>
      </c>
      <c r="AD209" s="4">
        <v>86.776630434782604</v>
      </c>
      <c r="AE209" s="4">
        <v>0.10326086956521739</v>
      </c>
      <c r="AF209" s="11">
        <v>1.1899617333358387E-3</v>
      </c>
      <c r="AG209" s="4">
        <v>19.095108695652176</v>
      </c>
      <c r="AH209" s="4">
        <v>0</v>
      </c>
      <c r="AI209" s="11">
        <v>0</v>
      </c>
      <c r="AJ209" s="4">
        <v>3.9918478260869565</v>
      </c>
      <c r="AK209" s="4">
        <v>0</v>
      </c>
      <c r="AL209" s="11" t="s">
        <v>748</v>
      </c>
      <c r="AM209" s="1">
        <v>245316</v>
      </c>
      <c r="AN209" s="1">
        <v>5</v>
      </c>
      <c r="AX209"/>
      <c r="AY209"/>
    </row>
    <row r="210" spans="1:51" x14ac:dyDescent="0.25">
      <c r="A210" t="s">
        <v>356</v>
      </c>
      <c r="B210" t="s">
        <v>324</v>
      </c>
      <c r="C210" t="s">
        <v>699</v>
      </c>
      <c r="D210" t="s">
        <v>385</v>
      </c>
      <c r="E210" s="4">
        <v>35.771739130434781</v>
      </c>
      <c r="F210" s="4">
        <v>198.07847826086953</v>
      </c>
      <c r="G210" s="4">
        <v>13.701086956521738</v>
      </c>
      <c r="H210" s="11">
        <v>6.9169993008919392E-2</v>
      </c>
      <c r="I210" s="4">
        <v>176.30978260869563</v>
      </c>
      <c r="J210" s="4">
        <v>2.4184782608695654</v>
      </c>
      <c r="K210" s="11">
        <v>1.3717209703769924E-2</v>
      </c>
      <c r="L210" s="4">
        <v>88.385543478260857</v>
      </c>
      <c r="M210" s="4">
        <v>11.282608695652174</v>
      </c>
      <c r="N210" s="11">
        <v>0.12765219572844763</v>
      </c>
      <c r="O210" s="4">
        <v>66.616847826086953</v>
      </c>
      <c r="P210" s="4">
        <v>0</v>
      </c>
      <c r="Q210" s="9">
        <v>0</v>
      </c>
      <c r="R210" s="4">
        <v>21.442608695652176</v>
      </c>
      <c r="S210" s="4">
        <v>11.282608695652174</v>
      </c>
      <c r="T210" s="11">
        <v>0.52617705503061762</v>
      </c>
      <c r="U210" s="4">
        <v>0.32608695652173914</v>
      </c>
      <c r="V210" s="4">
        <v>0</v>
      </c>
      <c r="W210" s="11">
        <v>0</v>
      </c>
      <c r="X210" s="4">
        <v>2.8695652173913042</v>
      </c>
      <c r="Y210" s="4">
        <v>0</v>
      </c>
      <c r="Z210" s="11">
        <v>0</v>
      </c>
      <c r="AA210" s="4">
        <v>0</v>
      </c>
      <c r="AB210" s="4">
        <v>0</v>
      </c>
      <c r="AC210" s="11" t="s">
        <v>748</v>
      </c>
      <c r="AD210" s="4">
        <v>106.82336956521739</v>
      </c>
      <c r="AE210" s="4">
        <v>2.4184782608695654</v>
      </c>
      <c r="AF210" s="11">
        <v>2.2639973544300581E-2</v>
      </c>
      <c r="AG210" s="4">
        <v>0</v>
      </c>
      <c r="AH210" s="4">
        <v>0</v>
      </c>
      <c r="AI210" s="11" t="s">
        <v>748</v>
      </c>
      <c r="AJ210" s="4">
        <v>0</v>
      </c>
      <c r="AK210" s="4">
        <v>0</v>
      </c>
      <c r="AL210" s="11" t="s">
        <v>748</v>
      </c>
      <c r="AM210" s="1">
        <v>245637</v>
      </c>
      <c r="AN210" s="1">
        <v>5</v>
      </c>
      <c r="AX210"/>
      <c r="AY210"/>
    </row>
    <row r="211" spans="1:51" x14ac:dyDescent="0.25">
      <c r="A211" t="s">
        <v>356</v>
      </c>
      <c r="B211" t="s">
        <v>29</v>
      </c>
      <c r="C211" t="s">
        <v>536</v>
      </c>
      <c r="D211" t="s">
        <v>415</v>
      </c>
      <c r="E211" s="4">
        <v>216.85869565217391</v>
      </c>
      <c r="F211" s="4">
        <v>963.02804347826088</v>
      </c>
      <c r="G211" s="4">
        <v>45.733695652173914</v>
      </c>
      <c r="H211" s="11">
        <v>4.7489474436272001E-2</v>
      </c>
      <c r="I211" s="4">
        <v>917.64217391304339</v>
      </c>
      <c r="J211" s="4">
        <v>45.733695652173914</v>
      </c>
      <c r="K211" s="11">
        <v>4.9838266976281846E-2</v>
      </c>
      <c r="L211" s="4">
        <v>305.20380434782606</v>
      </c>
      <c r="M211" s="4">
        <v>4.0489130434782608</v>
      </c>
      <c r="N211" s="11">
        <v>1.3266260072118596E-2</v>
      </c>
      <c r="O211" s="4">
        <v>266.87228260869563</v>
      </c>
      <c r="P211" s="4">
        <v>4.0489130434782608</v>
      </c>
      <c r="Q211" s="9">
        <v>1.517172560559623E-2</v>
      </c>
      <c r="R211" s="4">
        <v>33.722826086956523</v>
      </c>
      <c r="S211" s="4">
        <v>0</v>
      </c>
      <c r="T211" s="11">
        <v>0</v>
      </c>
      <c r="U211" s="4">
        <v>4.6086956521739131</v>
      </c>
      <c r="V211" s="4">
        <v>0</v>
      </c>
      <c r="W211" s="11">
        <v>0</v>
      </c>
      <c r="X211" s="4">
        <v>159.15847826086957</v>
      </c>
      <c r="Y211" s="4">
        <v>2.1847826086956523</v>
      </c>
      <c r="Z211" s="11">
        <v>1.3727089078564025E-2</v>
      </c>
      <c r="AA211" s="4">
        <v>7.0543478260869561</v>
      </c>
      <c r="AB211" s="4">
        <v>0</v>
      </c>
      <c r="AC211" s="11">
        <v>0</v>
      </c>
      <c r="AD211" s="4">
        <v>483.49728260869563</v>
      </c>
      <c r="AE211" s="4">
        <v>39.5</v>
      </c>
      <c r="AF211" s="11">
        <v>8.16964260623739E-2</v>
      </c>
      <c r="AG211" s="4">
        <v>0</v>
      </c>
      <c r="AH211" s="4">
        <v>0</v>
      </c>
      <c r="AI211" s="11" t="s">
        <v>748</v>
      </c>
      <c r="AJ211" s="4">
        <v>8.1141304347826093</v>
      </c>
      <c r="AK211" s="4">
        <v>0</v>
      </c>
      <c r="AL211" s="11" t="s">
        <v>748</v>
      </c>
      <c r="AM211" s="1">
        <v>245183</v>
      </c>
      <c r="AN211" s="1">
        <v>5</v>
      </c>
      <c r="AX211"/>
      <c r="AY211"/>
    </row>
    <row r="212" spans="1:51" x14ac:dyDescent="0.25">
      <c r="A212" t="s">
        <v>356</v>
      </c>
      <c r="B212" t="s">
        <v>154</v>
      </c>
      <c r="C212" t="s">
        <v>611</v>
      </c>
      <c r="D212" t="s">
        <v>399</v>
      </c>
      <c r="E212" s="4">
        <v>36.130434782608695</v>
      </c>
      <c r="F212" s="4">
        <v>128.69076086956522</v>
      </c>
      <c r="G212" s="4">
        <v>0</v>
      </c>
      <c r="H212" s="11">
        <v>0</v>
      </c>
      <c r="I212" s="4">
        <v>118.56032608695652</v>
      </c>
      <c r="J212" s="4">
        <v>0</v>
      </c>
      <c r="K212" s="11">
        <v>0</v>
      </c>
      <c r="L212" s="4">
        <v>37.818478260869568</v>
      </c>
      <c r="M212" s="4">
        <v>0</v>
      </c>
      <c r="N212" s="11">
        <v>0</v>
      </c>
      <c r="O212" s="4">
        <v>27.688043478260873</v>
      </c>
      <c r="P212" s="4">
        <v>0</v>
      </c>
      <c r="Q212" s="9">
        <v>0</v>
      </c>
      <c r="R212" s="4">
        <v>10.130434782608695</v>
      </c>
      <c r="S212" s="4">
        <v>0</v>
      </c>
      <c r="T212" s="11">
        <v>0</v>
      </c>
      <c r="U212" s="4">
        <v>0</v>
      </c>
      <c r="V212" s="4">
        <v>0</v>
      </c>
      <c r="W212" s="11" t="s">
        <v>748</v>
      </c>
      <c r="X212" s="4">
        <v>19.440217391304348</v>
      </c>
      <c r="Y212" s="4">
        <v>0</v>
      </c>
      <c r="Z212" s="11">
        <v>0</v>
      </c>
      <c r="AA212" s="4">
        <v>0</v>
      </c>
      <c r="AB212" s="4">
        <v>0</v>
      </c>
      <c r="AC212" s="11" t="s">
        <v>748</v>
      </c>
      <c r="AD212" s="4">
        <v>68.983695652173907</v>
      </c>
      <c r="AE212" s="4">
        <v>0</v>
      </c>
      <c r="AF212" s="11">
        <v>0</v>
      </c>
      <c r="AG212" s="4">
        <v>0</v>
      </c>
      <c r="AH212" s="4">
        <v>0</v>
      </c>
      <c r="AI212" s="11" t="s">
        <v>748</v>
      </c>
      <c r="AJ212" s="4">
        <v>2.4483695652173911</v>
      </c>
      <c r="AK212" s="4">
        <v>0</v>
      </c>
      <c r="AL212" s="11" t="s">
        <v>748</v>
      </c>
      <c r="AM212" s="1">
        <v>245384</v>
      </c>
      <c r="AN212" s="1">
        <v>5</v>
      </c>
      <c r="AX212"/>
      <c r="AY212"/>
    </row>
    <row r="213" spans="1:51" x14ac:dyDescent="0.25">
      <c r="A213" t="s">
        <v>356</v>
      </c>
      <c r="B213" t="s">
        <v>263</v>
      </c>
      <c r="C213" t="s">
        <v>476</v>
      </c>
      <c r="D213" t="s">
        <v>384</v>
      </c>
      <c r="E213" s="4">
        <v>30.195652173913043</v>
      </c>
      <c r="F213" s="4">
        <v>153.06934782608695</v>
      </c>
      <c r="G213" s="4">
        <v>0</v>
      </c>
      <c r="H213" s="11">
        <v>0</v>
      </c>
      <c r="I213" s="4">
        <v>141.40369565217389</v>
      </c>
      <c r="J213" s="4">
        <v>0</v>
      </c>
      <c r="K213" s="11">
        <v>0</v>
      </c>
      <c r="L213" s="4">
        <v>40.775978260869557</v>
      </c>
      <c r="M213" s="4">
        <v>0</v>
      </c>
      <c r="N213" s="11">
        <v>0</v>
      </c>
      <c r="O213" s="4">
        <v>29.110326086956512</v>
      </c>
      <c r="P213" s="4">
        <v>0</v>
      </c>
      <c r="Q213" s="9">
        <v>0</v>
      </c>
      <c r="R213" s="4">
        <v>2.3182608695652176</v>
      </c>
      <c r="S213" s="4">
        <v>0</v>
      </c>
      <c r="T213" s="11">
        <v>0</v>
      </c>
      <c r="U213" s="4">
        <v>9.3473913043478269</v>
      </c>
      <c r="V213" s="4">
        <v>0</v>
      </c>
      <c r="W213" s="11">
        <v>0</v>
      </c>
      <c r="X213" s="4">
        <v>26.837826086956525</v>
      </c>
      <c r="Y213" s="4">
        <v>0</v>
      </c>
      <c r="Z213" s="11">
        <v>0</v>
      </c>
      <c r="AA213" s="4">
        <v>0</v>
      </c>
      <c r="AB213" s="4">
        <v>0</v>
      </c>
      <c r="AC213" s="11" t="s">
        <v>748</v>
      </c>
      <c r="AD213" s="4">
        <v>63.332391304347809</v>
      </c>
      <c r="AE213" s="4">
        <v>0</v>
      </c>
      <c r="AF213" s="11">
        <v>0</v>
      </c>
      <c r="AG213" s="4">
        <v>17.007173913043484</v>
      </c>
      <c r="AH213" s="4">
        <v>0</v>
      </c>
      <c r="AI213" s="11">
        <v>0</v>
      </c>
      <c r="AJ213" s="4">
        <v>5.1159782608695652</v>
      </c>
      <c r="AK213" s="4">
        <v>0</v>
      </c>
      <c r="AL213" s="11" t="s">
        <v>748</v>
      </c>
      <c r="AM213" s="1">
        <v>245550</v>
      </c>
      <c r="AN213" s="1">
        <v>5</v>
      </c>
      <c r="AX213"/>
      <c r="AY213"/>
    </row>
    <row r="214" spans="1:51" x14ac:dyDescent="0.25">
      <c r="A214" t="s">
        <v>356</v>
      </c>
      <c r="B214" t="s">
        <v>270</v>
      </c>
      <c r="C214" t="s">
        <v>554</v>
      </c>
      <c r="D214" t="s">
        <v>406</v>
      </c>
      <c r="E214" s="4">
        <v>19.25</v>
      </c>
      <c r="F214" s="4">
        <v>80.249999999999986</v>
      </c>
      <c r="G214" s="4">
        <v>0</v>
      </c>
      <c r="H214" s="11">
        <v>0</v>
      </c>
      <c r="I214" s="4">
        <v>68.972826086956516</v>
      </c>
      <c r="J214" s="4">
        <v>0</v>
      </c>
      <c r="K214" s="11">
        <v>0</v>
      </c>
      <c r="L214" s="4">
        <v>27.146739130434781</v>
      </c>
      <c r="M214" s="4">
        <v>0</v>
      </c>
      <c r="N214" s="11">
        <v>0</v>
      </c>
      <c r="O214" s="4">
        <v>15.869565217391305</v>
      </c>
      <c r="P214" s="4">
        <v>0</v>
      </c>
      <c r="Q214" s="9">
        <v>0</v>
      </c>
      <c r="R214" s="4">
        <v>4.7771739130434785</v>
      </c>
      <c r="S214" s="4">
        <v>0</v>
      </c>
      <c r="T214" s="11">
        <v>0</v>
      </c>
      <c r="U214" s="4">
        <v>6.5</v>
      </c>
      <c r="V214" s="4">
        <v>0</v>
      </c>
      <c r="W214" s="11">
        <v>0</v>
      </c>
      <c r="X214" s="4">
        <v>16.315217391304348</v>
      </c>
      <c r="Y214" s="4">
        <v>0</v>
      </c>
      <c r="Z214" s="11">
        <v>0</v>
      </c>
      <c r="AA214" s="4">
        <v>0</v>
      </c>
      <c r="AB214" s="4">
        <v>0</v>
      </c>
      <c r="AC214" s="11" t="s">
        <v>748</v>
      </c>
      <c r="AD214" s="4">
        <v>25.513586956521738</v>
      </c>
      <c r="AE214" s="4">
        <v>0</v>
      </c>
      <c r="AF214" s="11">
        <v>0</v>
      </c>
      <c r="AG214" s="4">
        <v>11.274456521739131</v>
      </c>
      <c r="AH214" s="4">
        <v>0</v>
      </c>
      <c r="AI214" s="11">
        <v>0</v>
      </c>
      <c r="AJ214" s="4">
        <v>0</v>
      </c>
      <c r="AK214" s="4">
        <v>0</v>
      </c>
      <c r="AL214" s="11" t="s">
        <v>748</v>
      </c>
      <c r="AM214" s="1">
        <v>245561</v>
      </c>
      <c r="AN214" s="1">
        <v>5</v>
      </c>
      <c r="AX214"/>
      <c r="AY214"/>
    </row>
    <row r="215" spans="1:51" x14ac:dyDescent="0.25">
      <c r="A215" t="s">
        <v>356</v>
      </c>
      <c r="B215" t="s">
        <v>58</v>
      </c>
      <c r="C215" t="s">
        <v>554</v>
      </c>
      <c r="D215" t="s">
        <v>406</v>
      </c>
      <c r="E215" s="4">
        <v>32.434782608695649</v>
      </c>
      <c r="F215" s="4">
        <v>146.12543478260866</v>
      </c>
      <c r="G215" s="4">
        <v>0</v>
      </c>
      <c r="H215" s="11">
        <v>0</v>
      </c>
      <c r="I215" s="4">
        <v>131.30097826086956</v>
      </c>
      <c r="J215" s="4">
        <v>0</v>
      </c>
      <c r="K215" s="11">
        <v>0</v>
      </c>
      <c r="L215" s="4">
        <v>41.323369565217398</v>
      </c>
      <c r="M215" s="4">
        <v>0</v>
      </c>
      <c r="N215" s="11">
        <v>0</v>
      </c>
      <c r="O215" s="4">
        <v>26.498913043478268</v>
      </c>
      <c r="P215" s="4">
        <v>0</v>
      </c>
      <c r="Q215" s="9">
        <v>0</v>
      </c>
      <c r="R215" s="4">
        <v>10.998369565217391</v>
      </c>
      <c r="S215" s="4">
        <v>0</v>
      </c>
      <c r="T215" s="11">
        <v>0</v>
      </c>
      <c r="U215" s="4">
        <v>3.8260869565217392</v>
      </c>
      <c r="V215" s="4">
        <v>0</v>
      </c>
      <c r="W215" s="11">
        <v>0</v>
      </c>
      <c r="X215" s="4">
        <v>20.893260869565221</v>
      </c>
      <c r="Y215" s="4">
        <v>0</v>
      </c>
      <c r="Z215" s="11">
        <v>0</v>
      </c>
      <c r="AA215" s="4">
        <v>0</v>
      </c>
      <c r="AB215" s="4">
        <v>0</v>
      </c>
      <c r="AC215" s="11" t="s">
        <v>748</v>
      </c>
      <c r="AD215" s="4">
        <v>76.018695652173889</v>
      </c>
      <c r="AE215" s="4">
        <v>0</v>
      </c>
      <c r="AF215" s="11">
        <v>0</v>
      </c>
      <c r="AG215" s="4">
        <v>7.8901086956521738</v>
      </c>
      <c r="AH215" s="4">
        <v>0</v>
      </c>
      <c r="AI215" s="11">
        <v>0</v>
      </c>
      <c r="AJ215" s="4">
        <v>0</v>
      </c>
      <c r="AK215" s="4">
        <v>0</v>
      </c>
      <c r="AL215" s="11" t="s">
        <v>748</v>
      </c>
      <c r="AM215" s="1">
        <v>245241</v>
      </c>
      <c r="AN215" s="1">
        <v>5</v>
      </c>
      <c r="AX215"/>
      <c r="AY215"/>
    </row>
    <row r="216" spans="1:51" x14ac:dyDescent="0.25">
      <c r="A216" t="s">
        <v>356</v>
      </c>
      <c r="B216" t="s">
        <v>229</v>
      </c>
      <c r="C216" t="s">
        <v>652</v>
      </c>
      <c r="D216" t="s">
        <v>401</v>
      </c>
      <c r="E216" s="4">
        <v>83.989130434782609</v>
      </c>
      <c r="F216" s="4">
        <v>351.35782608695661</v>
      </c>
      <c r="G216" s="4">
        <v>15.632282608695654</v>
      </c>
      <c r="H216" s="11">
        <v>4.4491061385457407E-2</v>
      </c>
      <c r="I216" s="4">
        <v>341.81434782608699</v>
      </c>
      <c r="J216" s="4">
        <v>15.632282608695654</v>
      </c>
      <c r="K216" s="11">
        <v>4.5733254639882065E-2</v>
      </c>
      <c r="L216" s="4">
        <v>65.336413043478274</v>
      </c>
      <c r="M216" s="4">
        <v>0</v>
      </c>
      <c r="N216" s="11">
        <v>0</v>
      </c>
      <c r="O216" s="4">
        <v>60.705978260869571</v>
      </c>
      <c r="P216" s="4">
        <v>0</v>
      </c>
      <c r="Q216" s="9">
        <v>0</v>
      </c>
      <c r="R216" s="4">
        <v>0</v>
      </c>
      <c r="S216" s="4">
        <v>0</v>
      </c>
      <c r="T216" s="11" t="s">
        <v>748</v>
      </c>
      <c r="U216" s="4">
        <v>4.6304347826086953</v>
      </c>
      <c r="V216" s="4">
        <v>0</v>
      </c>
      <c r="W216" s="11">
        <v>0</v>
      </c>
      <c r="X216" s="4">
        <v>45.968152173913047</v>
      </c>
      <c r="Y216" s="4">
        <v>3.0877173913043485</v>
      </c>
      <c r="Z216" s="11">
        <v>6.7170796416233372E-2</v>
      </c>
      <c r="AA216" s="4">
        <v>4.9130434782608692</v>
      </c>
      <c r="AB216" s="4">
        <v>0</v>
      </c>
      <c r="AC216" s="11">
        <v>0</v>
      </c>
      <c r="AD216" s="4">
        <v>163.83532608695654</v>
      </c>
      <c r="AE216" s="4">
        <v>12.544565217391305</v>
      </c>
      <c r="AF216" s="11">
        <v>7.6568134095409954E-2</v>
      </c>
      <c r="AG216" s="4">
        <v>27.852173913043465</v>
      </c>
      <c r="AH216" s="4">
        <v>0</v>
      </c>
      <c r="AI216" s="11">
        <v>0</v>
      </c>
      <c r="AJ216" s="4">
        <v>43.452717391304368</v>
      </c>
      <c r="AK216" s="4">
        <v>0</v>
      </c>
      <c r="AL216" s="11" t="s">
        <v>748</v>
      </c>
      <c r="AM216" s="1">
        <v>245490</v>
      </c>
      <c r="AN216" s="1">
        <v>5</v>
      </c>
      <c r="AX216"/>
      <c r="AY216"/>
    </row>
    <row r="217" spans="1:51" x14ac:dyDescent="0.25">
      <c r="A217" t="s">
        <v>356</v>
      </c>
      <c r="B217" t="s">
        <v>291</v>
      </c>
      <c r="C217" t="s">
        <v>560</v>
      </c>
      <c r="D217" t="s">
        <v>431</v>
      </c>
      <c r="E217" s="4">
        <v>31.75</v>
      </c>
      <c r="F217" s="4">
        <v>125.60076086956522</v>
      </c>
      <c r="G217" s="4">
        <v>0</v>
      </c>
      <c r="H217" s="11">
        <v>0</v>
      </c>
      <c r="I217" s="4">
        <v>119.03826086956522</v>
      </c>
      <c r="J217" s="4">
        <v>0</v>
      </c>
      <c r="K217" s="11">
        <v>0</v>
      </c>
      <c r="L217" s="4">
        <v>19.320652173913043</v>
      </c>
      <c r="M217" s="4">
        <v>0</v>
      </c>
      <c r="N217" s="11">
        <v>0</v>
      </c>
      <c r="O217" s="4">
        <v>12.758152173913043</v>
      </c>
      <c r="P217" s="4">
        <v>0</v>
      </c>
      <c r="Q217" s="9">
        <v>0</v>
      </c>
      <c r="R217" s="4">
        <v>0</v>
      </c>
      <c r="S217" s="4">
        <v>0</v>
      </c>
      <c r="T217" s="11" t="s">
        <v>748</v>
      </c>
      <c r="U217" s="4">
        <v>6.5625</v>
      </c>
      <c r="V217" s="4">
        <v>0</v>
      </c>
      <c r="W217" s="11">
        <v>0</v>
      </c>
      <c r="X217" s="4">
        <v>30.484021739130437</v>
      </c>
      <c r="Y217" s="4">
        <v>0</v>
      </c>
      <c r="Z217" s="11">
        <v>0</v>
      </c>
      <c r="AA217" s="4">
        <v>0</v>
      </c>
      <c r="AB217" s="4">
        <v>0</v>
      </c>
      <c r="AC217" s="11" t="s">
        <v>748</v>
      </c>
      <c r="AD217" s="4">
        <v>56.496086956521744</v>
      </c>
      <c r="AE217" s="4">
        <v>0</v>
      </c>
      <c r="AF217" s="11">
        <v>0</v>
      </c>
      <c r="AG217" s="4">
        <v>1.6630434782608696</v>
      </c>
      <c r="AH217" s="4">
        <v>0</v>
      </c>
      <c r="AI217" s="11">
        <v>0</v>
      </c>
      <c r="AJ217" s="4">
        <v>17.63695652173913</v>
      </c>
      <c r="AK217" s="4">
        <v>0</v>
      </c>
      <c r="AL217" s="11" t="s">
        <v>748</v>
      </c>
      <c r="AM217" s="1">
        <v>245592</v>
      </c>
      <c r="AN217" s="1">
        <v>5</v>
      </c>
      <c r="AX217"/>
      <c r="AY217"/>
    </row>
    <row r="218" spans="1:51" x14ac:dyDescent="0.25">
      <c r="A218" t="s">
        <v>356</v>
      </c>
      <c r="B218" t="s">
        <v>245</v>
      </c>
      <c r="C218" t="s">
        <v>613</v>
      </c>
      <c r="D218" t="s">
        <v>447</v>
      </c>
      <c r="E218" s="4">
        <v>37.913043478260867</v>
      </c>
      <c r="F218" s="4">
        <v>143.67043478260871</v>
      </c>
      <c r="G218" s="4">
        <v>0</v>
      </c>
      <c r="H218" s="11">
        <v>0</v>
      </c>
      <c r="I218" s="4">
        <v>125.11434782608694</v>
      </c>
      <c r="J218" s="4">
        <v>0</v>
      </c>
      <c r="K218" s="11">
        <v>0</v>
      </c>
      <c r="L218" s="4">
        <v>31.061739130434781</v>
      </c>
      <c r="M218" s="4">
        <v>0</v>
      </c>
      <c r="N218" s="11">
        <v>0</v>
      </c>
      <c r="O218" s="4">
        <v>17.568152173913042</v>
      </c>
      <c r="P218" s="4">
        <v>0</v>
      </c>
      <c r="Q218" s="9">
        <v>0</v>
      </c>
      <c r="R218" s="4">
        <v>10.322391304347827</v>
      </c>
      <c r="S218" s="4">
        <v>0</v>
      </c>
      <c r="T218" s="11">
        <v>0</v>
      </c>
      <c r="U218" s="4">
        <v>3.1711956521739131</v>
      </c>
      <c r="V218" s="4">
        <v>0</v>
      </c>
      <c r="W218" s="11">
        <v>0</v>
      </c>
      <c r="X218" s="4">
        <v>18.225543478260871</v>
      </c>
      <c r="Y218" s="4">
        <v>0</v>
      </c>
      <c r="Z218" s="11">
        <v>0</v>
      </c>
      <c r="AA218" s="4">
        <v>5.0625</v>
      </c>
      <c r="AB218" s="4">
        <v>0</v>
      </c>
      <c r="AC218" s="11">
        <v>0</v>
      </c>
      <c r="AD218" s="4">
        <v>72.657608695652172</v>
      </c>
      <c r="AE218" s="4">
        <v>0</v>
      </c>
      <c r="AF218" s="11">
        <v>0</v>
      </c>
      <c r="AG218" s="4">
        <v>12.671195652173912</v>
      </c>
      <c r="AH218" s="4">
        <v>0</v>
      </c>
      <c r="AI218" s="11">
        <v>0</v>
      </c>
      <c r="AJ218" s="4">
        <v>3.9918478260869565</v>
      </c>
      <c r="AK218" s="4">
        <v>0</v>
      </c>
      <c r="AL218" s="11" t="s">
        <v>748</v>
      </c>
      <c r="AM218" s="1">
        <v>245517</v>
      </c>
      <c r="AN218" s="1">
        <v>5</v>
      </c>
      <c r="AX218"/>
      <c r="AY218"/>
    </row>
    <row r="219" spans="1:51" x14ac:dyDescent="0.25">
      <c r="A219" t="s">
        <v>356</v>
      </c>
      <c r="B219" t="s">
        <v>92</v>
      </c>
      <c r="C219" t="s">
        <v>575</v>
      </c>
      <c r="D219" t="s">
        <v>435</v>
      </c>
      <c r="E219" s="4">
        <v>34.402173913043477</v>
      </c>
      <c r="F219" s="4">
        <v>140.87010869565216</v>
      </c>
      <c r="G219" s="4">
        <v>7.2282608695652169</v>
      </c>
      <c r="H219" s="11">
        <v>5.131153043391036E-2</v>
      </c>
      <c r="I219" s="4">
        <v>134.88369565217391</v>
      </c>
      <c r="J219" s="4">
        <v>7.2282608695652169</v>
      </c>
      <c r="K219" s="11">
        <v>5.3588840627593816E-2</v>
      </c>
      <c r="L219" s="4">
        <v>28.440217391304344</v>
      </c>
      <c r="M219" s="4">
        <v>1.0543478260869565</v>
      </c>
      <c r="N219" s="11">
        <v>3.7072424995222633E-2</v>
      </c>
      <c r="O219" s="4">
        <v>22.453804347826086</v>
      </c>
      <c r="P219" s="4">
        <v>1.0543478260869565</v>
      </c>
      <c r="Q219" s="9">
        <v>4.6956311267094278E-2</v>
      </c>
      <c r="R219" s="4">
        <v>1.0733695652173914</v>
      </c>
      <c r="S219" s="4">
        <v>0</v>
      </c>
      <c r="T219" s="11">
        <v>0</v>
      </c>
      <c r="U219" s="4">
        <v>4.9130434782608692</v>
      </c>
      <c r="V219" s="4">
        <v>0</v>
      </c>
      <c r="W219" s="11">
        <v>0</v>
      </c>
      <c r="X219" s="4">
        <v>22.779891304347824</v>
      </c>
      <c r="Y219" s="4">
        <v>0.32880434782608697</v>
      </c>
      <c r="Z219" s="11">
        <v>1.4433973517833713E-2</v>
      </c>
      <c r="AA219" s="4">
        <v>0</v>
      </c>
      <c r="AB219" s="4">
        <v>0</v>
      </c>
      <c r="AC219" s="11" t="s">
        <v>748</v>
      </c>
      <c r="AD219" s="4">
        <v>68.821195652173913</v>
      </c>
      <c r="AE219" s="4">
        <v>5.8451086956521738</v>
      </c>
      <c r="AF219" s="11">
        <v>8.4931809746428596E-2</v>
      </c>
      <c r="AG219" s="4">
        <v>0</v>
      </c>
      <c r="AH219" s="4">
        <v>0</v>
      </c>
      <c r="AI219" s="11" t="s">
        <v>748</v>
      </c>
      <c r="AJ219" s="4">
        <v>20.828804347826086</v>
      </c>
      <c r="AK219" s="4">
        <v>0</v>
      </c>
      <c r="AL219" s="11" t="s">
        <v>748</v>
      </c>
      <c r="AM219" s="1">
        <v>245290</v>
      </c>
      <c r="AN219" s="1">
        <v>5</v>
      </c>
      <c r="AX219"/>
      <c r="AY219"/>
    </row>
    <row r="220" spans="1:51" x14ac:dyDescent="0.25">
      <c r="A220" t="s">
        <v>356</v>
      </c>
      <c r="B220" t="s">
        <v>212</v>
      </c>
      <c r="C220" t="s">
        <v>641</v>
      </c>
      <c r="D220" t="s">
        <v>452</v>
      </c>
      <c r="E220" s="4">
        <v>17.304347826086957</v>
      </c>
      <c r="F220" s="4">
        <v>64.335326086956513</v>
      </c>
      <c r="G220" s="4">
        <v>3.0916304347826089</v>
      </c>
      <c r="H220" s="11">
        <v>4.8054943105501922E-2</v>
      </c>
      <c r="I220" s="4">
        <v>58.78858695652174</v>
      </c>
      <c r="J220" s="4">
        <v>3.0916304347826089</v>
      </c>
      <c r="K220" s="11">
        <v>5.2588956374629063E-2</v>
      </c>
      <c r="L220" s="4">
        <v>20.027717391304346</v>
      </c>
      <c r="M220" s="4">
        <v>2.3043478260869565</v>
      </c>
      <c r="N220" s="11">
        <v>0.11505793601259126</v>
      </c>
      <c r="O220" s="4">
        <v>14.480978260869565</v>
      </c>
      <c r="P220" s="4">
        <v>2.3043478260869565</v>
      </c>
      <c r="Q220" s="9">
        <v>0.15912929255019703</v>
      </c>
      <c r="R220" s="4">
        <v>0</v>
      </c>
      <c r="S220" s="4">
        <v>0</v>
      </c>
      <c r="T220" s="11" t="s">
        <v>748</v>
      </c>
      <c r="U220" s="4">
        <v>5.5467391304347826</v>
      </c>
      <c r="V220" s="4">
        <v>0</v>
      </c>
      <c r="W220" s="11">
        <v>0</v>
      </c>
      <c r="X220" s="4">
        <v>8.5788043478260878</v>
      </c>
      <c r="Y220" s="4">
        <v>0</v>
      </c>
      <c r="Z220" s="11">
        <v>0</v>
      </c>
      <c r="AA220" s="4">
        <v>0</v>
      </c>
      <c r="AB220" s="4">
        <v>0</v>
      </c>
      <c r="AC220" s="11" t="s">
        <v>748</v>
      </c>
      <c r="AD220" s="4">
        <v>29.160869565217393</v>
      </c>
      <c r="AE220" s="4">
        <v>0.78728260869565225</v>
      </c>
      <c r="AF220" s="11">
        <v>2.6997912628596989E-2</v>
      </c>
      <c r="AG220" s="4">
        <v>6.5679347826086953</v>
      </c>
      <c r="AH220" s="4">
        <v>0</v>
      </c>
      <c r="AI220" s="11">
        <v>0</v>
      </c>
      <c r="AJ220" s="4">
        <v>0</v>
      </c>
      <c r="AK220" s="4">
        <v>0</v>
      </c>
      <c r="AL220" s="11" t="s">
        <v>748</v>
      </c>
      <c r="AM220" s="1">
        <v>245464</v>
      </c>
      <c r="AN220" s="1">
        <v>5</v>
      </c>
      <c r="AX220"/>
      <c r="AY220"/>
    </row>
    <row r="221" spans="1:51" x14ac:dyDescent="0.25">
      <c r="A221" t="s">
        <v>356</v>
      </c>
      <c r="B221" t="s">
        <v>199</v>
      </c>
      <c r="C221" t="s">
        <v>498</v>
      </c>
      <c r="D221" t="s">
        <v>411</v>
      </c>
      <c r="E221" s="4">
        <v>75.25</v>
      </c>
      <c r="F221" s="4">
        <v>367.50543478260869</v>
      </c>
      <c r="G221" s="4">
        <v>0</v>
      </c>
      <c r="H221" s="11">
        <v>0</v>
      </c>
      <c r="I221" s="4">
        <v>341.13586956521738</v>
      </c>
      <c r="J221" s="4">
        <v>0</v>
      </c>
      <c r="K221" s="11">
        <v>0</v>
      </c>
      <c r="L221" s="4">
        <v>62.600543478260867</v>
      </c>
      <c r="M221" s="4">
        <v>0</v>
      </c>
      <c r="N221" s="11">
        <v>0</v>
      </c>
      <c r="O221" s="4">
        <v>36.230978260869563</v>
      </c>
      <c r="P221" s="4">
        <v>0</v>
      </c>
      <c r="Q221" s="9">
        <v>0</v>
      </c>
      <c r="R221" s="4">
        <v>21.3125</v>
      </c>
      <c r="S221" s="4">
        <v>0</v>
      </c>
      <c r="T221" s="11">
        <v>0</v>
      </c>
      <c r="U221" s="4">
        <v>5.0570652173913047</v>
      </c>
      <c r="V221" s="4">
        <v>0</v>
      </c>
      <c r="W221" s="11">
        <v>0</v>
      </c>
      <c r="X221" s="4">
        <v>91.524456521739125</v>
      </c>
      <c r="Y221" s="4">
        <v>0</v>
      </c>
      <c r="Z221" s="11">
        <v>0</v>
      </c>
      <c r="AA221" s="4">
        <v>0</v>
      </c>
      <c r="AB221" s="4">
        <v>0</v>
      </c>
      <c r="AC221" s="11" t="s">
        <v>748</v>
      </c>
      <c r="AD221" s="4">
        <v>199.96195652173913</v>
      </c>
      <c r="AE221" s="4">
        <v>0</v>
      </c>
      <c r="AF221" s="11">
        <v>0</v>
      </c>
      <c r="AG221" s="4">
        <v>0</v>
      </c>
      <c r="AH221" s="4">
        <v>0</v>
      </c>
      <c r="AI221" s="11" t="s">
        <v>748</v>
      </c>
      <c r="AJ221" s="4">
        <v>13.418478260869565</v>
      </c>
      <c r="AK221" s="4">
        <v>0</v>
      </c>
      <c r="AL221" s="11" t="s">
        <v>748</v>
      </c>
      <c r="AM221" s="1">
        <v>245448</v>
      </c>
      <c r="AN221" s="1">
        <v>5</v>
      </c>
      <c r="AX221"/>
      <c r="AY221"/>
    </row>
    <row r="222" spans="1:51" x14ac:dyDescent="0.25">
      <c r="A222" t="s">
        <v>356</v>
      </c>
      <c r="B222" t="s">
        <v>219</v>
      </c>
      <c r="C222" t="s">
        <v>646</v>
      </c>
      <c r="D222" t="s">
        <v>405</v>
      </c>
      <c r="E222" s="4">
        <v>82.076086956521735</v>
      </c>
      <c r="F222" s="4">
        <v>369.19130434782613</v>
      </c>
      <c r="G222" s="4">
        <v>16.236413043478262</v>
      </c>
      <c r="H222" s="11">
        <v>4.3978319240643472E-2</v>
      </c>
      <c r="I222" s="4">
        <v>329.0201086956522</v>
      </c>
      <c r="J222" s="4">
        <v>16.236413043478262</v>
      </c>
      <c r="K222" s="11">
        <v>4.9347783355384978E-2</v>
      </c>
      <c r="L222" s="4">
        <v>117.79891304347825</v>
      </c>
      <c r="M222" s="4">
        <v>13.002717391304348</v>
      </c>
      <c r="N222" s="11">
        <v>0.11038062283737025</v>
      </c>
      <c r="O222" s="4">
        <v>77.627717391304344</v>
      </c>
      <c r="P222" s="4">
        <v>13.002717391304348</v>
      </c>
      <c r="Q222" s="9">
        <v>0.16750096264921063</v>
      </c>
      <c r="R222" s="4">
        <v>35.5625</v>
      </c>
      <c r="S222" s="4">
        <v>0</v>
      </c>
      <c r="T222" s="11">
        <v>0</v>
      </c>
      <c r="U222" s="4">
        <v>4.6086956521739131</v>
      </c>
      <c r="V222" s="4">
        <v>0</v>
      </c>
      <c r="W222" s="11">
        <v>0</v>
      </c>
      <c r="X222" s="4">
        <v>40.588043478260872</v>
      </c>
      <c r="Y222" s="4">
        <v>0.17391304347826086</v>
      </c>
      <c r="Z222" s="11">
        <v>4.2848343643716019E-3</v>
      </c>
      <c r="AA222" s="4">
        <v>0</v>
      </c>
      <c r="AB222" s="4">
        <v>0</v>
      </c>
      <c r="AC222" s="11" t="s">
        <v>748</v>
      </c>
      <c r="AD222" s="4">
        <v>175.56793478260869</v>
      </c>
      <c r="AE222" s="4">
        <v>3.0597826086956523</v>
      </c>
      <c r="AF222" s="11">
        <v>1.7427912519927567E-2</v>
      </c>
      <c r="AG222" s="4">
        <v>2.9592391304347827</v>
      </c>
      <c r="AH222" s="4">
        <v>0</v>
      </c>
      <c r="AI222" s="11">
        <v>0</v>
      </c>
      <c r="AJ222" s="4">
        <v>32.277173913043477</v>
      </c>
      <c r="AK222" s="4">
        <v>0</v>
      </c>
      <c r="AL222" s="11" t="s">
        <v>748</v>
      </c>
      <c r="AM222" s="1">
        <v>245474</v>
      </c>
      <c r="AN222" s="1">
        <v>5</v>
      </c>
      <c r="AX222"/>
      <c r="AY222"/>
    </row>
    <row r="223" spans="1:51" x14ac:dyDescent="0.25">
      <c r="A223" t="s">
        <v>356</v>
      </c>
      <c r="B223" t="s">
        <v>190</v>
      </c>
      <c r="C223" t="s">
        <v>633</v>
      </c>
      <c r="D223" t="s">
        <v>449</v>
      </c>
      <c r="E223" s="4">
        <v>25.076086956521738</v>
      </c>
      <c r="F223" s="4">
        <v>111.97282608695653</v>
      </c>
      <c r="G223" s="4">
        <v>0</v>
      </c>
      <c r="H223" s="11">
        <v>0</v>
      </c>
      <c r="I223" s="4">
        <v>99.307065217391312</v>
      </c>
      <c r="J223" s="4">
        <v>0</v>
      </c>
      <c r="K223" s="11">
        <v>0</v>
      </c>
      <c r="L223" s="4">
        <v>26.975543478260871</v>
      </c>
      <c r="M223" s="4">
        <v>0</v>
      </c>
      <c r="N223" s="11">
        <v>0</v>
      </c>
      <c r="O223" s="4">
        <v>14.309782608695652</v>
      </c>
      <c r="P223" s="4">
        <v>0</v>
      </c>
      <c r="Q223" s="9">
        <v>0</v>
      </c>
      <c r="R223" s="4">
        <v>7.7961956521739131</v>
      </c>
      <c r="S223" s="4">
        <v>0</v>
      </c>
      <c r="T223" s="11">
        <v>0</v>
      </c>
      <c r="U223" s="4">
        <v>4.8695652173913047</v>
      </c>
      <c r="V223" s="4">
        <v>0</v>
      </c>
      <c r="W223" s="11">
        <v>0</v>
      </c>
      <c r="X223" s="4">
        <v>22.021739130434781</v>
      </c>
      <c r="Y223" s="4">
        <v>0</v>
      </c>
      <c r="Z223" s="11">
        <v>0</v>
      </c>
      <c r="AA223" s="4">
        <v>0</v>
      </c>
      <c r="AB223" s="4">
        <v>0</v>
      </c>
      <c r="AC223" s="11" t="s">
        <v>748</v>
      </c>
      <c r="AD223" s="4">
        <v>57.622282608695649</v>
      </c>
      <c r="AE223" s="4">
        <v>0</v>
      </c>
      <c r="AF223" s="11">
        <v>0</v>
      </c>
      <c r="AG223" s="4">
        <v>0</v>
      </c>
      <c r="AH223" s="4">
        <v>0</v>
      </c>
      <c r="AI223" s="11" t="s">
        <v>748</v>
      </c>
      <c r="AJ223" s="4">
        <v>5.3532608695652177</v>
      </c>
      <c r="AK223" s="4">
        <v>0</v>
      </c>
      <c r="AL223" s="11" t="s">
        <v>748</v>
      </c>
      <c r="AM223" s="1">
        <v>245436</v>
      </c>
      <c r="AN223" s="1">
        <v>5</v>
      </c>
      <c r="AX223"/>
      <c r="AY223"/>
    </row>
    <row r="224" spans="1:51" x14ac:dyDescent="0.25">
      <c r="A224" t="s">
        <v>356</v>
      </c>
      <c r="B224" t="s">
        <v>115</v>
      </c>
      <c r="C224" t="s">
        <v>591</v>
      </c>
      <c r="D224" t="s">
        <v>441</v>
      </c>
      <c r="E224" s="4">
        <v>69.358695652173907</v>
      </c>
      <c r="F224" s="4">
        <v>268.53532608695656</v>
      </c>
      <c r="G224" s="4">
        <v>0</v>
      </c>
      <c r="H224" s="11">
        <v>0</v>
      </c>
      <c r="I224" s="4">
        <v>231.85869565217394</v>
      </c>
      <c r="J224" s="4">
        <v>0</v>
      </c>
      <c r="K224" s="11">
        <v>0</v>
      </c>
      <c r="L224" s="4">
        <v>77.33967391304347</v>
      </c>
      <c r="M224" s="4">
        <v>0</v>
      </c>
      <c r="N224" s="11">
        <v>0</v>
      </c>
      <c r="O224" s="4">
        <v>46.932065217391305</v>
      </c>
      <c r="P224" s="4">
        <v>0</v>
      </c>
      <c r="Q224" s="9">
        <v>0</v>
      </c>
      <c r="R224" s="4">
        <v>25.798913043478262</v>
      </c>
      <c r="S224" s="4">
        <v>0</v>
      </c>
      <c r="T224" s="11">
        <v>0</v>
      </c>
      <c r="U224" s="4">
        <v>4.6086956521739131</v>
      </c>
      <c r="V224" s="4">
        <v>0</v>
      </c>
      <c r="W224" s="11">
        <v>0</v>
      </c>
      <c r="X224" s="4">
        <v>36.451086956521742</v>
      </c>
      <c r="Y224" s="4">
        <v>0</v>
      </c>
      <c r="Z224" s="11">
        <v>0</v>
      </c>
      <c r="AA224" s="4">
        <v>6.2690217391304346</v>
      </c>
      <c r="AB224" s="4">
        <v>0</v>
      </c>
      <c r="AC224" s="11">
        <v>0</v>
      </c>
      <c r="AD224" s="4">
        <v>108.97282608695652</v>
      </c>
      <c r="AE224" s="4">
        <v>0</v>
      </c>
      <c r="AF224" s="11">
        <v>0</v>
      </c>
      <c r="AG224" s="4">
        <v>3.6793478260869565</v>
      </c>
      <c r="AH224" s="4">
        <v>0</v>
      </c>
      <c r="AI224" s="11">
        <v>0</v>
      </c>
      <c r="AJ224" s="4">
        <v>35.823369565217391</v>
      </c>
      <c r="AK224" s="4">
        <v>0</v>
      </c>
      <c r="AL224" s="11" t="s">
        <v>748</v>
      </c>
      <c r="AM224" s="1">
        <v>245328</v>
      </c>
      <c r="AN224" s="1">
        <v>5</v>
      </c>
      <c r="AX224"/>
      <c r="AY224"/>
    </row>
    <row r="225" spans="1:51" x14ac:dyDescent="0.25">
      <c r="A225" t="s">
        <v>356</v>
      </c>
      <c r="B225" t="s">
        <v>157</v>
      </c>
      <c r="C225" t="s">
        <v>613</v>
      </c>
      <c r="D225" t="s">
        <v>447</v>
      </c>
      <c r="E225" s="4">
        <v>54.845070422535208</v>
      </c>
      <c r="F225" s="4">
        <v>261.84352112676055</v>
      </c>
      <c r="G225" s="4">
        <v>5.8956338028169011</v>
      </c>
      <c r="H225" s="11">
        <v>2.2515866642210242E-2</v>
      </c>
      <c r="I225" s="4">
        <v>230.20971830985914</v>
      </c>
      <c r="J225" s="4">
        <v>5.8956338028169011</v>
      </c>
      <c r="K225" s="11">
        <v>2.5609838916015953E-2</v>
      </c>
      <c r="L225" s="4">
        <v>97.175352112676052</v>
      </c>
      <c r="M225" s="4">
        <v>0.58690140845070427</v>
      </c>
      <c r="N225" s="11">
        <v>6.0396118531187279E-3</v>
      </c>
      <c r="O225" s="4">
        <v>65.541549295774644</v>
      </c>
      <c r="P225" s="4">
        <v>0.58690140845070427</v>
      </c>
      <c r="Q225" s="9">
        <v>8.9546465525577809E-3</v>
      </c>
      <c r="R225" s="4">
        <v>26.338028169014084</v>
      </c>
      <c r="S225" s="4">
        <v>0</v>
      </c>
      <c r="T225" s="11">
        <v>0</v>
      </c>
      <c r="U225" s="4">
        <v>5.295774647887324</v>
      </c>
      <c r="V225" s="4">
        <v>0</v>
      </c>
      <c r="W225" s="11">
        <v>0</v>
      </c>
      <c r="X225" s="4">
        <v>11.37323943661972</v>
      </c>
      <c r="Y225" s="4">
        <v>0</v>
      </c>
      <c r="Z225" s="11">
        <v>0</v>
      </c>
      <c r="AA225" s="4">
        <v>0</v>
      </c>
      <c r="AB225" s="4">
        <v>0</v>
      </c>
      <c r="AC225" s="11" t="s">
        <v>748</v>
      </c>
      <c r="AD225" s="4">
        <v>131.46366197183099</v>
      </c>
      <c r="AE225" s="4">
        <v>5.3087323943661966</v>
      </c>
      <c r="AF225" s="11">
        <v>4.0381747433018492E-2</v>
      </c>
      <c r="AG225" s="4">
        <v>0</v>
      </c>
      <c r="AH225" s="4">
        <v>0</v>
      </c>
      <c r="AI225" s="11" t="s">
        <v>748</v>
      </c>
      <c r="AJ225" s="4">
        <v>21.831267605633798</v>
      </c>
      <c r="AK225" s="4">
        <v>0</v>
      </c>
      <c r="AL225" s="11" t="s">
        <v>748</v>
      </c>
      <c r="AM225" s="1">
        <v>245390</v>
      </c>
      <c r="AN225" s="1">
        <v>5</v>
      </c>
      <c r="AX225"/>
      <c r="AY225"/>
    </row>
    <row r="226" spans="1:51" x14ac:dyDescent="0.25">
      <c r="A226" t="s">
        <v>356</v>
      </c>
      <c r="B226" t="s">
        <v>65</v>
      </c>
      <c r="C226" t="s">
        <v>561</v>
      </c>
      <c r="D226" t="s">
        <v>432</v>
      </c>
      <c r="E226" s="4">
        <v>38.5</v>
      </c>
      <c r="F226" s="4">
        <v>169.86141304347825</v>
      </c>
      <c r="G226" s="4">
        <v>0</v>
      </c>
      <c r="H226" s="11">
        <v>0</v>
      </c>
      <c r="I226" s="4">
        <v>161.45380434782609</v>
      </c>
      <c r="J226" s="4">
        <v>0</v>
      </c>
      <c r="K226" s="11">
        <v>0</v>
      </c>
      <c r="L226" s="4">
        <v>39.820652173913047</v>
      </c>
      <c r="M226" s="4">
        <v>0</v>
      </c>
      <c r="N226" s="11">
        <v>0</v>
      </c>
      <c r="O226" s="4">
        <v>31.413043478260871</v>
      </c>
      <c r="P226" s="4">
        <v>0</v>
      </c>
      <c r="Q226" s="9">
        <v>0</v>
      </c>
      <c r="R226" s="4">
        <v>3.3206521739130435</v>
      </c>
      <c r="S226" s="4">
        <v>0</v>
      </c>
      <c r="T226" s="11">
        <v>0</v>
      </c>
      <c r="U226" s="4">
        <v>5.0869565217391308</v>
      </c>
      <c r="V226" s="4">
        <v>0</v>
      </c>
      <c r="W226" s="11">
        <v>0</v>
      </c>
      <c r="X226" s="4">
        <v>22.894021739130434</v>
      </c>
      <c r="Y226" s="4">
        <v>0</v>
      </c>
      <c r="Z226" s="11">
        <v>0</v>
      </c>
      <c r="AA226" s="4">
        <v>0</v>
      </c>
      <c r="AB226" s="4">
        <v>0</v>
      </c>
      <c r="AC226" s="11" t="s">
        <v>748</v>
      </c>
      <c r="AD226" s="4">
        <v>107.14673913043478</v>
      </c>
      <c r="AE226" s="4">
        <v>0</v>
      </c>
      <c r="AF226" s="11">
        <v>0</v>
      </c>
      <c r="AG226" s="4">
        <v>0</v>
      </c>
      <c r="AH226" s="4">
        <v>0</v>
      </c>
      <c r="AI226" s="11" t="s">
        <v>748</v>
      </c>
      <c r="AJ226" s="4">
        <v>0</v>
      </c>
      <c r="AK226" s="4">
        <v>0</v>
      </c>
      <c r="AL226" s="11" t="s">
        <v>748</v>
      </c>
      <c r="AM226" s="1">
        <v>245253</v>
      </c>
      <c r="AN226" s="1">
        <v>5</v>
      </c>
      <c r="AX226"/>
      <c r="AY226"/>
    </row>
    <row r="227" spans="1:51" x14ac:dyDescent="0.25">
      <c r="A227" t="s">
        <v>356</v>
      </c>
      <c r="B227" t="s">
        <v>149</v>
      </c>
      <c r="C227" t="s">
        <v>608</v>
      </c>
      <c r="D227" t="s">
        <v>450</v>
      </c>
      <c r="E227" s="4">
        <v>28.630434782608695</v>
      </c>
      <c r="F227" s="4">
        <v>123.50543478260869</v>
      </c>
      <c r="G227" s="4">
        <v>2.8722826086956523</v>
      </c>
      <c r="H227" s="11">
        <v>2.325632563256326E-2</v>
      </c>
      <c r="I227" s="4">
        <v>104.92391304347827</v>
      </c>
      <c r="J227" s="4">
        <v>0</v>
      </c>
      <c r="K227" s="11">
        <v>0</v>
      </c>
      <c r="L227" s="4">
        <v>37.896739130434781</v>
      </c>
      <c r="M227" s="4">
        <v>2.8722826086956523</v>
      </c>
      <c r="N227" s="11">
        <v>7.5792341890147719E-2</v>
      </c>
      <c r="O227" s="4">
        <v>20.798913043478262</v>
      </c>
      <c r="P227" s="4">
        <v>0</v>
      </c>
      <c r="Q227" s="9">
        <v>0</v>
      </c>
      <c r="R227" s="4">
        <v>11.532608695652174</v>
      </c>
      <c r="S227" s="4">
        <v>2.8722826086956523</v>
      </c>
      <c r="T227" s="11">
        <v>0.249057492931197</v>
      </c>
      <c r="U227" s="4">
        <v>5.5652173913043477</v>
      </c>
      <c r="V227" s="4">
        <v>0</v>
      </c>
      <c r="W227" s="11">
        <v>0</v>
      </c>
      <c r="X227" s="4">
        <v>17.032608695652176</v>
      </c>
      <c r="Y227" s="4">
        <v>0</v>
      </c>
      <c r="Z227" s="11">
        <v>0</v>
      </c>
      <c r="AA227" s="4">
        <v>1.4836956521739131</v>
      </c>
      <c r="AB227" s="4">
        <v>0</v>
      </c>
      <c r="AC227" s="11">
        <v>0</v>
      </c>
      <c r="AD227" s="4">
        <v>67.092391304347828</v>
      </c>
      <c r="AE227" s="4">
        <v>0</v>
      </c>
      <c r="AF227" s="11">
        <v>0</v>
      </c>
      <c r="AG227" s="4">
        <v>0</v>
      </c>
      <c r="AH227" s="4">
        <v>0</v>
      </c>
      <c r="AI227" s="11" t="s">
        <v>748</v>
      </c>
      <c r="AJ227" s="4">
        <v>0</v>
      </c>
      <c r="AK227" s="4">
        <v>0</v>
      </c>
      <c r="AL227" s="11" t="s">
        <v>748</v>
      </c>
      <c r="AM227" s="1">
        <v>245373</v>
      </c>
      <c r="AN227" s="1">
        <v>5</v>
      </c>
      <c r="AX227"/>
      <c r="AY227"/>
    </row>
    <row r="228" spans="1:51" x14ac:dyDescent="0.25">
      <c r="A228" t="s">
        <v>356</v>
      </c>
      <c r="B228" t="s">
        <v>225</v>
      </c>
      <c r="C228" t="s">
        <v>649</v>
      </c>
      <c r="D228" t="s">
        <v>450</v>
      </c>
      <c r="E228" s="4">
        <v>74.815217391304344</v>
      </c>
      <c r="F228" s="4">
        <v>407.8079347826087</v>
      </c>
      <c r="G228" s="4">
        <v>51.932065217391305</v>
      </c>
      <c r="H228" s="11">
        <v>0.12734442071382174</v>
      </c>
      <c r="I228" s="4">
        <v>380.27902173913049</v>
      </c>
      <c r="J228" s="4">
        <v>50.932065217391305</v>
      </c>
      <c r="K228" s="11">
        <v>0.13393340759230848</v>
      </c>
      <c r="L228" s="4">
        <v>113.83119565217392</v>
      </c>
      <c r="M228" s="4">
        <v>4.5081521739130439</v>
      </c>
      <c r="N228" s="11">
        <v>3.9603837490105008E-2</v>
      </c>
      <c r="O228" s="4">
        <v>86.302282608695663</v>
      </c>
      <c r="P228" s="4">
        <v>3.5081521739130435</v>
      </c>
      <c r="Q228" s="9">
        <v>4.0649587332694352E-2</v>
      </c>
      <c r="R228" s="4">
        <v>22.441956521739133</v>
      </c>
      <c r="S228" s="4">
        <v>0.52173913043478259</v>
      </c>
      <c r="T228" s="11">
        <v>2.3248379878527212E-2</v>
      </c>
      <c r="U228" s="4">
        <v>5.0869565217391308</v>
      </c>
      <c r="V228" s="4">
        <v>0.47826086956521741</v>
      </c>
      <c r="W228" s="11">
        <v>9.4017094017094016E-2</v>
      </c>
      <c r="X228" s="4">
        <v>61.930108695652159</v>
      </c>
      <c r="Y228" s="4">
        <v>11.845108695652174</v>
      </c>
      <c r="Z228" s="11">
        <v>0.19126575013558417</v>
      </c>
      <c r="AA228" s="4">
        <v>0</v>
      </c>
      <c r="AB228" s="4">
        <v>0</v>
      </c>
      <c r="AC228" s="11" t="s">
        <v>748</v>
      </c>
      <c r="AD228" s="4">
        <v>176.02891304347827</v>
      </c>
      <c r="AE228" s="4">
        <v>35.578804347826086</v>
      </c>
      <c r="AF228" s="11">
        <v>0.20211909357775956</v>
      </c>
      <c r="AG228" s="4">
        <v>0</v>
      </c>
      <c r="AH228" s="4">
        <v>0</v>
      </c>
      <c r="AI228" s="11" t="s">
        <v>748</v>
      </c>
      <c r="AJ228" s="4">
        <v>56.017717391304338</v>
      </c>
      <c r="AK228" s="4">
        <v>0</v>
      </c>
      <c r="AL228" s="11" t="s">
        <v>748</v>
      </c>
      <c r="AM228" s="1">
        <v>245486</v>
      </c>
      <c r="AN228" s="1">
        <v>5</v>
      </c>
      <c r="AX228"/>
      <c r="AY228"/>
    </row>
    <row r="229" spans="1:51" x14ac:dyDescent="0.25">
      <c r="A229" t="s">
        <v>356</v>
      </c>
      <c r="B229" t="s">
        <v>90</v>
      </c>
      <c r="C229" t="s">
        <v>573</v>
      </c>
      <c r="D229" t="s">
        <v>433</v>
      </c>
      <c r="E229" s="4">
        <v>36.760869565217391</v>
      </c>
      <c r="F229" s="4">
        <v>130.33423913043478</v>
      </c>
      <c r="G229" s="4">
        <v>25.951086956521742</v>
      </c>
      <c r="H229" s="11">
        <v>0.19911181535767156</v>
      </c>
      <c r="I229" s="4">
        <v>126.10869565217391</v>
      </c>
      <c r="J229" s="4">
        <v>25.951086956521742</v>
      </c>
      <c r="K229" s="11">
        <v>0.20578348560593004</v>
      </c>
      <c r="L229" s="4">
        <v>19.298913043478258</v>
      </c>
      <c r="M229" s="4">
        <v>8.6956521739130432E-2</v>
      </c>
      <c r="N229" s="11">
        <v>4.5057730216840333E-3</v>
      </c>
      <c r="O229" s="4">
        <v>15.073369565217391</v>
      </c>
      <c r="P229" s="4">
        <v>8.6956521739130432E-2</v>
      </c>
      <c r="Q229" s="9">
        <v>5.7688840814854878E-3</v>
      </c>
      <c r="R229" s="4">
        <v>4.2255434782608692</v>
      </c>
      <c r="S229" s="4">
        <v>0</v>
      </c>
      <c r="T229" s="11">
        <v>0</v>
      </c>
      <c r="U229" s="4">
        <v>0</v>
      </c>
      <c r="V229" s="4">
        <v>0</v>
      </c>
      <c r="W229" s="11" t="s">
        <v>748</v>
      </c>
      <c r="X229" s="4">
        <v>17.527173913043477</v>
      </c>
      <c r="Y229" s="4">
        <v>2.7173913043478262</v>
      </c>
      <c r="Z229" s="11">
        <v>0.15503875968992251</v>
      </c>
      <c r="AA229" s="4">
        <v>0</v>
      </c>
      <c r="AB229" s="4">
        <v>0</v>
      </c>
      <c r="AC229" s="11" t="s">
        <v>748</v>
      </c>
      <c r="AD229" s="4">
        <v>72.635869565217391</v>
      </c>
      <c r="AE229" s="4">
        <v>23.048913043478262</v>
      </c>
      <c r="AF229" s="11">
        <v>0.31732136176580622</v>
      </c>
      <c r="AG229" s="4">
        <v>0</v>
      </c>
      <c r="AH229" s="4">
        <v>0</v>
      </c>
      <c r="AI229" s="11" t="s">
        <v>748</v>
      </c>
      <c r="AJ229" s="4">
        <v>20.872282608695652</v>
      </c>
      <c r="AK229" s="4">
        <v>9.7826086956521743E-2</v>
      </c>
      <c r="AL229" s="11">
        <v>213.36111111111111</v>
      </c>
      <c r="AM229" s="1">
        <v>245286</v>
      </c>
      <c r="AN229" s="1">
        <v>5</v>
      </c>
      <c r="AX229"/>
      <c r="AY229"/>
    </row>
    <row r="230" spans="1:51" x14ac:dyDescent="0.25">
      <c r="A230" t="s">
        <v>356</v>
      </c>
      <c r="B230" t="s">
        <v>137</v>
      </c>
      <c r="C230" t="s">
        <v>604</v>
      </c>
      <c r="D230" t="s">
        <v>424</v>
      </c>
      <c r="E230" s="4">
        <v>66.945652173913047</v>
      </c>
      <c r="F230" s="4">
        <v>246.2807608695652</v>
      </c>
      <c r="G230" s="4">
        <v>58.942391304347829</v>
      </c>
      <c r="H230" s="11">
        <v>0.23933006823689651</v>
      </c>
      <c r="I230" s="4">
        <v>221.76771739130433</v>
      </c>
      <c r="J230" s="4">
        <v>58.942391304347829</v>
      </c>
      <c r="K230" s="11">
        <v>0.26578436211410006</v>
      </c>
      <c r="L230" s="4">
        <v>49.64847826086956</v>
      </c>
      <c r="M230" s="4">
        <v>13.559239130434783</v>
      </c>
      <c r="N230" s="11">
        <v>0.27310482829282395</v>
      </c>
      <c r="O230" s="4">
        <v>33.438260869565212</v>
      </c>
      <c r="P230" s="4">
        <v>13.559239130434783</v>
      </c>
      <c r="Q230" s="9">
        <v>0.40550072814271604</v>
      </c>
      <c r="R230" s="4">
        <v>10.905869565217392</v>
      </c>
      <c r="S230" s="4">
        <v>0</v>
      </c>
      <c r="T230" s="11">
        <v>0</v>
      </c>
      <c r="U230" s="4">
        <v>5.3043478260869561</v>
      </c>
      <c r="V230" s="4">
        <v>0</v>
      </c>
      <c r="W230" s="11">
        <v>0</v>
      </c>
      <c r="X230" s="4">
        <v>56.928804347826087</v>
      </c>
      <c r="Y230" s="4">
        <v>12.019021739130435</v>
      </c>
      <c r="Z230" s="11">
        <v>0.21112373387812772</v>
      </c>
      <c r="AA230" s="4">
        <v>8.3028260869565216</v>
      </c>
      <c r="AB230" s="4">
        <v>0</v>
      </c>
      <c r="AC230" s="11">
        <v>0</v>
      </c>
      <c r="AD230" s="4">
        <v>123.78130434782609</v>
      </c>
      <c r="AE230" s="4">
        <v>33.364130434782609</v>
      </c>
      <c r="AF230" s="11">
        <v>0.2695409505544491</v>
      </c>
      <c r="AG230" s="4">
        <v>6.6356521739130425</v>
      </c>
      <c r="AH230" s="4">
        <v>0</v>
      </c>
      <c r="AI230" s="11">
        <v>0</v>
      </c>
      <c r="AJ230" s="4">
        <v>0.98369565217391308</v>
      </c>
      <c r="AK230" s="4">
        <v>0</v>
      </c>
      <c r="AL230" s="11" t="s">
        <v>748</v>
      </c>
      <c r="AM230" s="1">
        <v>245359</v>
      </c>
      <c r="AN230" s="1">
        <v>5</v>
      </c>
      <c r="AX230"/>
      <c r="AY230"/>
    </row>
    <row r="231" spans="1:51" x14ac:dyDescent="0.25">
      <c r="A231" t="s">
        <v>356</v>
      </c>
      <c r="B231" t="s">
        <v>211</v>
      </c>
      <c r="C231" t="s">
        <v>637</v>
      </c>
      <c r="D231" t="s">
        <v>450</v>
      </c>
      <c r="E231" s="4">
        <v>77.032608695652172</v>
      </c>
      <c r="F231" s="4">
        <v>303.304347826087</v>
      </c>
      <c r="G231" s="4">
        <v>11.478260869565217</v>
      </c>
      <c r="H231" s="11">
        <v>3.7844036697247702E-2</v>
      </c>
      <c r="I231" s="4">
        <v>289.68206521739131</v>
      </c>
      <c r="J231" s="4">
        <v>11.478260869565217</v>
      </c>
      <c r="K231" s="11">
        <v>3.9623650366312387E-2</v>
      </c>
      <c r="L231" s="4">
        <v>81.290760869565219</v>
      </c>
      <c r="M231" s="4">
        <v>0</v>
      </c>
      <c r="N231" s="11">
        <v>0</v>
      </c>
      <c r="O231" s="4">
        <v>67.668478260869563</v>
      </c>
      <c r="P231" s="4">
        <v>0</v>
      </c>
      <c r="Q231" s="9">
        <v>0</v>
      </c>
      <c r="R231" s="4">
        <v>7.9266304347826084</v>
      </c>
      <c r="S231" s="4">
        <v>0</v>
      </c>
      <c r="T231" s="11">
        <v>0</v>
      </c>
      <c r="U231" s="4">
        <v>5.6956521739130439</v>
      </c>
      <c r="V231" s="4">
        <v>0</v>
      </c>
      <c r="W231" s="11">
        <v>0</v>
      </c>
      <c r="X231" s="4">
        <v>32.410326086956523</v>
      </c>
      <c r="Y231" s="4">
        <v>0</v>
      </c>
      <c r="Z231" s="11">
        <v>0</v>
      </c>
      <c r="AA231" s="4">
        <v>0</v>
      </c>
      <c r="AB231" s="4">
        <v>0</v>
      </c>
      <c r="AC231" s="11" t="s">
        <v>748</v>
      </c>
      <c r="AD231" s="4">
        <v>126.9320652173913</v>
      </c>
      <c r="AE231" s="4">
        <v>11.478260869565217</v>
      </c>
      <c r="AF231" s="11">
        <v>9.0428378754468963E-2</v>
      </c>
      <c r="AG231" s="4">
        <v>0</v>
      </c>
      <c r="AH231" s="4">
        <v>0</v>
      </c>
      <c r="AI231" s="11" t="s">
        <v>748</v>
      </c>
      <c r="AJ231" s="4">
        <v>62.671195652173914</v>
      </c>
      <c r="AK231" s="4">
        <v>0</v>
      </c>
      <c r="AL231" s="11" t="s">
        <v>748</v>
      </c>
      <c r="AM231" s="1">
        <v>245463</v>
      </c>
      <c r="AN231" s="1">
        <v>5</v>
      </c>
      <c r="AX231"/>
      <c r="AY231"/>
    </row>
    <row r="232" spans="1:51" x14ac:dyDescent="0.25">
      <c r="A232" t="s">
        <v>356</v>
      </c>
      <c r="B232" t="s">
        <v>99</v>
      </c>
      <c r="C232" t="s">
        <v>580</v>
      </c>
      <c r="D232" t="s">
        <v>392</v>
      </c>
      <c r="E232" s="4">
        <v>35.652173913043477</v>
      </c>
      <c r="F232" s="4">
        <v>104.28152173913043</v>
      </c>
      <c r="G232" s="4">
        <v>0</v>
      </c>
      <c r="H232" s="11">
        <v>0</v>
      </c>
      <c r="I232" s="4">
        <v>100.89565217391304</v>
      </c>
      <c r="J232" s="4">
        <v>0</v>
      </c>
      <c r="K232" s="11">
        <v>0</v>
      </c>
      <c r="L232" s="4">
        <v>27.699239130434787</v>
      </c>
      <c r="M232" s="4">
        <v>0</v>
      </c>
      <c r="N232" s="11">
        <v>0</v>
      </c>
      <c r="O232" s="4">
        <v>24.313369565217396</v>
      </c>
      <c r="P232" s="4">
        <v>0</v>
      </c>
      <c r="Q232" s="9">
        <v>0</v>
      </c>
      <c r="R232" s="4">
        <v>0</v>
      </c>
      <c r="S232" s="4">
        <v>0</v>
      </c>
      <c r="T232" s="11" t="s">
        <v>748</v>
      </c>
      <c r="U232" s="4">
        <v>3.3858695652173911</v>
      </c>
      <c r="V232" s="4">
        <v>0</v>
      </c>
      <c r="W232" s="11">
        <v>0</v>
      </c>
      <c r="X232" s="4">
        <v>15.418695652173906</v>
      </c>
      <c r="Y232" s="4">
        <v>0</v>
      </c>
      <c r="Z232" s="11">
        <v>0</v>
      </c>
      <c r="AA232" s="4">
        <v>0</v>
      </c>
      <c r="AB232" s="4">
        <v>0</v>
      </c>
      <c r="AC232" s="11" t="s">
        <v>748</v>
      </c>
      <c r="AD232" s="4">
        <v>30.109673913043476</v>
      </c>
      <c r="AE232" s="4">
        <v>0</v>
      </c>
      <c r="AF232" s="11">
        <v>0</v>
      </c>
      <c r="AG232" s="4">
        <v>0</v>
      </c>
      <c r="AH232" s="4">
        <v>0</v>
      </c>
      <c r="AI232" s="11" t="s">
        <v>748</v>
      </c>
      <c r="AJ232" s="4">
        <v>31.053913043478257</v>
      </c>
      <c r="AK232" s="4">
        <v>0</v>
      </c>
      <c r="AL232" s="11" t="s">
        <v>748</v>
      </c>
      <c r="AM232" s="1">
        <v>245301</v>
      </c>
      <c r="AN232" s="1">
        <v>5</v>
      </c>
      <c r="AX232"/>
      <c r="AY232"/>
    </row>
    <row r="233" spans="1:51" x14ac:dyDescent="0.25">
      <c r="A233" t="s">
        <v>356</v>
      </c>
      <c r="B233" t="s">
        <v>18</v>
      </c>
      <c r="C233" t="s">
        <v>530</v>
      </c>
      <c r="D233" t="s">
        <v>406</v>
      </c>
      <c r="E233" s="4">
        <v>32.934782608695649</v>
      </c>
      <c r="F233" s="4">
        <v>92.178260869565207</v>
      </c>
      <c r="G233" s="4">
        <v>2.2652173913043483</v>
      </c>
      <c r="H233" s="11">
        <v>2.4574312532427724E-2</v>
      </c>
      <c r="I233" s="4">
        <v>79.15923913043477</v>
      </c>
      <c r="J233" s="4">
        <v>2.2652173913043483</v>
      </c>
      <c r="K233" s="11">
        <v>2.8615957103526886E-2</v>
      </c>
      <c r="L233" s="4">
        <v>26.485326086956519</v>
      </c>
      <c r="M233" s="4">
        <v>2.2652173913043483</v>
      </c>
      <c r="N233" s="11">
        <v>8.552726078837751E-2</v>
      </c>
      <c r="O233" s="4">
        <v>13.466304347826085</v>
      </c>
      <c r="P233" s="4">
        <v>2.2652173913043483</v>
      </c>
      <c r="Q233" s="9">
        <v>0.16821373799338127</v>
      </c>
      <c r="R233" s="4">
        <v>8.0625</v>
      </c>
      <c r="S233" s="4">
        <v>0</v>
      </c>
      <c r="T233" s="11">
        <v>0</v>
      </c>
      <c r="U233" s="4">
        <v>4.9565217391304346</v>
      </c>
      <c r="V233" s="4">
        <v>0</v>
      </c>
      <c r="W233" s="11">
        <v>0</v>
      </c>
      <c r="X233" s="4">
        <v>6.6820652173913047</v>
      </c>
      <c r="Y233" s="4">
        <v>0</v>
      </c>
      <c r="Z233" s="11">
        <v>0</v>
      </c>
      <c r="AA233" s="4">
        <v>0</v>
      </c>
      <c r="AB233" s="4">
        <v>0</v>
      </c>
      <c r="AC233" s="11" t="s">
        <v>748</v>
      </c>
      <c r="AD233" s="4">
        <v>49.203804347826086</v>
      </c>
      <c r="AE233" s="4">
        <v>0</v>
      </c>
      <c r="AF233" s="11">
        <v>0</v>
      </c>
      <c r="AG233" s="4">
        <v>1.6277173913043479</v>
      </c>
      <c r="AH233" s="4">
        <v>0</v>
      </c>
      <c r="AI233" s="11">
        <v>0</v>
      </c>
      <c r="AJ233" s="4">
        <v>8.179347826086957</v>
      </c>
      <c r="AK233" s="4">
        <v>0</v>
      </c>
      <c r="AL233" s="11" t="s">
        <v>748</v>
      </c>
      <c r="AM233" s="1">
        <v>245090</v>
      </c>
      <c r="AN233" s="1">
        <v>5</v>
      </c>
      <c r="AX233"/>
      <c r="AY233"/>
    </row>
    <row r="234" spans="1:51" x14ac:dyDescent="0.25">
      <c r="A234" t="s">
        <v>356</v>
      </c>
      <c r="B234" t="s">
        <v>221</v>
      </c>
      <c r="C234" t="s">
        <v>648</v>
      </c>
      <c r="D234" t="s">
        <v>456</v>
      </c>
      <c r="E234" s="4">
        <v>31.380434782608695</v>
      </c>
      <c r="F234" s="4">
        <v>168.64086956521737</v>
      </c>
      <c r="G234" s="4">
        <v>3.7364130434782608</v>
      </c>
      <c r="H234" s="11">
        <v>2.2156035207309591E-2</v>
      </c>
      <c r="I234" s="4">
        <v>159.01858695652174</v>
      </c>
      <c r="J234" s="4">
        <v>3.7364130434782608</v>
      </c>
      <c r="K234" s="11">
        <v>2.3496706359866327E-2</v>
      </c>
      <c r="L234" s="4">
        <v>29.491847826086957</v>
      </c>
      <c r="M234" s="4">
        <v>0</v>
      </c>
      <c r="N234" s="11">
        <v>0</v>
      </c>
      <c r="O234" s="4">
        <v>19.869565217391305</v>
      </c>
      <c r="P234" s="4">
        <v>0</v>
      </c>
      <c r="Q234" s="9">
        <v>0</v>
      </c>
      <c r="R234" s="4">
        <v>6.2309782608695654</v>
      </c>
      <c r="S234" s="4">
        <v>0</v>
      </c>
      <c r="T234" s="11">
        <v>0</v>
      </c>
      <c r="U234" s="4">
        <v>3.3913043478260869</v>
      </c>
      <c r="V234" s="4">
        <v>0</v>
      </c>
      <c r="W234" s="11">
        <v>0</v>
      </c>
      <c r="X234" s="4">
        <v>31.173913043478262</v>
      </c>
      <c r="Y234" s="4">
        <v>0</v>
      </c>
      <c r="Z234" s="11">
        <v>0</v>
      </c>
      <c r="AA234" s="4">
        <v>0</v>
      </c>
      <c r="AB234" s="4">
        <v>0</v>
      </c>
      <c r="AC234" s="11" t="s">
        <v>748</v>
      </c>
      <c r="AD234" s="4">
        <v>102.29304347826086</v>
      </c>
      <c r="AE234" s="4">
        <v>3.7364130434782608</v>
      </c>
      <c r="AF234" s="11">
        <v>3.6526560520924546E-2</v>
      </c>
      <c r="AG234" s="4">
        <v>0</v>
      </c>
      <c r="AH234" s="4">
        <v>0</v>
      </c>
      <c r="AI234" s="11" t="s">
        <v>748</v>
      </c>
      <c r="AJ234" s="4">
        <v>5.6820652173913047</v>
      </c>
      <c r="AK234" s="4">
        <v>0</v>
      </c>
      <c r="AL234" s="11" t="s">
        <v>748</v>
      </c>
      <c r="AM234" s="1">
        <v>245482</v>
      </c>
      <c r="AN234" s="1">
        <v>5</v>
      </c>
      <c r="AX234"/>
      <c r="AY234"/>
    </row>
    <row r="235" spans="1:51" x14ac:dyDescent="0.25">
      <c r="A235" t="s">
        <v>356</v>
      </c>
      <c r="B235" t="s">
        <v>179</v>
      </c>
      <c r="C235" t="s">
        <v>627</v>
      </c>
      <c r="D235" t="s">
        <v>413</v>
      </c>
      <c r="E235" s="4">
        <v>119.26086956521739</v>
      </c>
      <c r="F235" s="4">
        <v>535.69630434782607</v>
      </c>
      <c r="G235" s="4">
        <v>0.35652173913043478</v>
      </c>
      <c r="H235" s="11">
        <v>6.6552958502201325E-4</v>
      </c>
      <c r="I235" s="4">
        <v>493.10054347826087</v>
      </c>
      <c r="J235" s="4">
        <v>0</v>
      </c>
      <c r="K235" s="11">
        <v>0</v>
      </c>
      <c r="L235" s="4">
        <v>120.6745652173913</v>
      </c>
      <c r="M235" s="4">
        <v>0.35652173913043478</v>
      </c>
      <c r="N235" s="11">
        <v>2.954406659664963E-3</v>
      </c>
      <c r="O235" s="4">
        <v>78.078804347826093</v>
      </c>
      <c r="P235" s="4">
        <v>0</v>
      </c>
      <c r="Q235" s="9">
        <v>0</v>
      </c>
      <c r="R235" s="4">
        <v>37.117499999999993</v>
      </c>
      <c r="S235" s="4">
        <v>0.35652173913043478</v>
      </c>
      <c r="T235" s="11">
        <v>9.6052196169040174E-3</v>
      </c>
      <c r="U235" s="4">
        <v>5.4782608695652177</v>
      </c>
      <c r="V235" s="4">
        <v>0</v>
      </c>
      <c r="W235" s="11">
        <v>0</v>
      </c>
      <c r="X235" s="4">
        <v>41.271739130434781</v>
      </c>
      <c r="Y235" s="4">
        <v>0</v>
      </c>
      <c r="Z235" s="11">
        <v>0</v>
      </c>
      <c r="AA235" s="4">
        <v>0</v>
      </c>
      <c r="AB235" s="4">
        <v>0</v>
      </c>
      <c r="AC235" s="11" t="s">
        <v>748</v>
      </c>
      <c r="AD235" s="4">
        <v>319.59510869565219</v>
      </c>
      <c r="AE235" s="4">
        <v>0</v>
      </c>
      <c r="AF235" s="11">
        <v>0</v>
      </c>
      <c r="AG235" s="4">
        <v>0</v>
      </c>
      <c r="AH235" s="4">
        <v>0</v>
      </c>
      <c r="AI235" s="11" t="s">
        <v>748</v>
      </c>
      <c r="AJ235" s="4">
        <v>54.154891304347828</v>
      </c>
      <c r="AK235" s="4">
        <v>0</v>
      </c>
      <c r="AL235" s="11" t="s">
        <v>748</v>
      </c>
      <c r="AM235" s="1">
        <v>245424</v>
      </c>
      <c r="AN235" s="1">
        <v>5</v>
      </c>
      <c r="AX235"/>
      <c r="AY235"/>
    </row>
    <row r="236" spans="1:51" x14ac:dyDescent="0.25">
      <c r="A236" t="s">
        <v>356</v>
      </c>
      <c r="B236" t="s">
        <v>266</v>
      </c>
      <c r="C236" t="s">
        <v>500</v>
      </c>
      <c r="D236" t="s">
        <v>415</v>
      </c>
      <c r="E236" s="4">
        <v>84.728260869565219</v>
      </c>
      <c r="F236" s="4">
        <v>400.46869565217389</v>
      </c>
      <c r="G236" s="4">
        <v>0</v>
      </c>
      <c r="H236" s="11">
        <v>0</v>
      </c>
      <c r="I236" s="4">
        <v>365.13858695652175</v>
      </c>
      <c r="J236" s="4">
        <v>0</v>
      </c>
      <c r="K236" s="11">
        <v>0</v>
      </c>
      <c r="L236" s="4">
        <v>139.98771739130433</v>
      </c>
      <c r="M236" s="4">
        <v>0</v>
      </c>
      <c r="N236" s="11">
        <v>0</v>
      </c>
      <c r="O236" s="4">
        <v>104.65760869565217</v>
      </c>
      <c r="P236" s="4">
        <v>0</v>
      </c>
      <c r="Q236" s="9">
        <v>0</v>
      </c>
      <c r="R236" s="4">
        <v>35.330108695652171</v>
      </c>
      <c r="S236" s="4">
        <v>0</v>
      </c>
      <c r="T236" s="11">
        <v>0</v>
      </c>
      <c r="U236" s="4">
        <v>0</v>
      </c>
      <c r="V236" s="4">
        <v>0</v>
      </c>
      <c r="W236" s="11" t="s">
        <v>748</v>
      </c>
      <c r="X236" s="4">
        <v>38.730978260869563</v>
      </c>
      <c r="Y236" s="4">
        <v>0</v>
      </c>
      <c r="Z236" s="11">
        <v>0</v>
      </c>
      <c r="AA236" s="4">
        <v>0</v>
      </c>
      <c r="AB236" s="4">
        <v>0</v>
      </c>
      <c r="AC236" s="11" t="s">
        <v>748</v>
      </c>
      <c r="AD236" s="4">
        <v>221.75</v>
      </c>
      <c r="AE236" s="4">
        <v>0</v>
      </c>
      <c r="AF236" s="11">
        <v>0</v>
      </c>
      <c r="AG236" s="4">
        <v>0</v>
      </c>
      <c r="AH236" s="4">
        <v>0</v>
      </c>
      <c r="AI236" s="11" t="s">
        <v>748</v>
      </c>
      <c r="AJ236" s="4">
        <v>0</v>
      </c>
      <c r="AK236" s="4">
        <v>0</v>
      </c>
      <c r="AL236" s="11" t="s">
        <v>748</v>
      </c>
      <c r="AM236" s="1">
        <v>245556</v>
      </c>
      <c r="AN236" s="1">
        <v>5</v>
      </c>
      <c r="AX236"/>
      <c r="AY236"/>
    </row>
    <row r="237" spans="1:51" x14ac:dyDescent="0.25">
      <c r="A237" t="s">
        <v>356</v>
      </c>
      <c r="B237" t="s">
        <v>304</v>
      </c>
      <c r="C237" t="s">
        <v>693</v>
      </c>
      <c r="D237" t="s">
        <v>413</v>
      </c>
      <c r="E237" s="4">
        <v>51.760869565217391</v>
      </c>
      <c r="F237" s="4">
        <v>219.87673913043477</v>
      </c>
      <c r="G237" s="4">
        <v>3.7826086956521738</v>
      </c>
      <c r="H237" s="11">
        <v>1.7203314505261347E-2</v>
      </c>
      <c r="I237" s="4">
        <v>206.22826086956522</v>
      </c>
      <c r="J237" s="4">
        <v>3.7826086956521738</v>
      </c>
      <c r="K237" s="11">
        <v>1.8341854213882885E-2</v>
      </c>
      <c r="L237" s="4">
        <v>61.042500000000004</v>
      </c>
      <c r="M237" s="4">
        <v>3.2282608695652173</v>
      </c>
      <c r="N237" s="11">
        <v>5.288546290805942E-2</v>
      </c>
      <c r="O237" s="4">
        <v>47.394021739130437</v>
      </c>
      <c r="P237" s="4">
        <v>3.2282608695652173</v>
      </c>
      <c r="Q237" s="9">
        <v>6.8115360357777641E-2</v>
      </c>
      <c r="R237" s="4">
        <v>13.648478260869563</v>
      </c>
      <c r="S237" s="4">
        <v>0</v>
      </c>
      <c r="T237" s="11">
        <v>0</v>
      </c>
      <c r="U237" s="4">
        <v>0</v>
      </c>
      <c r="V237" s="4">
        <v>0</v>
      </c>
      <c r="W237" s="11" t="s">
        <v>748</v>
      </c>
      <c r="X237" s="4">
        <v>13.959239130434783</v>
      </c>
      <c r="Y237" s="4">
        <v>0</v>
      </c>
      <c r="Z237" s="11">
        <v>0</v>
      </c>
      <c r="AA237" s="4">
        <v>0</v>
      </c>
      <c r="AB237" s="4">
        <v>0</v>
      </c>
      <c r="AC237" s="11" t="s">
        <v>748</v>
      </c>
      <c r="AD237" s="4">
        <v>128.04891304347825</v>
      </c>
      <c r="AE237" s="4">
        <v>0.55434782608695654</v>
      </c>
      <c r="AF237" s="11">
        <v>4.3291880650227071E-3</v>
      </c>
      <c r="AG237" s="4">
        <v>0</v>
      </c>
      <c r="AH237" s="4">
        <v>0</v>
      </c>
      <c r="AI237" s="11" t="s">
        <v>748</v>
      </c>
      <c r="AJ237" s="4">
        <v>16.826086956521738</v>
      </c>
      <c r="AK237" s="4">
        <v>0</v>
      </c>
      <c r="AL237" s="11" t="s">
        <v>748</v>
      </c>
      <c r="AM237" s="1">
        <v>245613</v>
      </c>
      <c r="AN237" s="1">
        <v>5</v>
      </c>
      <c r="AX237"/>
      <c r="AY237"/>
    </row>
    <row r="238" spans="1:51" x14ac:dyDescent="0.25">
      <c r="A238" t="s">
        <v>356</v>
      </c>
      <c r="B238" t="s">
        <v>78</v>
      </c>
      <c r="C238" t="s">
        <v>512</v>
      </c>
      <c r="D238" t="s">
        <v>415</v>
      </c>
      <c r="E238" s="4">
        <v>166.96739130434781</v>
      </c>
      <c r="F238" s="4">
        <v>518.68380434782591</v>
      </c>
      <c r="G238" s="4">
        <v>0</v>
      </c>
      <c r="H238" s="11">
        <v>0</v>
      </c>
      <c r="I238" s="4">
        <v>477.72521739130423</v>
      </c>
      <c r="J238" s="4">
        <v>0</v>
      </c>
      <c r="K238" s="11">
        <v>0</v>
      </c>
      <c r="L238" s="4">
        <v>136.90206521739128</v>
      </c>
      <c r="M238" s="4">
        <v>0</v>
      </c>
      <c r="N238" s="11">
        <v>0</v>
      </c>
      <c r="O238" s="4">
        <v>95.943478260869554</v>
      </c>
      <c r="P238" s="4">
        <v>0</v>
      </c>
      <c r="Q238" s="9">
        <v>0</v>
      </c>
      <c r="R238" s="4">
        <v>40.958586956521728</v>
      </c>
      <c r="S238" s="4">
        <v>0</v>
      </c>
      <c r="T238" s="11">
        <v>0</v>
      </c>
      <c r="U238" s="4">
        <v>0</v>
      </c>
      <c r="V238" s="4">
        <v>0</v>
      </c>
      <c r="W238" s="11" t="s">
        <v>748</v>
      </c>
      <c r="X238" s="4">
        <v>77.04391304347827</v>
      </c>
      <c r="Y238" s="4">
        <v>0</v>
      </c>
      <c r="Z238" s="11">
        <v>0</v>
      </c>
      <c r="AA238" s="4">
        <v>0</v>
      </c>
      <c r="AB238" s="4">
        <v>0</v>
      </c>
      <c r="AC238" s="11" t="s">
        <v>748</v>
      </c>
      <c r="AD238" s="4">
        <v>287.05184782608683</v>
      </c>
      <c r="AE238" s="4">
        <v>0</v>
      </c>
      <c r="AF238" s="11">
        <v>0</v>
      </c>
      <c r="AG238" s="4">
        <v>0</v>
      </c>
      <c r="AH238" s="4">
        <v>0</v>
      </c>
      <c r="AI238" s="11" t="s">
        <v>748</v>
      </c>
      <c r="AJ238" s="4">
        <v>17.685978260869568</v>
      </c>
      <c r="AK238" s="4">
        <v>0</v>
      </c>
      <c r="AL238" s="11" t="s">
        <v>748</v>
      </c>
      <c r="AM238" s="1">
        <v>245271</v>
      </c>
      <c r="AN238" s="1">
        <v>5</v>
      </c>
      <c r="AX238"/>
      <c r="AY238"/>
    </row>
    <row r="239" spans="1:51" x14ac:dyDescent="0.25">
      <c r="A239" t="s">
        <v>356</v>
      </c>
      <c r="B239" t="s">
        <v>132</v>
      </c>
      <c r="C239" t="s">
        <v>567</v>
      </c>
      <c r="D239" t="s">
        <v>413</v>
      </c>
      <c r="E239" s="4">
        <v>90.304347826086953</v>
      </c>
      <c r="F239" s="4">
        <v>430.23913043478262</v>
      </c>
      <c r="G239" s="4">
        <v>4.9076086956521738</v>
      </c>
      <c r="H239" s="11">
        <v>1.1406700015158405E-2</v>
      </c>
      <c r="I239" s="4">
        <v>399.36956521739131</v>
      </c>
      <c r="J239" s="4">
        <v>4.9076086956521738</v>
      </c>
      <c r="K239" s="11">
        <v>1.2288389309237384E-2</v>
      </c>
      <c r="L239" s="4">
        <v>114.27989130434783</v>
      </c>
      <c r="M239" s="4">
        <v>0</v>
      </c>
      <c r="N239" s="11">
        <v>0</v>
      </c>
      <c r="O239" s="4">
        <v>83.410326086956516</v>
      </c>
      <c r="P239" s="4">
        <v>0</v>
      </c>
      <c r="Q239" s="9">
        <v>0</v>
      </c>
      <c r="R239" s="4">
        <v>25.559782608695652</v>
      </c>
      <c r="S239" s="4">
        <v>0</v>
      </c>
      <c r="T239" s="11">
        <v>0</v>
      </c>
      <c r="U239" s="4">
        <v>5.3097826086956523</v>
      </c>
      <c r="V239" s="4">
        <v>0</v>
      </c>
      <c r="W239" s="11">
        <v>0</v>
      </c>
      <c r="X239" s="4">
        <v>67.320652173913047</v>
      </c>
      <c r="Y239" s="4">
        <v>0</v>
      </c>
      <c r="Z239" s="11">
        <v>0</v>
      </c>
      <c r="AA239" s="4">
        <v>0</v>
      </c>
      <c r="AB239" s="4">
        <v>0</v>
      </c>
      <c r="AC239" s="11" t="s">
        <v>748</v>
      </c>
      <c r="AD239" s="4">
        <v>217</v>
      </c>
      <c r="AE239" s="4">
        <v>4.9076086956521738</v>
      </c>
      <c r="AF239" s="11">
        <v>2.261570827489481E-2</v>
      </c>
      <c r="AG239" s="4">
        <v>0</v>
      </c>
      <c r="AH239" s="4">
        <v>0</v>
      </c>
      <c r="AI239" s="11" t="s">
        <v>748</v>
      </c>
      <c r="AJ239" s="4">
        <v>31.638586956521738</v>
      </c>
      <c r="AK239" s="4">
        <v>0</v>
      </c>
      <c r="AL239" s="11" t="s">
        <v>748</v>
      </c>
      <c r="AM239" s="1">
        <v>245352</v>
      </c>
      <c r="AN239" s="1">
        <v>5</v>
      </c>
      <c r="AX239"/>
      <c r="AY239"/>
    </row>
    <row r="240" spans="1:51" x14ac:dyDescent="0.25">
      <c r="A240" t="s">
        <v>356</v>
      </c>
      <c r="B240" t="s">
        <v>248</v>
      </c>
      <c r="C240" t="s">
        <v>512</v>
      </c>
      <c r="D240" t="s">
        <v>415</v>
      </c>
      <c r="E240" s="4">
        <v>99.086956521739125</v>
      </c>
      <c r="F240" s="4">
        <v>366.72826086956525</v>
      </c>
      <c r="G240" s="4">
        <v>15.038043478260871</v>
      </c>
      <c r="H240" s="11">
        <v>4.1005957497258369E-2</v>
      </c>
      <c r="I240" s="4">
        <v>336.53260869565219</v>
      </c>
      <c r="J240" s="4">
        <v>15.038043478260871</v>
      </c>
      <c r="K240" s="11">
        <v>4.4685249184457869E-2</v>
      </c>
      <c r="L240" s="4">
        <v>75.350543478260875</v>
      </c>
      <c r="M240" s="4">
        <v>1.3722826086956521</v>
      </c>
      <c r="N240" s="11">
        <v>1.8211980237296692E-2</v>
      </c>
      <c r="O240" s="4">
        <v>50.578804347826086</v>
      </c>
      <c r="P240" s="4">
        <v>1.3722826086956521</v>
      </c>
      <c r="Q240" s="9">
        <v>2.7131574705850748E-2</v>
      </c>
      <c r="R240" s="4">
        <v>19.771739130434781</v>
      </c>
      <c r="S240" s="4">
        <v>0</v>
      </c>
      <c r="T240" s="11">
        <v>0</v>
      </c>
      <c r="U240" s="4">
        <v>5</v>
      </c>
      <c r="V240" s="4">
        <v>0</v>
      </c>
      <c r="W240" s="11">
        <v>0</v>
      </c>
      <c r="X240" s="4">
        <v>70.991847826086953</v>
      </c>
      <c r="Y240" s="4">
        <v>5.5625</v>
      </c>
      <c r="Z240" s="11">
        <v>7.835406698564594E-2</v>
      </c>
      <c r="AA240" s="4">
        <v>5.4239130434782608</v>
      </c>
      <c r="AB240" s="4">
        <v>0</v>
      </c>
      <c r="AC240" s="11">
        <v>0</v>
      </c>
      <c r="AD240" s="4">
        <v>159.24728260869566</v>
      </c>
      <c r="AE240" s="4">
        <v>8.0217391304347831</v>
      </c>
      <c r="AF240" s="11">
        <v>5.0372847806426292E-2</v>
      </c>
      <c r="AG240" s="4">
        <v>16.195652173913043</v>
      </c>
      <c r="AH240" s="4">
        <v>0</v>
      </c>
      <c r="AI240" s="11">
        <v>0</v>
      </c>
      <c r="AJ240" s="4">
        <v>39.519021739130437</v>
      </c>
      <c r="AK240" s="4">
        <v>8.1521739130434784E-2</v>
      </c>
      <c r="AL240" s="11">
        <v>484.76666666666671</v>
      </c>
      <c r="AM240" s="1">
        <v>245520</v>
      </c>
      <c r="AN240" s="1">
        <v>5</v>
      </c>
      <c r="AX240"/>
      <c r="AY240"/>
    </row>
    <row r="241" spans="1:51" x14ac:dyDescent="0.25">
      <c r="A241" t="s">
        <v>356</v>
      </c>
      <c r="B241" t="s">
        <v>66</v>
      </c>
      <c r="C241" t="s">
        <v>522</v>
      </c>
      <c r="D241" t="s">
        <v>422</v>
      </c>
      <c r="E241" s="4">
        <v>38.032608695652172</v>
      </c>
      <c r="F241" s="4">
        <v>149.61478260869563</v>
      </c>
      <c r="G241" s="4">
        <v>38.964673913043484</v>
      </c>
      <c r="H241" s="11">
        <v>0.26043331570351691</v>
      </c>
      <c r="I241" s="4">
        <v>135.04956521739129</v>
      </c>
      <c r="J241" s="4">
        <v>35.573369565217391</v>
      </c>
      <c r="K241" s="11">
        <v>0.26340973040493992</v>
      </c>
      <c r="L241" s="4">
        <v>41.85173913043478</v>
      </c>
      <c r="M241" s="4">
        <v>17.744565217391305</v>
      </c>
      <c r="N241" s="11">
        <v>0.42398632855109658</v>
      </c>
      <c r="O241" s="4">
        <v>27.286521739130436</v>
      </c>
      <c r="P241" s="4">
        <v>14.353260869565217</v>
      </c>
      <c r="Q241" s="9">
        <v>0.52602017240555132</v>
      </c>
      <c r="R241" s="4">
        <v>9.304347826086957</v>
      </c>
      <c r="S241" s="4">
        <v>0</v>
      </c>
      <c r="T241" s="11">
        <v>0</v>
      </c>
      <c r="U241" s="4">
        <v>5.2608695652173916</v>
      </c>
      <c r="V241" s="4">
        <v>3.3913043478260869</v>
      </c>
      <c r="W241" s="11">
        <v>0.64462809917355368</v>
      </c>
      <c r="X241" s="4">
        <v>22.680760869565223</v>
      </c>
      <c r="Y241" s="4">
        <v>0.61413043478260865</v>
      </c>
      <c r="Z241" s="11">
        <v>2.7077153112914115E-2</v>
      </c>
      <c r="AA241" s="4">
        <v>0</v>
      </c>
      <c r="AB241" s="4">
        <v>0</v>
      </c>
      <c r="AC241" s="11" t="s">
        <v>748</v>
      </c>
      <c r="AD241" s="4">
        <v>77.379239130434769</v>
      </c>
      <c r="AE241" s="4">
        <v>20.605978260869566</v>
      </c>
      <c r="AF241" s="11">
        <v>0.26629853811479043</v>
      </c>
      <c r="AG241" s="4">
        <v>0.56032608695652175</v>
      </c>
      <c r="AH241" s="4">
        <v>0</v>
      </c>
      <c r="AI241" s="11">
        <v>0</v>
      </c>
      <c r="AJ241" s="4">
        <v>7.1427173913043465</v>
      </c>
      <c r="AK241" s="4">
        <v>0</v>
      </c>
      <c r="AL241" s="11" t="s">
        <v>748</v>
      </c>
      <c r="AM241" s="1">
        <v>245254</v>
      </c>
      <c r="AN241" s="1">
        <v>5</v>
      </c>
      <c r="AX241"/>
      <c r="AY241"/>
    </row>
    <row r="242" spans="1:51" x14ac:dyDescent="0.25">
      <c r="A242" t="s">
        <v>356</v>
      </c>
      <c r="B242" t="s">
        <v>265</v>
      </c>
      <c r="C242" t="s">
        <v>671</v>
      </c>
      <c r="D242" t="s">
        <v>435</v>
      </c>
      <c r="E242" s="4">
        <v>33.054347826086953</v>
      </c>
      <c r="F242" s="4">
        <v>120.90793478260871</v>
      </c>
      <c r="G242" s="4">
        <v>0</v>
      </c>
      <c r="H242" s="11">
        <v>0</v>
      </c>
      <c r="I242" s="4">
        <v>113.92967391304349</v>
      </c>
      <c r="J242" s="4">
        <v>0</v>
      </c>
      <c r="K242" s="11">
        <v>0</v>
      </c>
      <c r="L242" s="4">
        <v>27.524456521739133</v>
      </c>
      <c r="M242" s="4">
        <v>0</v>
      </c>
      <c r="N242" s="11">
        <v>0</v>
      </c>
      <c r="O242" s="4">
        <v>20.546195652173914</v>
      </c>
      <c r="P242" s="4">
        <v>0</v>
      </c>
      <c r="Q242" s="9">
        <v>0</v>
      </c>
      <c r="R242" s="4">
        <v>1.9347826086956521</v>
      </c>
      <c r="S242" s="4">
        <v>0</v>
      </c>
      <c r="T242" s="11">
        <v>0</v>
      </c>
      <c r="U242" s="4">
        <v>5.0434782608695654</v>
      </c>
      <c r="V242" s="4">
        <v>0</v>
      </c>
      <c r="W242" s="11">
        <v>0</v>
      </c>
      <c r="X242" s="4">
        <v>8.0830434782608691</v>
      </c>
      <c r="Y242" s="4">
        <v>0</v>
      </c>
      <c r="Z242" s="11">
        <v>0</v>
      </c>
      <c r="AA242" s="4">
        <v>0</v>
      </c>
      <c r="AB242" s="4">
        <v>0</v>
      </c>
      <c r="AC242" s="11" t="s">
        <v>748</v>
      </c>
      <c r="AD242" s="4">
        <v>85.300434782608704</v>
      </c>
      <c r="AE242" s="4">
        <v>0</v>
      </c>
      <c r="AF242" s="11">
        <v>0</v>
      </c>
      <c r="AG242" s="4">
        <v>0</v>
      </c>
      <c r="AH242" s="4">
        <v>0</v>
      </c>
      <c r="AI242" s="11" t="s">
        <v>748</v>
      </c>
      <c r="AJ242" s="4">
        <v>0</v>
      </c>
      <c r="AK242" s="4">
        <v>0</v>
      </c>
      <c r="AL242" s="11" t="s">
        <v>748</v>
      </c>
      <c r="AM242" s="1">
        <v>245554</v>
      </c>
      <c r="AN242" s="1">
        <v>5</v>
      </c>
      <c r="AX242"/>
      <c r="AY242"/>
    </row>
    <row r="243" spans="1:51" x14ac:dyDescent="0.25">
      <c r="A243" t="s">
        <v>356</v>
      </c>
      <c r="B243" t="s">
        <v>54</v>
      </c>
      <c r="C243" t="s">
        <v>551</v>
      </c>
      <c r="D243" t="s">
        <v>427</v>
      </c>
      <c r="E243" s="4">
        <v>36.021739130434781</v>
      </c>
      <c r="F243" s="4">
        <v>124.15217391304347</v>
      </c>
      <c r="G243" s="4">
        <v>0</v>
      </c>
      <c r="H243" s="11">
        <v>0</v>
      </c>
      <c r="I243" s="4">
        <v>111.19836956521739</v>
      </c>
      <c r="J243" s="4">
        <v>0</v>
      </c>
      <c r="K243" s="11">
        <v>0</v>
      </c>
      <c r="L243" s="4">
        <v>17.051630434782609</v>
      </c>
      <c r="M243" s="4">
        <v>0</v>
      </c>
      <c r="N243" s="11">
        <v>0</v>
      </c>
      <c r="O243" s="4">
        <v>7.1195652173913047</v>
      </c>
      <c r="P243" s="4">
        <v>0</v>
      </c>
      <c r="Q243" s="9">
        <v>0</v>
      </c>
      <c r="R243" s="4">
        <v>5.7282608695652177</v>
      </c>
      <c r="S243" s="4">
        <v>0</v>
      </c>
      <c r="T243" s="11">
        <v>0</v>
      </c>
      <c r="U243" s="4">
        <v>4.2038043478260869</v>
      </c>
      <c r="V243" s="4">
        <v>0</v>
      </c>
      <c r="W243" s="11">
        <v>0</v>
      </c>
      <c r="X243" s="4">
        <v>19.505434782608695</v>
      </c>
      <c r="Y243" s="4">
        <v>0</v>
      </c>
      <c r="Z243" s="11">
        <v>0</v>
      </c>
      <c r="AA243" s="4">
        <v>3.0217391304347827</v>
      </c>
      <c r="AB243" s="4">
        <v>0</v>
      </c>
      <c r="AC243" s="11">
        <v>0</v>
      </c>
      <c r="AD243" s="4">
        <v>66.779891304347828</v>
      </c>
      <c r="AE243" s="4">
        <v>0</v>
      </c>
      <c r="AF243" s="11">
        <v>0</v>
      </c>
      <c r="AG243" s="4">
        <v>1.2853260869565217</v>
      </c>
      <c r="AH243" s="4">
        <v>0</v>
      </c>
      <c r="AI243" s="11">
        <v>0</v>
      </c>
      <c r="AJ243" s="4">
        <v>16.508152173913043</v>
      </c>
      <c r="AK243" s="4">
        <v>0</v>
      </c>
      <c r="AL243" s="11" t="s">
        <v>748</v>
      </c>
      <c r="AM243" s="1">
        <v>245237</v>
      </c>
      <c r="AN243" s="1">
        <v>5</v>
      </c>
      <c r="AX243"/>
      <c r="AY243"/>
    </row>
    <row r="244" spans="1:51" x14ac:dyDescent="0.25">
      <c r="A244" t="s">
        <v>356</v>
      </c>
      <c r="B244" t="s">
        <v>63</v>
      </c>
      <c r="C244" t="s">
        <v>559</v>
      </c>
      <c r="D244" t="s">
        <v>392</v>
      </c>
      <c r="E244" s="4">
        <v>20.847826086956523</v>
      </c>
      <c r="F244" s="4">
        <v>99.347717391304371</v>
      </c>
      <c r="G244" s="4">
        <v>16.217065217391305</v>
      </c>
      <c r="H244" s="11">
        <v>0.16323540835383843</v>
      </c>
      <c r="I244" s="4">
        <v>95.521630434782637</v>
      </c>
      <c r="J244" s="4">
        <v>16.217065217391305</v>
      </c>
      <c r="K244" s="11">
        <v>0.16977374803567136</v>
      </c>
      <c r="L244" s="4">
        <v>26.656195652173917</v>
      </c>
      <c r="M244" s="4">
        <v>4.277717391304348</v>
      </c>
      <c r="N244" s="11">
        <v>0.1604774157243809</v>
      </c>
      <c r="O244" s="4">
        <v>22.830108695652179</v>
      </c>
      <c r="P244" s="4">
        <v>4.277717391304348</v>
      </c>
      <c r="Q244" s="9">
        <v>0.18737174878711843</v>
      </c>
      <c r="R244" s="4">
        <v>0</v>
      </c>
      <c r="S244" s="4">
        <v>0</v>
      </c>
      <c r="T244" s="11" t="s">
        <v>748</v>
      </c>
      <c r="U244" s="4">
        <v>3.8260869565217392</v>
      </c>
      <c r="V244" s="4">
        <v>0</v>
      </c>
      <c r="W244" s="11">
        <v>0</v>
      </c>
      <c r="X244" s="4">
        <v>13.752391304347821</v>
      </c>
      <c r="Y244" s="4">
        <v>4.3306521739130437</v>
      </c>
      <c r="Z244" s="11">
        <v>0.31490175621631034</v>
      </c>
      <c r="AA244" s="4">
        <v>0</v>
      </c>
      <c r="AB244" s="4">
        <v>0</v>
      </c>
      <c r="AC244" s="11" t="s">
        <v>748</v>
      </c>
      <c r="AD244" s="4">
        <v>53.564673913043499</v>
      </c>
      <c r="AE244" s="4">
        <v>7.6086956521739131</v>
      </c>
      <c r="AF244" s="11">
        <v>0.14204689576801707</v>
      </c>
      <c r="AG244" s="4">
        <v>0</v>
      </c>
      <c r="AH244" s="4">
        <v>0</v>
      </c>
      <c r="AI244" s="11" t="s">
        <v>748</v>
      </c>
      <c r="AJ244" s="4">
        <v>5.3744565217391314</v>
      </c>
      <c r="AK244" s="4">
        <v>0</v>
      </c>
      <c r="AL244" s="11" t="s">
        <v>748</v>
      </c>
      <c r="AM244" s="1">
        <v>245251</v>
      </c>
      <c r="AN244" s="1">
        <v>5</v>
      </c>
      <c r="AX244"/>
      <c r="AY244"/>
    </row>
    <row r="245" spans="1:51" x14ac:dyDescent="0.25">
      <c r="A245" t="s">
        <v>356</v>
      </c>
      <c r="B245" t="s">
        <v>30</v>
      </c>
      <c r="C245" t="s">
        <v>509</v>
      </c>
      <c r="D245" t="s">
        <v>421</v>
      </c>
      <c r="E245" s="4">
        <v>61.5</v>
      </c>
      <c r="F245" s="4">
        <v>181.7008695652174</v>
      </c>
      <c r="G245" s="4">
        <v>16.330869565217398</v>
      </c>
      <c r="H245" s="11">
        <v>8.9877773311127729E-2</v>
      </c>
      <c r="I245" s="4">
        <v>175.13021739130437</v>
      </c>
      <c r="J245" s="4">
        <v>16.330869565217398</v>
      </c>
      <c r="K245" s="11">
        <v>9.3249867489905047E-2</v>
      </c>
      <c r="L245" s="4">
        <v>38.741086956521741</v>
      </c>
      <c r="M245" s="4">
        <v>9.6545652173913084</v>
      </c>
      <c r="N245" s="11">
        <v>0.24920739132142605</v>
      </c>
      <c r="O245" s="4">
        <v>32.170434782608702</v>
      </c>
      <c r="P245" s="4">
        <v>9.6545652173913084</v>
      </c>
      <c r="Q245" s="9">
        <v>0.30010676829927568</v>
      </c>
      <c r="R245" s="4">
        <v>0.91847826086956519</v>
      </c>
      <c r="S245" s="4">
        <v>0</v>
      </c>
      <c r="T245" s="11">
        <v>0</v>
      </c>
      <c r="U245" s="4">
        <v>5.6521739130434785</v>
      </c>
      <c r="V245" s="4">
        <v>0</v>
      </c>
      <c r="W245" s="11">
        <v>0</v>
      </c>
      <c r="X245" s="4">
        <v>21.523586956521736</v>
      </c>
      <c r="Y245" s="4">
        <v>0.35934782608695653</v>
      </c>
      <c r="Z245" s="11">
        <v>1.6695536241837824E-2</v>
      </c>
      <c r="AA245" s="4">
        <v>0</v>
      </c>
      <c r="AB245" s="4">
        <v>0</v>
      </c>
      <c r="AC245" s="11" t="s">
        <v>748</v>
      </c>
      <c r="AD245" s="4">
        <v>121.40097826086958</v>
      </c>
      <c r="AE245" s="4">
        <v>6.3169565217391312</v>
      </c>
      <c r="AF245" s="11">
        <v>5.2033818938139784E-2</v>
      </c>
      <c r="AG245" s="4">
        <v>0</v>
      </c>
      <c r="AH245" s="4">
        <v>0</v>
      </c>
      <c r="AI245" s="11" t="s">
        <v>748</v>
      </c>
      <c r="AJ245" s="4">
        <v>3.5217391304347825E-2</v>
      </c>
      <c r="AK245" s="4">
        <v>0</v>
      </c>
      <c r="AL245" s="11" t="s">
        <v>748</v>
      </c>
      <c r="AM245" s="1">
        <v>245184</v>
      </c>
      <c r="AN245" s="1">
        <v>5</v>
      </c>
      <c r="AX245"/>
      <c r="AY245"/>
    </row>
    <row r="246" spans="1:51" x14ac:dyDescent="0.25">
      <c r="A246" t="s">
        <v>356</v>
      </c>
      <c r="B246" t="s">
        <v>101</v>
      </c>
      <c r="C246" t="s">
        <v>509</v>
      </c>
      <c r="D246" t="s">
        <v>421</v>
      </c>
      <c r="E246" s="4">
        <v>27.293478260869566</v>
      </c>
      <c r="F246" s="4">
        <v>104.06108695652173</v>
      </c>
      <c r="G246" s="4">
        <v>20.045326086956528</v>
      </c>
      <c r="H246" s="11">
        <v>0.19263037388156212</v>
      </c>
      <c r="I246" s="4">
        <v>98.63739130434783</v>
      </c>
      <c r="J246" s="4">
        <v>20.045326086956528</v>
      </c>
      <c r="K246" s="11">
        <v>0.20322238678338761</v>
      </c>
      <c r="L246" s="4">
        <v>29.040869565217392</v>
      </c>
      <c r="M246" s="4">
        <v>2.2618478260869566</v>
      </c>
      <c r="N246" s="11">
        <v>7.7884989669730814E-2</v>
      </c>
      <c r="O246" s="4">
        <v>23.61717391304348</v>
      </c>
      <c r="P246" s="4">
        <v>2.2618478260869566</v>
      </c>
      <c r="Q246" s="9">
        <v>9.577131600990435E-2</v>
      </c>
      <c r="R246" s="4">
        <v>0.27173913043478259</v>
      </c>
      <c r="S246" s="4">
        <v>0</v>
      </c>
      <c r="T246" s="11">
        <v>0</v>
      </c>
      <c r="U246" s="4">
        <v>5.1519565217391303</v>
      </c>
      <c r="V246" s="4">
        <v>0</v>
      </c>
      <c r="W246" s="11">
        <v>0</v>
      </c>
      <c r="X246" s="4">
        <v>25.71521739130435</v>
      </c>
      <c r="Y246" s="4">
        <v>9.6000000000000014</v>
      </c>
      <c r="Z246" s="11">
        <v>0.37331980725336039</v>
      </c>
      <c r="AA246" s="4">
        <v>0</v>
      </c>
      <c r="AB246" s="4">
        <v>0</v>
      </c>
      <c r="AC246" s="11" t="s">
        <v>748</v>
      </c>
      <c r="AD246" s="4">
        <v>38.75739130434782</v>
      </c>
      <c r="AE246" s="4">
        <v>8.1834782608695704</v>
      </c>
      <c r="AF246" s="11">
        <v>0.21114626102174075</v>
      </c>
      <c r="AG246" s="4">
        <v>5.526739130434783</v>
      </c>
      <c r="AH246" s="4">
        <v>0</v>
      </c>
      <c r="AI246" s="11">
        <v>0</v>
      </c>
      <c r="AJ246" s="4">
        <v>5.0208695652173905</v>
      </c>
      <c r="AK246" s="4">
        <v>0</v>
      </c>
      <c r="AL246" s="11" t="s">
        <v>748</v>
      </c>
      <c r="AM246" s="1">
        <v>245306</v>
      </c>
      <c r="AN246" s="1">
        <v>5</v>
      </c>
      <c r="AX246"/>
      <c r="AY246"/>
    </row>
    <row r="247" spans="1:51" x14ac:dyDescent="0.25">
      <c r="A247" t="s">
        <v>356</v>
      </c>
      <c r="B247" t="s">
        <v>315</v>
      </c>
      <c r="C247" t="s">
        <v>509</v>
      </c>
      <c r="D247" t="s">
        <v>421</v>
      </c>
      <c r="E247" s="4">
        <v>50.945652173913047</v>
      </c>
      <c r="F247" s="4">
        <v>268.09402173913037</v>
      </c>
      <c r="G247" s="4">
        <v>93.414565217391299</v>
      </c>
      <c r="H247" s="11">
        <v>0.3484395683701168</v>
      </c>
      <c r="I247" s="4">
        <v>233.23543478260862</v>
      </c>
      <c r="J247" s="4">
        <v>91.930869565217392</v>
      </c>
      <c r="K247" s="11">
        <v>0.39415481464428098</v>
      </c>
      <c r="L247" s="4">
        <v>65.047934782608692</v>
      </c>
      <c r="M247" s="4">
        <v>10.884021739130436</v>
      </c>
      <c r="N247" s="11">
        <v>0.16732309450722796</v>
      </c>
      <c r="O247" s="4">
        <v>34.426304347826083</v>
      </c>
      <c r="P247" s="4">
        <v>9.4003260869565217</v>
      </c>
      <c r="Q247" s="9">
        <v>0.27305649749622701</v>
      </c>
      <c r="R247" s="4">
        <v>25.317282608695653</v>
      </c>
      <c r="S247" s="4">
        <v>1.4836956521739131</v>
      </c>
      <c r="T247" s="11">
        <v>5.8604064073776718E-2</v>
      </c>
      <c r="U247" s="4">
        <v>5.3043478260869561</v>
      </c>
      <c r="V247" s="4">
        <v>0</v>
      </c>
      <c r="W247" s="11">
        <v>0</v>
      </c>
      <c r="X247" s="4">
        <v>66.368913043478273</v>
      </c>
      <c r="Y247" s="4">
        <v>10.794130434782607</v>
      </c>
      <c r="Z247" s="11">
        <v>0.16263834888649409</v>
      </c>
      <c r="AA247" s="4">
        <v>4.2369565217391303</v>
      </c>
      <c r="AB247" s="4">
        <v>0</v>
      </c>
      <c r="AC247" s="11">
        <v>0</v>
      </c>
      <c r="AD247" s="4">
        <v>123.05086956521731</v>
      </c>
      <c r="AE247" s="4">
        <v>71.736413043478265</v>
      </c>
      <c r="AF247" s="11">
        <v>0.58298176434631177</v>
      </c>
      <c r="AG247" s="4">
        <v>0</v>
      </c>
      <c r="AH247" s="4">
        <v>0</v>
      </c>
      <c r="AI247" s="11" t="s">
        <v>748</v>
      </c>
      <c r="AJ247" s="4">
        <v>9.3893478260869561</v>
      </c>
      <c r="AK247" s="4">
        <v>0</v>
      </c>
      <c r="AL247" s="11" t="s">
        <v>748</v>
      </c>
      <c r="AM247" s="1">
        <v>245626</v>
      </c>
      <c r="AN247" s="1">
        <v>5</v>
      </c>
      <c r="AX247"/>
      <c r="AY247"/>
    </row>
    <row r="248" spans="1:51" x14ac:dyDescent="0.25">
      <c r="A248" t="s">
        <v>356</v>
      </c>
      <c r="B248" t="s">
        <v>198</v>
      </c>
      <c r="C248" t="s">
        <v>587</v>
      </c>
      <c r="D248" t="s">
        <v>439</v>
      </c>
      <c r="E248" s="4">
        <v>43.945652173913047</v>
      </c>
      <c r="F248" s="4">
        <v>266.40760869565219</v>
      </c>
      <c r="G248" s="4">
        <v>0</v>
      </c>
      <c r="H248" s="11">
        <v>0</v>
      </c>
      <c r="I248" s="4">
        <v>235.86684782608694</v>
      </c>
      <c r="J248" s="4">
        <v>0</v>
      </c>
      <c r="K248" s="11">
        <v>0</v>
      </c>
      <c r="L248" s="4">
        <v>39.771739130434781</v>
      </c>
      <c r="M248" s="4">
        <v>0</v>
      </c>
      <c r="N248" s="11">
        <v>0</v>
      </c>
      <c r="O248" s="4">
        <v>9.2309782608695645</v>
      </c>
      <c r="P248" s="4">
        <v>0</v>
      </c>
      <c r="Q248" s="9">
        <v>0</v>
      </c>
      <c r="R248" s="4">
        <v>24.975543478260871</v>
      </c>
      <c r="S248" s="4">
        <v>0</v>
      </c>
      <c r="T248" s="11">
        <v>0</v>
      </c>
      <c r="U248" s="4">
        <v>5.5652173913043477</v>
      </c>
      <c r="V248" s="4">
        <v>0</v>
      </c>
      <c r="W248" s="11">
        <v>0</v>
      </c>
      <c r="X248" s="4">
        <v>43.073369565217391</v>
      </c>
      <c r="Y248" s="4">
        <v>0</v>
      </c>
      <c r="Z248" s="11">
        <v>0</v>
      </c>
      <c r="AA248" s="4">
        <v>0</v>
      </c>
      <c r="AB248" s="4">
        <v>0</v>
      </c>
      <c r="AC248" s="11" t="s">
        <v>748</v>
      </c>
      <c r="AD248" s="4">
        <v>178.36956521739131</v>
      </c>
      <c r="AE248" s="4">
        <v>0</v>
      </c>
      <c r="AF248" s="11">
        <v>0</v>
      </c>
      <c r="AG248" s="4">
        <v>0</v>
      </c>
      <c r="AH248" s="4">
        <v>0</v>
      </c>
      <c r="AI248" s="11" t="s">
        <v>748</v>
      </c>
      <c r="AJ248" s="4">
        <v>5.1929347826086953</v>
      </c>
      <c r="AK248" s="4">
        <v>0</v>
      </c>
      <c r="AL248" s="11" t="s">
        <v>748</v>
      </c>
      <c r="AM248" s="1">
        <v>245447</v>
      </c>
      <c r="AN248" s="1">
        <v>5</v>
      </c>
      <c r="AX248"/>
      <c r="AY248"/>
    </row>
    <row r="249" spans="1:51" x14ac:dyDescent="0.25">
      <c r="A249" t="s">
        <v>356</v>
      </c>
      <c r="B249" t="s">
        <v>50</v>
      </c>
      <c r="C249" t="s">
        <v>531</v>
      </c>
      <c r="D249" t="s">
        <v>416</v>
      </c>
      <c r="E249" s="4">
        <v>83.586956521739125</v>
      </c>
      <c r="F249" s="4">
        <v>331.08347826086953</v>
      </c>
      <c r="G249" s="4">
        <v>0</v>
      </c>
      <c r="H249" s="11">
        <v>0</v>
      </c>
      <c r="I249" s="4">
        <v>310.98021739130434</v>
      </c>
      <c r="J249" s="4">
        <v>0</v>
      </c>
      <c r="K249" s="11">
        <v>0</v>
      </c>
      <c r="L249" s="4">
        <v>56.451086956521735</v>
      </c>
      <c r="M249" s="4">
        <v>0</v>
      </c>
      <c r="N249" s="11">
        <v>0</v>
      </c>
      <c r="O249" s="4">
        <v>36.347826086956523</v>
      </c>
      <c r="P249" s="4">
        <v>0</v>
      </c>
      <c r="Q249" s="9">
        <v>0</v>
      </c>
      <c r="R249" s="4">
        <v>15.048913043478262</v>
      </c>
      <c r="S249" s="4">
        <v>0</v>
      </c>
      <c r="T249" s="11">
        <v>0</v>
      </c>
      <c r="U249" s="4">
        <v>5.0543478260869561</v>
      </c>
      <c r="V249" s="4">
        <v>0</v>
      </c>
      <c r="W249" s="11">
        <v>0</v>
      </c>
      <c r="X249" s="4">
        <v>80.170434782608694</v>
      </c>
      <c r="Y249" s="4">
        <v>0</v>
      </c>
      <c r="Z249" s="11">
        <v>0</v>
      </c>
      <c r="AA249" s="4">
        <v>0</v>
      </c>
      <c r="AB249" s="4">
        <v>0</v>
      </c>
      <c r="AC249" s="11" t="s">
        <v>748</v>
      </c>
      <c r="AD249" s="4">
        <v>178.65217391304347</v>
      </c>
      <c r="AE249" s="4">
        <v>0</v>
      </c>
      <c r="AF249" s="11">
        <v>0</v>
      </c>
      <c r="AG249" s="4">
        <v>3.3559782608695654</v>
      </c>
      <c r="AH249" s="4">
        <v>0</v>
      </c>
      <c r="AI249" s="11">
        <v>0</v>
      </c>
      <c r="AJ249" s="4">
        <v>12.453804347826088</v>
      </c>
      <c r="AK249" s="4">
        <v>0</v>
      </c>
      <c r="AL249" s="11" t="s">
        <v>748</v>
      </c>
      <c r="AM249" s="1">
        <v>245233</v>
      </c>
      <c r="AN249" s="1">
        <v>5</v>
      </c>
      <c r="AX249"/>
      <c r="AY249"/>
    </row>
    <row r="250" spans="1:51" x14ac:dyDescent="0.25">
      <c r="A250" t="s">
        <v>356</v>
      </c>
      <c r="B250" t="s">
        <v>309</v>
      </c>
      <c r="C250" t="s">
        <v>518</v>
      </c>
      <c r="D250" t="s">
        <v>415</v>
      </c>
      <c r="E250" s="4">
        <v>57.771739130434781</v>
      </c>
      <c r="F250" s="4">
        <v>298.33228260869566</v>
      </c>
      <c r="G250" s="4">
        <v>17.529021739130435</v>
      </c>
      <c r="H250" s="11">
        <v>5.8756704389655974E-2</v>
      </c>
      <c r="I250" s="4">
        <v>272.37141304347824</v>
      </c>
      <c r="J250" s="4">
        <v>17.529021739130435</v>
      </c>
      <c r="K250" s="11">
        <v>6.4357054006737135E-2</v>
      </c>
      <c r="L250" s="4">
        <v>114.68369565217392</v>
      </c>
      <c r="M250" s="4">
        <v>4.0326086956521738</v>
      </c>
      <c r="N250" s="11">
        <v>3.5162877100531703E-2</v>
      </c>
      <c r="O250" s="4">
        <v>88.722826086956516</v>
      </c>
      <c r="P250" s="4">
        <v>4.0326086956521738</v>
      </c>
      <c r="Q250" s="9">
        <v>4.545176110260337E-2</v>
      </c>
      <c r="R250" s="4">
        <v>21.178260869565239</v>
      </c>
      <c r="S250" s="4">
        <v>0</v>
      </c>
      <c r="T250" s="11">
        <v>0</v>
      </c>
      <c r="U250" s="4">
        <v>4.7826086956521738</v>
      </c>
      <c r="V250" s="4">
        <v>0</v>
      </c>
      <c r="W250" s="11">
        <v>0</v>
      </c>
      <c r="X250" s="4">
        <v>15.808913043478261</v>
      </c>
      <c r="Y250" s="4">
        <v>1.4013043478260871</v>
      </c>
      <c r="Z250" s="11">
        <v>8.8640145212524585E-2</v>
      </c>
      <c r="AA250" s="4">
        <v>0</v>
      </c>
      <c r="AB250" s="4">
        <v>0</v>
      </c>
      <c r="AC250" s="11" t="s">
        <v>748</v>
      </c>
      <c r="AD250" s="4">
        <v>167.83967391304347</v>
      </c>
      <c r="AE250" s="4">
        <v>12.095108695652174</v>
      </c>
      <c r="AF250" s="11">
        <v>7.2063466364445883E-2</v>
      </c>
      <c r="AG250" s="4">
        <v>0</v>
      </c>
      <c r="AH250" s="4">
        <v>0</v>
      </c>
      <c r="AI250" s="11" t="s">
        <v>748</v>
      </c>
      <c r="AJ250" s="4">
        <v>0</v>
      </c>
      <c r="AK250" s="4">
        <v>0</v>
      </c>
      <c r="AL250" s="11" t="s">
        <v>748</v>
      </c>
      <c r="AM250" s="1">
        <v>245619</v>
      </c>
      <c r="AN250" s="1">
        <v>5</v>
      </c>
      <c r="AX250"/>
      <c r="AY250"/>
    </row>
    <row r="251" spans="1:51" x14ac:dyDescent="0.25">
      <c r="A251" t="s">
        <v>356</v>
      </c>
      <c r="B251" t="s">
        <v>253</v>
      </c>
      <c r="C251" t="s">
        <v>509</v>
      </c>
      <c r="D251" t="s">
        <v>421</v>
      </c>
      <c r="E251" s="4">
        <v>99.076086956521735</v>
      </c>
      <c r="F251" s="4">
        <v>461.92771739130444</v>
      </c>
      <c r="G251" s="4">
        <v>9.1766304347826093</v>
      </c>
      <c r="H251" s="11">
        <v>1.9865944582426902E-2</v>
      </c>
      <c r="I251" s="4">
        <v>407.55217391304359</v>
      </c>
      <c r="J251" s="4">
        <v>9.1766304347826093</v>
      </c>
      <c r="K251" s="11">
        <v>2.2516455615178635E-2</v>
      </c>
      <c r="L251" s="4">
        <v>84.694673913043474</v>
      </c>
      <c r="M251" s="4">
        <v>0.18478260869565216</v>
      </c>
      <c r="N251" s="11">
        <v>2.1817500458809203E-3</v>
      </c>
      <c r="O251" s="4">
        <v>38.884565217391298</v>
      </c>
      <c r="P251" s="4">
        <v>0.18478260869565216</v>
      </c>
      <c r="Q251" s="9">
        <v>4.7520811320016327E-3</v>
      </c>
      <c r="R251" s="4">
        <v>39.221413043478272</v>
      </c>
      <c r="S251" s="4">
        <v>0</v>
      </c>
      <c r="T251" s="11">
        <v>0</v>
      </c>
      <c r="U251" s="4">
        <v>6.5886956521739135</v>
      </c>
      <c r="V251" s="4">
        <v>0</v>
      </c>
      <c r="W251" s="11">
        <v>0</v>
      </c>
      <c r="X251" s="4">
        <v>85.003586956521744</v>
      </c>
      <c r="Y251" s="4">
        <v>2.9320652173913042</v>
      </c>
      <c r="Z251" s="11">
        <v>3.4493429305412937E-2</v>
      </c>
      <c r="AA251" s="4">
        <v>8.5654347826086941</v>
      </c>
      <c r="AB251" s="4">
        <v>0</v>
      </c>
      <c r="AC251" s="11">
        <v>0</v>
      </c>
      <c r="AD251" s="4">
        <v>262.81750000000011</v>
      </c>
      <c r="AE251" s="4">
        <v>6.0597826086956523</v>
      </c>
      <c r="AF251" s="11">
        <v>2.3056998140137737E-2</v>
      </c>
      <c r="AG251" s="4">
        <v>0</v>
      </c>
      <c r="AH251" s="4">
        <v>0</v>
      </c>
      <c r="AI251" s="11" t="s">
        <v>748</v>
      </c>
      <c r="AJ251" s="4">
        <v>20.846521739130431</v>
      </c>
      <c r="AK251" s="4">
        <v>0</v>
      </c>
      <c r="AL251" s="11" t="s">
        <v>748</v>
      </c>
      <c r="AM251" s="1">
        <v>245530</v>
      </c>
      <c r="AN251" s="1">
        <v>5</v>
      </c>
      <c r="AX251"/>
      <c r="AY251"/>
    </row>
    <row r="252" spans="1:51" x14ac:dyDescent="0.25">
      <c r="A252" t="s">
        <v>356</v>
      </c>
      <c r="B252" t="s">
        <v>204</v>
      </c>
      <c r="C252" t="s">
        <v>638</v>
      </c>
      <c r="D252" t="s">
        <v>459</v>
      </c>
      <c r="E252" s="4">
        <v>38.25</v>
      </c>
      <c r="F252" s="4">
        <v>160.85054347826087</v>
      </c>
      <c r="G252" s="4">
        <v>10.622282608695652</v>
      </c>
      <c r="H252" s="11">
        <v>6.6038213978004148E-2</v>
      </c>
      <c r="I252" s="4">
        <v>142.9375</v>
      </c>
      <c r="J252" s="4">
        <v>10.622282608695652</v>
      </c>
      <c r="K252" s="11">
        <v>7.4314176536567744E-2</v>
      </c>
      <c r="L252" s="4">
        <v>38.904891304347828</v>
      </c>
      <c r="M252" s="4">
        <v>7.3097826086956523</v>
      </c>
      <c r="N252" s="11">
        <v>0.1878885241321506</v>
      </c>
      <c r="O252" s="4">
        <v>20.991847826086957</v>
      </c>
      <c r="P252" s="4">
        <v>7.3097826086956523</v>
      </c>
      <c r="Q252" s="9">
        <v>0.34822006472491912</v>
      </c>
      <c r="R252" s="4">
        <v>7.7391304347826084</v>
      </c>
      <c r="S252" s="4">
        <v>0</v>
      </c>
      <c r="T252" s="11">
        <v>0</v>
      </c>
      <c r="U252" s="4">
        <v>10.173913043478262</v>
      </c>
      <c r="V252" s="4">
        <v>0</v>
      </c>
      <c r="W252" s="11">
        <v>0</v>
      </c>
      <c r="X252" s="4">
        <v>38.320652173913047</v>
      </c>
      <c r="Y252" s="4">
        <v>3.3125</v>
      </c>
      <c r="Z252" s="11">
        <v>8.6441639483761157E-2</v>
      </c>
      <c r="AA252" s="4">
        <v>0</v>
      </c>
      <c r="AB252" s="4">
        <v>0</v>
      </c>
      <c r="AC252" s="11" t="s">
        <v>748</v>
      </c>
      <c r="AD252" s="4">
        <v>83.625</v>
      </c>
      <c r="AE252" s="4">
        <v>0</v>
      </c>
      <c r="AF252" s="11">
        <v>0</v>
      </c>
      <c r="AG252" s="4">
        <v>0</v>
      </c>
      <c r="AH252" s="4">
        <v>0</v>
      </c>
      <c r="AI252" s="11" t="s">
        <v>748</v>
      </c>
      <c r="AJ252" s="4">
        <v>0</v>
      </c>
      <c r="AK252" s="4">
        <v>0</v>
      </c>
      <c r="AL252" s="11" t="s">
        <v>748</v>
      </c>
      <c r="AM252" s="1">
        <v>245454</v>
      </c>
      <c r="AN252" s="1">
        <v>5</v>
      </c>
      <c r="AX252"/>
      <c r="AY252"/>
    </row>
    <row r="253" spans="1:51" x14ac:dyDescent="0.25">
      <c r="A253" t="s">
        <v>356</v>
      </c>
      <c r="B253" t="s">
        <v>19</v>
      </c>
      <c r="C253" t="s">
        <v>531</v>
      </c>
      <c r="D253" t="s">
        <v>416</v>
      </c>
      <c r="E253" s="4">
        <v>40.532608695652172</v>
      </c>
      <c r="F253" s="4">
        <v>167.94565217391306</v>
      </c>
      <c r="G253" s="4">
        <v>0</v>
      </c>
      <c r="H253" s="11">
        <v>0</v>
      </c>
      <c r="I253" s="4">
        <v>153.45978260869569</v>
      </c>
      <c r="J253" s="4">
        <v>0</v>
      </c>
      <c r="K253" s="11">
        <v>0</v>
      </c>
      <c r="L253" s="4">
        <v>27.31630434782608</v>
      </c>
      <c r="M253" s="4">
        <v>0</v>
      </c>
      <c r="N253" s="11">
        <v>0</v>
      </c>
      <c r="O253" s="4">
        <v>12.830434782608688</v>
      </c>
      <c r="P253" s="4">
        <v>0</v>
      </c>
      <c r="Q253" s="9">
        <v>0</v>
      </c>
      <c r="R253" s="4">
        <v>9.1815217391304333</v>
      </c>
      <c r="S253" s="4">
        <v>0</v>
      </c>
      <c r="T253" s="11">
        <v>0</v>
      </c>
      <c r="U253" s="4">
        <v>5.3043478260869561</v>
      </c>
      <c r="V253" s="4">
        <v>0</v>
      </c>
      <c r="W253" s="11">
        <v>0</v>
      </c>
      <c r="X253" s="4">
        <v>24.245652173913026</v>
      </c>
      <c r="Y253" s="4">
        <v>0</v>
      </c>
      <c r="Z253" s="11">
        <v>0</v>
      </c>
      <c r="AA253" s="4">
        <v>0</v>
      </c>
      <c r="AB253" s="4">
        <v>0</v>
      </c>
      <c r="AC253" s="11" t="s">
        <v>748</v>
      </c>
      <c r="AD253" s="4">
        <v>116.38369565217397</v>
      </c>
      <c r="AE253" s="4">
        <v>0</v>
      </c>
      <c r="AF253" s="11">
        <v>0</v>
      </c>
      <c r="AG253" s="4">
        <v>0</v>
      </c>
      <c r="AH253" s="4">
        <v>0</v>
      </c>
      <c r="AI253" s="11" t="s">
        <v>748</v>
      </c>
      <c r="AJ253" s="4">
        <v>0</v>
      </c>
      <c r="AK253" s="4">
        <v>0</v>
      </c>
      <c r="AL253" s="11" t="s">
        <v>748</v>
      </c>
      <c r="AM253" s="1">
        <v>245102</v>
      </c>
      <c r="AN253" s="1">
        <v>5</v>
      </c>
      <c r="AX253"/>
      <c r="AY253"/>
    </row>
    <row r="254" spans="1:51" x14ac:dyDescent="0.25">
      <c r="A254" t="s">
        <v>356</v>
      </c>
      <c r="B254" t="s">
        <v>107</v>
      </c>
      <c r="C254" t="s">
        <v>585</v>
      </c>
      <c r="D254" t="s">
        <v>396</v>
      </c>
      <c r="E254" s="4">
        <v>22.858695652173914</v>
      </c>
      <c r="F254" s="4">
        <v>79.285326086956516</v>
      </c>
      <c r="G254" s="4">
        <v>11.353260869565217</v>
      </c>
      <c r="H254" s="11">
        <v>0.1431949823491106</v>
      </c>
      <c r="I254" s="4">
        <v>68.940217391304344</v>
      </c>
      <c r="J254" s="4">
        <v>11.353260869565217</v>
      </c>
      <c r="K254" s="11">
        <v>0.16468269609775324</v>
      </c>
      <c r="L254" s="4">
        <v>18.5</v>
      </c>
      <c r="M254" s="4">
        <v>0.34782608695652173</v>
      </c>
      <c r="N254" s="11">
        <v>1.8801410105757931E-2</v>
      </c>
      <c r="O254" s="4">
        <v>8.1548913043478262</v>
      </c>
      <c r="P254" s="4">
        <v>0.34782608695652173</v>
      </c>
      <c r="Q254" s="9">
        <v>4.2652449183605466E-2</v>
      </c>
      <c r="R254" s="4">
        <v>3.0951086956521738</v>
      </c>
      <c r="S254" s="4">
        <v>0</v>
      </c>
      <c r="T254" s="11">
        <v>0</v>
      </c>
      <c r="U254" s="4">
        <v>7.25</v>
      </c>
      <c r="V254" s="4">
        <v>0</v>
      </c>
      <c r="W254" s="11">
        <v>0</v>
      </c>
      <c r="X254" s="4">
        <v>12.902173913043478</v>
      </c>
      <c r="Y254" s="4">
        <v>2.8043478260869565</v>
      </c>
      <c r="Z254" s="11">
        <v>0.21735467565290648</v>
      </c>
      <c r="AA254" s="4">
        <v>0</v>
      </c>
      <c r="AB254" s="4">
        <v>0</v>
      </c>
      <c r="AC254" s="11" t="s">
        <v>748</v>
      </c>
      <c r="AD254" s="4">
        <v>44.964673913043477</v>
      </c>
      <c r="AE254" s="4">
        <v>8.2010869565217384</v>
      </c>
      <c r="AF254" s="11">
        <v>0.18238955701939927</v>
      </c>
      <c r="AG254" s="4">
        <v>2.785326086956522</v>
      </c>
      <c r="AH254" s="4">
        <v>0</v>
      </c>
      <c r="AI254" s="11">
        <v>0</v>
      </c>
      <c r="AJ254" s="4">
        <v>0.13315217391304349</v>
      </c>
      <c r="AK254" s="4">
        <v>0</v>
      </c>
      <c r="AL254" s="11" t="s">
        <v>748</v>
      </c>
      <c r="AM254" s="1">
        <v>245315</v>
      </c>
      <c r="AN254" s="1">
        <v>5</v>
      </c>
      <c r="AX254"/>
      <c r="AY254"/>
    </row>
    <row r="255" spans="1:51" x14ac:dyDescent="0.25">
      <c r="A255" t="s">
        <v>356</v>
      </c>
      <c r="B255" t="s">
        <v>196</v>
      </c>
      <c r="C255" t="s">
        <v>635</v>
      </c>
      <c r="D255" t="s">
        <v>403</v>
      </c>
      <c r="E255" s="4">
        <v>42.510869565217391</v>
      </c>
      <c r="F255" s="4">
        <v>190.46250000000001</v>
      </c>
      <c r="G255" s="4">
        <v>0</v>
      </c>
      <c r="H255" s="11">
        <v>0</v>
      </c>
      <c r="I255" s="4">
        <v>174.0625</v>
      </c>
      <c r="J255" s="4">
        <v>0</v>
      </c>
      <c r="K255" s="11">
        <v>0</v>
      </c>
      <c r="L255" s="4">
        <v>32.761413043478257</v>
      </c>
      <c r="M255" s="4">
        <v>0</v>
      </c>
      <c r="N255" s="11">
        <v>0</v>
      </c>
      <c r="O255" s="4">
        <v>23.442934782608695</v>
      </c>
      <c r="P255" s="4">
        <v>0</v>
      </c>
      <c r="Q255" s="9">
        <v>0</v>
      </c>
      <c r="R255" s="4">
        <v>3.5793478260869565</v>
      </c>
      <c r="S255" s="4">
        <v>0</v>
      </c>
      <c r="T255" s="11">
        <v>0</v>
      </c>
      <c r="U255" s="4">
        <v>5.7391304347826084</v>
      </c>
      <c r="V255" s="4">
        <v>0</v>
      </c>
      <c r="W255" s="11">
        <v>0</v>
      </c>
      <c r="X255" s="4">
        <v>39.008152173913047</v>
      </c>
      <c r="Y255" s="4">
        <v>0</v>
      </c>
      <c r="Z255" s="11">
        <v>0</v>
      </c>
      <c r="AA255" s="4">
        <v>7.0815217391304346</v>
      </c>
      <c r="AB255" s="4">
        <v>0</v>
      </c>
      <c r="AC255" s="11">
        <v>0</v>
      </c>
      <c r="AD255" s="4">
        <v>96.073369565217391</v>
      </c>
      <c r="AE255" s="4">
        <v>0</v>
      </c>
      <c r="AF255" s="11">
        <v>0</v>
      </c>
      <c r="AG255" s="4">
        <v>0</v>
      </c>
      <c r="AH255" s="4">
        <v>0</v>
      </c>
      <c r="AI255" s="11" t="s">
        <v>748</v>
      </c>
      <c r="AJ255" s="4">
        <v>15.538043478260869</v>
      </c>
      <c r="AK255" s="4">
        <v>0</v>
      </c>
      <c r="AL255" s="11" t="s">
        <v>748</v>
      </c>
      <c r="AM255" s="1">
        <v>245445</v>
      </c>
      <c r="AN255" s="1">
        <v>5</v>
      </c>
      <c r="AX255"/>
      <c r="AY255"/>
    </row>
    <row r="256" spans="1:51" x14ac:dyDescent="0.25">
      <c r="A256" t="s">
        <v>356</v>
      </c>
      <c r="B256" t="s">
        <v>171</v>
      </c>
      <c r="C256" t="s">
        <v>513</v>
      </c>
      <c r="D256" t="s">
        <v>413</v>
      </c>
      <c r="E256" s="4">
        <v>90.586956521739125</v>
      </c>
      <c r="F256" s="4">
        <v>417.10500000000002</v>
      </c>
      <c r="G256" s="4">
        <v>80.03804347826086</v>
      </c>
      <c r="H256" s="11">
        <v>0.19188943666045924</v>
      </c>
      <c r="I256" s="4">
        <v>367.76043478260868</v>
      </c>
      <c r="J256" s="4">
        <v>80.03804347826086</v>
      </c>
      <c r="K256" s="11">
        <v>0.21763636299150318</v>
      </c>
      <c r="L256" s="4">
        <v>112.89293478260868</v>
      </c>
      <c r="M256" s="4">
        <v>54.293478260869563</v>
      </c>
      <c r="N256" s="11">
        <v>0.48092892939154552</v>
      </c>
      <c r="O256" s="4">
        <v>90.636195652173896</v>
      </c>
      <c r="P256" s="4">
        <v>54.293478260869563</v>
      </c>
      <c r="Q256" s="9">
        <v>0.59902644710758379</v>
      </c>
      <c r="R256" s="4">
        <v>17.017608695652171</v>
      </c>
      <c r="S256" s="4">
        <v>0</v>
      </c>
      <c r="T256" s="11">
        <v>0</v>
      </c>
      <c r="U256" s="4">
        <v>5.2391304347826084</v>
      </c>
      <c r="V256" s="4">
        <v>0</v>
      </c>
      <c r="W256" s="11">
        <v>0</v>
      </c>
      <c r="X256" s="4">
        <v>71.518695652173932</v>
      </c>
      <c r="Y256" s="4">
        <v>0.17391304347826086</v>
      </c>
      <c r="Z256" s="11">
        <v>2.4317144194585779E-3</v>
      </c>
      <c r="AA256" s="4">
        <v>27.087826086956522</v>
      </c>
      <c r="AB256" s="4">
        <v>0</v>
      </c>
      <c r="AC256" s="11">
        <v>0</v>
      </c>
      <c r="AD256" s="4">
        <v>178.4325</v>
      </c>
      <c r="AE256" s="4">
        <v>25.570652173913043</v>
      </c>
      <c r="AF256" s="11">
        <v>0.14330714513282639</v>
      </c>
      <c r="AG256" s="4">
        <v>0</v>
      </c>
      <c r="AH256" s="4">
        <v>0</v>
      </c>
      <c r="AI256" s="11" t="s">
        <v>748</v>
      </c>
      <c r="AJ256" s="4">
        <v>27.173043478260851</v>
      </c>
      <c r="AK256" s="4">
        <v>0</v>
      </c>
      <c r="AL256" s="11" t="s">
        <v>748</v>
      </c>
      <c r="AM256" s="1">
        <v>245411</v>
      </c>
      <c r="AN256" s="1">
        <v>5</v>
      </c>
      <c r="AX256"/>
      <c r="AY256"/>
    </row>
    <row r="257" spans="1:51" x14ac:dyDescent="0.25">
      <c r="A257" t="s">
        <v>356</v>
      </c>
      <c r="B257" t="s">
        <v>279</v>
      </c>
      <c r="C257" t="s">
        <v>535</v>
      </c>
      <c r="D257" t="s">
        <v>415</v>
      </c>
      <c r="E257" s="4">
        <v>94.760869565217391</v>
      </c>
      <c r="F257" s="4">
        <v>497.21913043478253</v>
      </c>
      <c r="G257" s="4">
        <v>13.522500000000001</v>
      </c>
      <c r="H257" s="11">
        <v>2.7196258495073476E-2</v>
      </c>
      <c r="I257" s="4">
        <v>428.25739130434772</v>
      </c>
      <c r="J257" s="4">
        <v>6.9545652173913037</v>
      </c>
      <c r="K257" s="11">
        <v>1.6239218186543648E-2</v>
      </c>
      <c r="L257" s="4">
        <v>90.800543478260863</v>
      </c>
      <c r="M257" s="4">
        <v>6.0333695652173907</v>
      </c>
      <c r="N257" s="11">
        <v>6.6446403667857756E-2</v>
      </c>
      <c r="O257" s="4">
        <v>62.211304347826079</v>
      </c>
      <c r="P257" s="4">
        <v>4.8676086956521738</v>
      </c>
      <c r="Q257" s="9">
        <v>7.8243154466544604E-2</v>
      </c>
      <c r="R257" s="4">
        <v>23.024021739130436</v>
      </c>
      <c r="S257" s="4">
        <v>0.31793478260869568</v>
      </c>
      <c r="T257" s="11">
        <v>1.3808829152916849E-2</v>
      </c>
      <c r="U257" s="4">
        <v>5.5652173913043477</v>
      </c>
      <c r="V257" s="4">
        <v>0.84782608695652173</v>
      </c>
      <c r="W257" s="11">
        <v>0.15234375</v>
      </c>
      <c r="X257" s="4">
        <v>93.433478260869535</v>
      </c>
      <c r="Y257" s="4">
        <v>9.7826086956521743E-2</v>
      </c>
      <c r="Z257" s="11">
        <v>1.0470132202869285E-3</v>
      </c>
      <c r="AA257" s="4">
        <v>40.372500000000002</v>
      </c>
      <c r="AB257" s="4">
        <v>5.4021739130434785</v>
      </c>
      <c r="AC257" s="11">
        <v>0.13380825841955485</v>
      </c>
      <c r="AD257" s="4">
        <v>257.2419565217391</v>
      </c>
      <c r="AE257" s="4">
        <v>1.9891304347826086</v>
      </c>
      <c r="AF257" s="11">
        <v>7.7325272349750241E-3</v>
      </c>
      <c r="AG257" s="4">
        <v>0</v>
      </c>
      <c r="AH257" s="4">
        <v>0</v>
      </c>
      <c r="AI257" s="11" t="s">
        <v>748</v>
      </c>
      <c r="AJ257" s="4">
        <v>15.37065217391304</v>
      </c>
      <c r="AK257" s="4">
        <v>0</v>
      </c>
      <c r="AL257" s="11" t="s">
        <v>748</v>
      </c>
      <c r="AM257" s="1">
        <v>245574</v>
      </c>
      <c r="AN257" s="1">
        <v>5</v>
      </c>
      <c r="AX257"/>
      <c r="AY257"/>
    </row>
    <row r="258" spans="1:51" x14ac:dyDescent="0.25">
      <c r="A258" t="s">
        <v>356</v>
      </c>
      <c r="B258" t="s">
        <v>45</v>
      </c>
      <c r="C258" t="s">
        <v>547</v>
      </c>
      <c r="D258" t="s">
        <v>401</v>
      </c>
      <c r="E258" s="4">
        <v>50.304347826086953</v>
      </c>
      <c r="F258" s="4">
        <v>180.04608695652178</v>
      </c>
      <c r="G258" s="4">
        <v>48.986521739130438</v>
      </c>
      <c r="H258" s="11">
        <v>0.27207768059385756</v>
      </c>
      <c r="I258" s="4">
        <v>165.28565217391306</v>
      </c>
      <c r="J258" s="4">
        <v>48.986521739130438</v>
      </c>
      <c r="K258" s="11">
        <v>0.29637491878355521</v>
      </c>
      <c r="L258" s="4">
        <v>44.719782608695652</v>
      </c>
      <c r="M258" s="4">
        <v>11.711956521739131</v>
      </c>
      <c r="N258" s="11">
        <v>0.26189654418091401</v>
      </c>
      <c r="O258" s="4">
        <v>29.959347826086955</v>
      </c>
      <c r="P258" s="4">
        <v>11.711956521739131</v>
      </c>
      <c r="Q258" s="9">
        <v>0.39092828688149889</v>
      </c>
      <c r="R258" s="4">
        <v>9.0213043478260886</v>
      </c>
      <c r="S258" s="4">
        <v>0</v>
      </c>
      <c r="T258" s="11">
        <v>0</v>
      </c>
      <c r="U258" s="4">
        <v>5.7391304347826084</v>
      </c>
      <c r="V258" s="4">
        <v>0</v>
      </c>
      <c r="W258" s="11">
        <v>0</v>
      </c>
      <c r="X258" s="4">
        <v>26.069782608695647</v>
      </c>
      <c r="Y258" s="4">
        <v>5.6983695652173916</v>
      </c>
      <c r="Z258" s="11">
        <v>0.21858139942128574</v>
      </c>
      <c r="AA258" s="4">
        <v>0</v>
      </c>
      <c r="AB258" s="4">
        <v>0</v>
      </c>
      <c r="AC258" s="11" t="s">
        <v>748</v>
      </c>
      <c r="AD258" s="4">
        <v>101.73358695652178</v>
      </c>
      <c r="AE258" s="4">
        <v>31.576195652173912</v>
      </c>
      <c r="AF258" s="11">
        <v>0.31038122803699764</v>
      </c>
      <c r="AG258" s="4">
        <v>0</v>
      </c>
      <c r="AH258" s="4">
        <v>0</v>
      </c>
      <c r="AI258" s="11" t="s">
        <v>748</v>
      </c>
      <c r="AJ258" s="4">
        <v>7.5229347826086954</v>
      </c>
      <c r="AK258" s="4">
        <v>0</v>
      </c>
      <c r="AL258" s="11" t="s">
        <v>748</v>
      </c>
      <c r="AM258" s="1">
        <v>245225</v>
      </c>
      <c r="AN258" s="1">
        <v>5</v>
      </c>
      <c r="AX258"/>
      <c r="AY258"/>
    </row>
    <row r="259" spans="1:51" x14ac:dyDescent="0.25">
      <c r="A259" t="s">
        <v>356</v>
      </c>
      <c r="B259" t="s">
        <v>295</v>
      </c>
      <c r="C259" t="s">
        <v>616</v>
      </c>
      <c r="D259" t="s">
        <v>453</v>
      </c>
      <c r="E259" s="4">
        <v>29.586956521739129</v>
      </c>
      <c r="F259" s="4">
        <v>117.52380434782609</v>
      </c>
      <c r="G259" s="4">
        <v>0</v>
      </c>
      <c r="H259" s="11">
        <v>0</v>
      </c>
      <c r="I259" s="4">
        <v>102.38521739130435</v>
      </c>
      <c r="J259" s="4">
        <v>0</v>
      </c>
      <c r="K259" s="11">
        <v>0</v>
      </c>
      <c r="L259" s="4">
        <v>26.127717391304351</v>
      </c>
      <c r="M259" s="4">
        <v>0</v>
      </c>
      <c r="N259" s="11">
        <v>0</v>
      </c>
      <c r="O259" s="4">
        <v>10.989130434782609</v>
      </c>
      <c r="P259" s="4">
        <v>0</v>
      </c>
      <c r="Q259" s="9">
        <v>0</v>
      </c>
      <c r="R259" s="4">
        <v>10.233695652173912</v>
      </c>
      <c r="S259" s="4">
        <v>0</v>
      </c>
      <c r="T259" s="11">
        <v>0</v>
      </c>
      <c r="U259" s="4">
        <v>4.9048913043478262</v>
      </c>
      <c r="V259" s="4">
        <v>0</v>
      </c>
      <c r="W259" s="11">
        <v>0</v>
      </c>
      <c r="X259" s="4">
        <v>32.929347826086953</v>
      </c>
      <c r="Y259" s="4">
        <v>0</v>
      </c>
      <c r="Z259" s="11">
        <v>0</v>
      </c>
      <c r="AA259" s="4">
        <v>0</v>
      </c>
      <c r="AB259" s="4">
        <v>0</v>
      </c>
      <c r="AC259" s="11" t="s">
        <v>748</v>
      </c>
      <c r="AD259" s="4">
        <v>58.466739130434789</v>
      </c>
      <c r="AE259" s="4">
        <v>0</v>
      </c>
      <c r="AF259" s="11">
        <v>0</v>
      </c>
      <c r="AG259" s="4">
        <v>0</v>
      </c>
      <c r="AH259" s="4">
        <v>0</v>
      </c>
      <c r="AI259" s="11" t="s">
        <v>748</v>
      </c>
      <c r="AJ259" s="4">
        <v>0</v>
      </c>
      <c r="AK259" s="4">
        <v>0</v>
      </c>
      <c r="AL259" s="11" t="s">
        <v>748</v>
      </c>
      <c r="AM259" s="1">
        <v>245596</v>
      </c>
      <c r="AN259" s="1">
        <v>5</v>
      </c>
      <c r="AX259"/>
      <c r="AY259"/>
    </row>
    <row r="260" spans="1:51" x14ac:dyDescent="0.25">
      <c r="A260" t="s">
        <v>356</v>
      </c>
      <c r="B260" t="s">
        <v>331</v>
      </c>
      <c r="C260" t="s">
        <v>512</v>
      </c>
      <c r="D260" t="s">
        <v>415</v>
      </c>
      <c r="E260" s="4">
        <v>12.25</v>
      </c>
      <c r="F260" s="4">
        <v>24.401086956521738</v>
      </c>
      <c r="G260" s="4">
        <v>0</v>
      </c>
      <c r="H260" s="11">
        <v>0</v>
      </c>
      <c r="I260" s="4">
        <v>24.140869565217386</v>
      </c>
      <c r="J260" s="4">
        <v>0</v>
      </c>
      <c r="K260" s="11">
        <v>0</v>
      </c>
      <c r="L260" s="4">
        <v>11.840326086956521</v>
      </c>
      <c r="M260" s="4">
        <v>0</v>
      </c>
      <c r="N260" s="11">
        <v>0</v>
      </c>
      <c r="O260" s="4">
        <v>11.580108695652173</v>
      </c>
      <c r="P260" s="4">
        <v>0</v>
      </c>
      <c r="Q260" s="9">
        <v>0</v>
      </c>
      <c r="R260" s="4">
        <v>0.26021739130434784</v>
      </c>
      <c r="S260" s="4">
        <v>0</v>
      </c>
      <c r="T260" s="11">
        <v>0</v>
      </c>
      <c r="U260" s="4">
        <v>0</v>
      </c>
      <c r="V260" s="4">
        <v>0</v>
      </c>
      <c r="W260" s="11" t="s">
        <v>748</v>
      </c>
      <c r="X260" s="4">
        <v>12.560760869565215</v>
      </c>
      <c r="Y260" s="4">
        <v>0</v>
      </c>
      <c r="Z260" s="11">
        <v>0</v>
      </c>
      <c r="AA260" s="4">
        <v>0</v>
      </c>
      <c r="AB260" s="4">
        <v>0</v>
      </c>
      <c r="AC260" s="11" t="s">
        <v>748</v>
      </c>
      <c r="AD260" s="4">
        <v>0</v>
      </c>
      <c r="AE260" s="4">
        <v>0</v>
      </c>
      <c r="AF260" s="11" t="s">
        <v>748</v>
      </c>
      <c r="AG260" s="4">
        <v>0</v>
      </c>
      <c r="AH260" s="4">
        <v>0</v>
      </c>
      <c r="AI260" s="11" t="s">
        <v>748</v>
      </c>
      <c r="AJ260" s="4">
        <v>0</v>
      </c>
      <c r="AK260" s="4">
        <v>0</v>
      </c>
      <c r="AL260" s="11" t="s">
        <v>748</v>
      </c>
      <c r="AM260" t="s">
        <v>1</v>
      </c>
      <c r="AN260" s="1">
        <v>5</v>
      </c>
      <c r="AX260"/>
      <c r="AY260"/>
    </row>
    <row r="261" spans="1:51" x14ac:dyDescent="0.25">
      <c r="A261" t="s">
        <v>356</v>
      </c>
      <c r="B261" t="s">
        <v>31</v>
      </c>
      <c r="C261" t="s">
        <v>537</v>
      </c>
      <c r="D261" t="s">
        <v>422</v>
      </c>
      <c r="E261" s="4">
        <v>138.55434782608697</v>
      </c>
      <c r="F261" s="4">
        <v>462.25663043478261</v>
      </c>
      <c r="G261" s="4">
        <v>9.5679347826086953</v>
      </c>
      <c r="H261" s="11">
        <v>2.0698318104403233E-2</v>
      </c>
      <c r="I261" s="4">
        <v>395.80880434782608</v>
      </c>
      <c r="J261" s="4">
        <v>9.5679347826086953</v>
      </c>
      <c r="K261" s="11">
        <v>2.4173122673139563E-2</v>
      </c>
      <c r="L261" s="4">
        <v>120.80554347826087</v>
      </c>
      <c r="M261" s="4">
        <v>0</v>
      </c>
      <c r="N261" s="11">
        <v>0</v>
      </c>
      <c r="O261" s="4">
        <v>54.357717391304348</v>
      </c>
      <c r="P261" s="4">
        <v>0</v>
      </c>
      <c r="Q261" s="9">
        <v>0</v>
      </c>
      <c r="R261" s="4">
        <v>61.404347826086962</v>
      </c>
      <c r="S261" s="4">
        <v>0</v>
      </c>
      <c r="T261" s="11">
        <v>0</v>
      </c>
      <c r="U261" s="4">
        <v>5.0434782608695654</v>
      </c>
      <c r="V261" s="4">
        <v>0</v>
      </c>
      <c r="W261" s="11">
        <v>0</v>
      </c>
      <c r="X261" s="4">
        <v>54.32684782608694</v>
      </c>
      <c r="Y261" s="4">
        <v>9.5679347826086953</v>
      </c>
      <c r="Z261" s="11">
        <v>0.17611798154087482</v>
      </c>
      <c r="AA261" s="4">
        <v>0</v>
      </c>
      <c r="AB261" s="4">
        <v>0</v>
      </c>
      <c r="AC261" s="11" t="s">
        <v>748</v>
      </c>
      <c r="AD261" s="4">
        <v>249.98347826086956</v>
      </c>
      <c r="AE261" s="4">
        <v>0</v>
      </c>
      <c r="AF261" s="11">
        <v>0</v>
      </c>
      <c r="AG261" s="4">
        <v>0</v>
      </c>
      <c r="AH261" s="4">
        <v>0</v>
      </c>
      <c r="AI261" s="11" t="s">
        <v>748</v>
      </c>
      <c r="AJ261" s="4">
        <v>37.140760869565213</v>
      </c>
      <c r="AK261" s="4">
        <v>0</v>
      </c>
      <c r="AL261" s="11" t="s">
        <v>748</v>
      </c>
      <c r="AM261" s="1">
        <v>245189</v>
      </c>
      <c r="AN261" s="1">
        <v>5</v>
      </c>
      <c r="AX261"/>
      <c r="AY261"/>
    </row>
    <row r="262" spans="1:51" x14ac:dyDescent="0.25">
      <c r="A262" t="s">
        <v>356</v>
      </c>
      <c r="B262" t="s">
        <v>195</v>
      </c>
      <c r="C262" t="s">
        <v>482</v>
      </c>
      <c r="D262" t="s">
        <v>452</v>
      </c>
      <c r="E262" s="4">
        <v>40.782608695652172</v>
      </c>
      <c r="F262" s="4">
        <v>132.88445652173914</v>
      </c>
      <c r="G262" s="4">
        <v>0.90760869565217395</v>
      </c>
      <c r="H262" s="11">
        <v>6.8300591311346815E-3</v>
      </c>
      <c r="I262" s="4">
        <v>129.15347826086958</v>
      </c>
      <c r="J262" s="4">
        <v>0.90760869565217395</v>
      </c>
      <c r="K262" s="11">
        <v>7.0273654869669718E-3</v>
      </c>
      <c r="L262" s="4">
        <v>32.782608695652172</v>
      </c>
      <c r="M262" s="4">
        <v>0</v>
      </c>
      <c r="N262" s="11">
        <v>0</v>
      </c>
      <c r="O262" s="4">
        <v>29.051630434782609</v>
      </c>
      <c r="P262" s="4">
        <v>0</v>
      </c>
      <c r="Q262" s="9">
        <v>0</v>
      </c>
      <c r="R262" s="4">
        <v>0</v>
      </c>
      <c r="S262" s="4">
        <v>0</v>
      </c>
      <c r="T262" s="11" t="s">
        <v>748</v>
      </c>
      <c r="U262" s="4">
        <v>3.7309782608695654</v>
      </c>
      <c r="V262" s="4">
        <v>0</v>
      </c>
      <c r="W262" s="11">
        <v>0</v>
      </c>
      <c r="X262" s="4">
        <v>14.559782608695652</v>
      </c>
      <c r="Y262" s="4">
        <v>0</v>
      </c>
      <c r="Z262" s="11">
        <v>0</v>
      </c>
      <c r="AA262" s="4">
        <v>0</v>
      </c>
      <c r="AB262" s="4">
        <v>0</v>
      </c>
      <c r="AC262" s="11" t="s">
        <v>748</v>
      </c>
      <c r="AD262" s="4">
        <v>76.585543478260874</v>
      </c>
      <c r="AE262" s="4">
        <v>0.90760869565217395</v>
      </c>
      <c r="AF262" s="11">
        <v>1.1850914081582543E-2</v>
      </c>
      <c r="AG262" s="4">
        <v>0</v>
      </c>
      <c r="AH262" s="4">
        <v>0</v>
      </c>
      <c r="AI262" s="11" t="s">
        <v>748</v>
      </c>
      <c r="AJ262" s="4">
        <v>8.9565217391304355</v>
      </c>
      <c r="AK262" s="4">
        <v>0</v>
      </c>
      <c r="AL262" s="11" t="s">
        <v>748</v>
      </c>
      <c r="AM262" s="1">
        <v>245442</v>
      </c>
      <c r="AN262" s="1">
        <v>5</v>
      </c>
      <c r="AX262"/>
      <c r="AY262"/>
    </row>
    <row r="263" spans="1:51" x14ac:dyDescent="0.25">
      <c r="A263" t="s">
        <v>356</v>
      </c>
      <c r="B263" t="s">
        <v>75</v>
      </c>
      <c r="C263" t="s">
        <v>565</v>
      </c>
      <c r="D263" t="s">
        <v>411</v>
      </c>
      <c r="E263" s="4">
        <v>80.673913043478265</v>
      </c>
      <c r="F263" s="4">
        <v>328.84782608695656</v>
      </c>
      <c r="G263" s="4">
        <v>39.222826086956523</v>
      </c>
      <c r="H263" s="11">
        <v>0.11927348449791762</v>
      </c>
      <c r="I263" s="4">
        <v>308.60869565217394</v>
      </c>
      <c r="J263" s="4">
        <v>39.222826086956523</v>
      </c>
      <c r="K263" s="11">
        <v>0.1270956607495069</v>
      </c>
      <c r="L263" s="4">
        <v>69.315217391304344</v>
      </c>
      <c r="M263" s="4">
        <v>14.918478260869565</v>
      </c>
      <c r="N263" s="11">
        <v>0.21522659557785792</v>
      </c>
      <c r="O263" s="4">
        <v>59.486413043478258</v>
      </c>
      <c r="P263" s="4">
        <v>14.918478260869565</v>
      </c>
      <c r="Q263" s="9">
        <v>0.25078799506646565</v>
      </c>
      <c r="R263" s="4">
        <v>4.7934782608695654</v>
      </c>
      <c r="S263" s="4">
        <v>0</v>
      </c>
      <c r="T263" s="11">
        <v>0</v>
      </c>
      <c r="U263" s="4">
        <v>5.0353260869565215</v>
      </c>
      <c r="V263" s="4">
        <v>0</v>
      </c>
      <c r="W263" s="11">
        <v>0</v>
      </c>
      <c r="X263" s="4">
        <v>65.5</v>
      </c>
      <c r="Y263" s="4">
        <v>8.3722826086956523</v>
      </c>
      <c r="Z263" s="11">
        <v>0.1278211085297046</v>
      </c>
      <c r="AA263" s="4">
        <v>10.410326086956522</v>
      </c>
      <c r="AB263" s="4">
        <v>0</v>
      </c>
      <c r="AC263" s="11">
        <v>0</v>
      </c>
      <c r="AD263" s="4">
        <v>172.83967391304347</v>
      </c>
      <c r="AE263" s="4">
        <v>15.932065217391305</v>
      </c>
      <c r="AF263" s="11">
        <v>9.2178287870450445E-2</v>
      </c>
      <c r="AG263" s="4">
        <v>0</v>
      </c>
      <c r="AH263" s="4">
        <v>0</v>
      </c>
      <c r="AI263" s="11" t="s">
        <v>748</v>
      </c>
      <c r="AJ263" s="4">
        <v>10.782608695652174</v>
      </c>
      <c r="AK263" s="4">
        <v>0</v>
      </c>
      <c r="AL263" s="11" t="s">
        <v>748</v>
      </c>
      <c r="AM263" s="1">
        <v>245267</v>
      </c>
      <c r="AN263" s="1">
        <v>5</v>
      </c>
      <c r="AX263"/>
      <c r="AY263"/>
    </row>
    <row r="264" spans="1:51" x14ac:dyDescent="0.25">
      <c r="A264" t="s">
        <v>356</v>
      </c>
      <c r="B264" t="s">
        <v>15</v>
      </c>
      <c r="C264" t="s">
        <v>513</v>
      </c>
      <c r="D264" t="s">
        <v>413</v>
      </c>
      <c r="E264" s="4">
        <v>77.380434782608702</v>
      </c>
      <c r="F264" s="4">
        <v>376.20847826086947</v>
      </c>
      <c r="G264" s="4">
        <v>90.53858695652174</v>
      </c>
      <c r="H264" s="11">
        <v>0.24066067669464036</v>
      </c>
      <c r="I264" s="4">
        <v>354.51152173913033</v>
      </c>
      <c r="J264" s="4">
        <v>90.53858695652174</v>
      </c>
      <c r="K264" s="11">
        <v>0.25538968807661255</v>
      </c>
      <c r="L264" s="4">
        <v>68.508043478260859</v>
      </c>
      <c r="M264" s="4">
        <v>5.6603260869565215</v>
      </c>
      <c r="N264" s="11">
        <v>8.2622795799921947E-2</v>
      </c>
      <c r="O264" s="4">
        <v>46.811086956521727</v>
      </c>
      <c r="P264" s="4">
        <v>5.6603260869565215</v>
      </c>
      <c r="Q264" s="9">
        <v>0.12091849292484597</v>
      </c>
      <c r="R264" s="4">
        <v>15.92630434782609</v>
      </c>
      <c r="S264" s="4">
        <v>0</v>
      </c>
      <c r="T264" s="11">
        <v>0</v>
      </c>
      <c r="U264" s="4">
        <v>5.7706521739130432</v>
      </c>
      <c r="V264" s="4">
        <v>0</v>
      </c>
      <c r="W264" s="11">
        <v>0</v>
      </c>
      <c r="X264" s="4">
        <v>62.250543478260894</v>
      </c>
      <c r="Y264" s="4">
        <v>5.1228260869565219</v>
      </c>
      <c r="Z264" s="11">
        <v>8.2293676500117832E-2</v>
      </c>
      <c r="AA264" s="4">
        <v>0</v>
      </c>
      <c r="AB264" s="4">
        <v>0</v>
      </c>
      <c r="AC264" s="11" t="s">
        <v>748</v>
      </c>
      <c r="AD264" s="4">
        <v>245.44989130434774</v>
      </c>
      <c r="AE264" s="4">
        <v>79.755434782608702</v>
      </c>
      <c r="AF264" s="11">
        <v>0.32493571033492635</v>
      </c>
      <c r="AG264" s="4">
        <v>0</v>
      </c>
      <c r="AH264" s="4">
        <v>0</v>
      </c>
      <c r="AI264" s="11" t="s">
        <v>748</v>
      </c>
      <c r="AJ264" s="4">
        <v>0</v>
      </c>
      <c r="AK264" s="4">
        <v>0</v>
      </c>
      <c r="AL264" s="11" t="s">
        <v>748</v>
      </c>
      <c r="AM264" s="1">
        <v>245063</v>
      </c>
      <c r="AN264" s="1">
        <v>5</v>
      </c>
      <c r="AX264"/>
      <c r="AY264"/>
    </row>
    <row r="265" spans="1:51" x14ac:dyDescent="0.25">
      <c r="A265" t="s">
        <v>356</v>
      </c>
      <c r="B265" t="s">
        <v>131</v>
      </c>
      <c r="C265" t="s">
        <v>490</v>
      </c>
      <c r="D265" t="s">
        <v>410</v>
      </c>
      <c r="E265" s="4">
        <v>108.19565217391305</v>
      </c>
      <c r="F265" s="4">
        <v>563.82293478260863</v>
      </c>
      <c r="G265" s="4">
        <v>132.47010869565216</v>
      </c>
      <c r="H265" s="11">
        <v>0.23494984067423264</v>
      </c>
      <c r="I265" s="4">
        <v>501.85054347826087</v>
      </c>
      <c r="J265" s="4">
        <v>132.47010869565216</v>
      </c>
      <c r="K265" s="11">
        <v>0.26396326638907086</v>
      </c>
      <c r="L265" s="4">
        <v>197.47510869565215</v>
      </c>
      <c r="M265" s="4">
        <v>21.168478260869566</v>
      </c>
      <c r="N265" s="11">
        <v>0.10719567848672179</v>
      </c>
      <c r="O265" s="4">
        <v>135.50271739130434</v>
      </c>
      <c r="P265" s="4">
        <v>21.168478260869566</v>
      </c>
      <c r="Q265" s="9">
        <v>0.15622179885691367</v>
      </c>
      <c r="R265" s="4">
        <v>56.013152173913042</v>
      </c>
      <c r="S265" s="4">
        <v>0</v>
      </c>
      <c r="T265" s="11">
        <v>0</v>
      </c>
      <c r="U265" s="4">
        <v>5.9592391304347823</v>
      </c>
      <c r="V265" s="4">
        <v>0</v>
      </c>
      <c r="W265" s="11">
        <v>0</v>
      </c>
      <c r="X265" s="4">
        <v>52.730978260869563</v>
      </c>
      <c r="Y265" s="4">
        <v>8.8804347826086953</v>
      </c>
      <c r="Z265" s="11">
        <v>0.16841020355578459</v>
      </c>
      <c r="AA265" s="4">
        <v>0</v>
      </c>
      <c r="AB265" s="4">
        <v>0</v>
      </c>
      <c r="AC265" s="11" t="s">
        <v>748</v>
      </c>
      <c r="AD265" s="4">
        <v>265.20380434782606</v>
      </c>
      <c r="AE265" s="4">
        <v>102.42119565217391</v>
      </c>
      <c r="AF265" s="11">
        <v>0.38619806342538043</v>
      </c>
      <c r="AG265" s="4">
        <v>1.625</v>
      </c>
      <c r="AH265" s="4">
        <v>0</v>
      </c>
      <c r="AI265" s="11">
        <v>0</v>
      </c>
      <c r="AJ265" s="4">
        <v>46.788043478260867</v>
      </c>
      <c r="AK265" s="4">
        <v>0</v>
      </c>
      <c r="AL265" s="11" t="s">
        <v>748</v>
      </c>
      <c r="AM265" s="1">
        <v>245350</v>
      </c>
      <c r="AN265" s="1">
        <v>5</v>
      </c>
      <c r="AX265"/>
      <c r="AY265"/>
    </row>
    <row r="266" spans="1:51" x14ac:dyDescent="0.25">
      <c r="A266" t="s">
        <v>356</v>
      </c>
      <c r="B266" t="s">
        <v>131</v>
      </c>
      <c r="C266" t="s">
        <v>593</v>
      </c>
      <c r="D266" t="s">
        <v>432</v>
      </c>
      <c r="E266" s="4">
        <v>19.065217391304348</v>
      </c>
      <c r="F266" s="4">
        <v>107.56521739130433</v>
      </c>
      <c r="G266" s="4">
        <v>0</v>
      </c>
      <c r="H266" s="11">
        <v>0</v>
      </c>
      <c r="I266" s="4">
        <v>96.551630434782595</v>
      </c>
      <c r="J266" s="4">
        <v>0</v>
      </c>
      <c r="K266" s="11">
        <v>0</v>
      </c>
      <c r="L266" s="4">
        <v>78.184782608695642</v>
      </c>
      <c r="M266" s="4">
        <v>0</v>
      </c>
      <c r="N266" s="11">
        <v>0</v>
      </c>
      <c r="O266" s="4">
        <v>67.171195652173907</v>
      </c>
      <c r="P266" s="4">
        <v>0</v>
      </c>
      <c r="Q266" s="9">
        <v>0</v>
      </c>
      <c r="R266" s="4">
        <v>5.7092391304347823</v>
      </c>
      <c r="S266" s="4">
        <v>0</v>
      </c>
      <c r="T266" s="11">
        <v>0</v>
      </c>
      <c r="U266" s="4">
        <v>5.3043478260869561</v>
      </c>
      <c r="V266" s="4">
        <v>0</v>
      </c>
      <c r="W266" s="11">
        <v>0</v>
      </c>
      <c r="X266" s="4">
        <v>5.0135869565217392</v>
      </c>
      <c r="Y266" s="4">
        <v>0</v>
      </c>
      <c r="Z266" s="11">
        <v>0</v>
      </c>
      <c r="AA266" s="4">
        <v>0</v>
      </c>
      <c r="AB266" s="4">
        <v>0</v>
      </c>
      <c r="AC266" s="11" t="s">
        <v>748</v>
      </c>
      <c r="AD266" s="4">
        <v>24.366847826086957</v>
      </c>
      <c r="AE266" s="4">
        <v>0</v>
      </c>
      <c r="AF266" s="11">
        <v>0</v>
      </c>
      <c r="AG266" s="4">
        <v>0</v>
      </c>
      <c r="AH266" s="4">
        <v>0</v>
      </c>
      <c r="AI266" s="11" t="s">
        <v>748</v>
      </c>
      <c r="AJ266" s="4">
        <v>0</v>
      </c>
      <c r="AK266" s="4">
        <v>0</v>
      </c>
      <c r="AL266" s="11" t="s">
        <v>748</v>
      </c>
      <c r="AM266" s="1">
        <v>245633</v>
      </c>
      <c r="AN266" s="1">
        <v>5</v>
      </c>
      <c r="AX266"/>
      <c r="AY266"/>
    </row>
    <row r="267" spans="1:51" x14ac:dyDescent="0.25">
      <c r="A267" t="s">
        <v>356</v>
      </c>
      <c r="B267" t="s">
        <v>93</v>
      </c>
      <c r="C267" t="s">
        <v>576</v>
      </c>
      <c r="D267" t="s">
        <v>436</v>
      </c>
      <c r="E267" s="4">
        <v>40.923913043478258</v>
      </c>
      <c r="F267" s="4">
        <v>182.05282608695654</v>
      </c>
      <c r="G267" s="4">
        <v>0</v>
      </c>
      <c r="H267" s="11">
        <v>0</v>
      </c>
      <c r="I267" s="4">
        <v>154.27293478260873</v>
      </c>
      <c r="J267" s="4">
        <v>0</v>
      </c>
      <c r="K267" s="11">
        <v>0</v>
      </c>
      <c r="L267" s="4">
        <v>47.790760869565219</v>
      </c>
      <c r="M267" s="4">
        <v>0</v>
      </c>
      <c r="N267" s="11">
        <v>0</v>
      </c>
      <c r="O267" s="4">
        <v>20.010869565217391</v>
      </c>
      <c r="P267" s="4">
        <v>0</v>
      </c>
      <c r="Q267" s="9">
        <v>0</v>
      </c>
      <c r="R267" s="4">
        <v>23.521739130434781</v>
      </c>
      <c r="S267" s="4">
        <v>0</v>
      </c>
      <c r="T267" s="11">
        <v>0</v>
      </c>
      <c r="U267" s="4">
        <v>4.2581521739130439</v>
      </c>
      <c r="V267" s="4">
        <v>0</v>
      </c>
      <c r="W267" s="11">
        <v>0</v>
      </c>
      <c r="X267" s="4">
        <v>31.029891304347824</v>
      </c>
      <c r="Y267" s="4">
        <v>0</v>
      </c>
      <c r="Z267" s="11">
        <v>0</v>
      </c>
      <c r="AA267" s="4">
        <v>0</v>
      </c>
      <c r="AB267" s="4">
        <v>0</v>
      </c>
      <c r="AC267" s="11" t="s">
        <v>748</v>
      </c>
      <c r="AD267" s="4">
        <v>94.781086956521747</v>
      </c>
      <c r="AE267" s="4">
        <v>0</v>
      </c>
      <c r="AF267" s="11">
        <v>0</v>
      </c>
      <c r="AG267" s="4">
        <v>0</v>
      </c>
      <c r="AH267" s="4">
        <v>0</v>
      </c>
      <c r="AI267" s="11" t="s">
        <v>748</v>
      </c>
      <c r="AJ267" s="4">
        <v>8.4510869565217384</v>
      </c>
      <c r="AK267" s="4">
        <v>0</v>
      </c>
      <c r="AL267" s="11" t="s">
        <v>748</v>
      </c>
      <c r="AM267" s="1">
        <v>245291</v>
      </c>
      <c r="AN267" s="1">
        <v>5</v>
      </c>
      <c r="AX267"/>
      <c r="AY267"/>
    </row>
    <row r="268" spans="1:51" x14ac:dyDescent="0.25">
      <c r="A268" t="s">
        <v>356</v>
      </c>
      <c r="B268" t="s">
        <v>200</v>
      </c>
      <c r="C268" t="s">
        <v>546</v>
      </c>
      <c r="D268" t="s">
        <v>424</v>
      </c>
      <c r="E268" s="4">
        <v>52.891304347826086</v>
      </c>
      <c r="F268" s="4">
        <v>204.05086956521737</v>
      </c>
      <c r="G268" s="4">
        <v>25.578804347826086</v>
      </c>
      <c r="H268" s="11">
        <v>0.12535503721365304</v>
      </c>
      <c r="I268" s="4">
        <v>188.82260869565218</v>
      </c>
      <c r="J268" s="4">
        <v>25.578804347826086</v>
      </c>
      <c r="K268" s="11">
        <v>0.1354647334051744</v>
      </c>
      <c r="L268" s="4">
        <v>44.940217391304344</v>
      </c>
      <c r="M268" s="4">
        <v>4.0407608695652177</v>
      </c>
      <c r="N268" s="11">
        <v>8.9914137138710867E-2</v>
      </c>
      <c r="O268" s="4">
        <v>29.711956521739129</v>
      </c>
      <c r="P268" s="4">
        <v>4.0407608695652177</v>
      </c>
      <c r="Q268" s="9">
        <v>0.13599780501188954</v>
      </c>
      <c r="R268" s="4">
        <v>10.260869565217391</v>
      </c>
      <c r="S268" s="4">
        <v>0</v>
      </c>
      <c r="T268" s="11">
        <v>0</v>
      </c>
      <c r="U268" s="4">
        <v>4.9673913043478262</v>
      </c>
      <c r="V268" s="4">
        <v>0</v>
      </c>
      <c r="W268" s="11">
        <v>0</v>
      </c>
      <c r="X268" s="4">
        <v>38.858695652173914</v>
      </c>
      <c r="Y268" s="4">
        <v>6.0135869565217392</v>
      </c>
      <c r="Z268" s="11">
        <v>0.15475524475524474</v>
      </c>
      <c r="AA268" s="4">
        <v>0</v>
      </c>
      <c r="AB268" s="4">
        <v>0</v>
      </c>
      <c r="AC268" s="11" t="s">
        <v>748</v>
      </c>
      <c r="AD268" s="4">
        <v>89.859782608695653</v>
      </c>
      <c r="AE268" s="4">
        <v>15.353260869565217</v>
      </c>
      <c r="AF268" s="11">
        <v>0.17085797921883125</v>
      </c>
      <c r="AG268" s="4">
        <v>9.445652173913043</v>
      </c>
      <c r="AH268" s="4">
        <v>0.17119565217391305</v>
      </c>
      <c r="AI268" s="11">
        <v>1.8124280782508634E-2</v>
      </c>
      <c r="AJ268" s="4">
        <v>20.946521739130436</v>
      </c>
      <c r="AK268" s="4">
        <v>0</v>
      </c>
      <c r="AL268" s="11" t="s">
        <v>748</v>
      </c>
      <c r="AM268" s="1">
        <v>245449</v>
      </c>
      <c r="AN268" s="1">
        <v>5</v>
      </c>
      <c r="AX268"/>
      <c r="AY268"/>
    </row>
    <row r="269" spans="1:51" x14ac:dyDescent="0.25">
      <c r="A269" t="s">
        <v>356</v>
      </c>
      <c r="B269" t="s">
        <v>6</v>
      </c>
      <c r="C269" t="s">
        <v>564</v>
      </c>
      <c r="D269" t="s">
        <v>434</v>
      </c>
      <c r="E269" s="4">
        <v>46.076086956521742</v>
      </c>
      <c r="F269" s="4">
        <v>140.66847826086956</v>
      </c>
      <c r="G269" s="4">
        <v>0</v>
      </c>
      <c r="H269" s="11">
        <v>0</v>
      </c>
      <c r="I269" s="4">
        <v>87.581521739130437</v>
      </c>
      <c r="J269" s="4">
        <v>0</v>
      </c>
      <c r="K269" s="11">
        <v>0</v>
      </c>
      <c r="L269" s="4">
        <v>30.744565217391305</v>
      </c>
      <c r="M269" s="4">
        <v>0</v>
      </c>
      <c r="N269" s="11">
        <v>0</v>
      </c>
      <c r="O269" s="4">
        <v>0</v>
      </c>
      <c r="P269" s="4">
        <v>0</v>
      </c>
      <c r="Q269" s="9" t="s">
        <v>748</v>
      </c>
      <c r="R269" s="4">
        <v>25.831521739130434</v>
      </c>
      <c r="S269" s="4">
        <v>0</v>
      </c>
      <c r="T269" s="11">
        <v>0</v>
      </c>
      <c r="U269" s="4">
        <v>4.9130434782608692</v>
      </c>
      <c r="V269" s="4">
        <v>0</v>
      </c>
      <c r="W269" s="11">
        <v>0</v>
      </c>
      <c r="X269" s="4">
        <v>0</v>
      </c>
      <c r="Y269" s="4">
        <v>0</v>
      </c>
      <c r="Z269" s="11" t="s">
        <v>748</v>
      </c>
      <c r="AA269" s="4">
        <v>22.342391304347824</v>
      </c>
      <c r="AB269" s="4">
        <v>0</v>
      </c>
      <c r="AC269" s="11">
        <v>0</v>
      </c>
      <c r="AD269" s="4">
        <v>87.581521739130437</v>
      </c>
      <c r="AE269" s="4">
        <v>0</v>
      </c>
      <c r="AF269" s="11">
        <v>0</v>
      </c>
      <c r="AG269" s="4">
        <v>0</v>
      </c>
      <c r="AH269" s="4">
        <v>0</v>
      </c>
      <c r="AI269" s="11" t="s">
        <v>748</v>
      </c>
      <c r="AJ269" s="4">
        <v>0</v>
      </c>
      <c r="AK269" s="4">
        <v>0</v>
      </c>
      <c r="AL269" s="11" t="s">
        <v>748</v>
      </c>
      <c r="AM269" s="1">
        <v>245265</v>
      </c>
      <c r="AN269" s="1">
        <v>5</v>
      </c>
      <c r="AX269"/>
      <c r="AY269"/>
    </row>
    <row r="270" spans="1:51" x14ac:dyDescent="0.25">
      <c r="A270" t="s">
        <v>356</v>
      </c>
      <c r="B270" t="s">
        <v>302</v>
      </c>
      <c r="C270" t="s">
        <v>635</v>
      </c>
      <c r="D270" t="s">
        <v>403</v>
      </c>
      <c r="E270" s="4">
        <v>77.380434782608702</v>
      </c>
      <c r="F270" s="4">
        <v>467.633152173913</v>
      </c>
      <c r="G270" s="4">
        <v>141.61684782608694</v>
      </c>
      <c r="H270" s="11">
        <v>0.30283748525472282</v>
      </c>
      <c r="I270" s="4">
        <v>443.41576086956519</v>
      </c>
      <c r="J270" s="4">
        <v>141.61684782608694</v>
      </c>
      <c r="K270" s="11">
        <v>0.31937711809875163</v>
      </c>
      <c r="L270" s="4">
        <v>159.68478260869563</v>
      </c>
      <c r="M270" s="4">
        <v>43.407608695652172</v>
      </c>
      <c r="N270" s="11">
        <v>0.27183309509223336</v>
      </c>
      <c r="O270" s="4">
        <v>135.46739130434781</v>
      </c>
      <c r="P270" s="4">
        <v>43.407608695652172</v>
      </c>
      <c r="Q270" s="9">
        <v>0.32042846826606758</v>
      </c>
      <c r="R270" s="4">
        <v>18.478260869565219</v>
      </c>
      <c r="S270" s="4">
        <v>0</v>
      </c>
      <c r="T270" s="11">
        <v>0</v>
      </c>
      <c r="U270" s="4">
        <v>5.7391304347826084</v>
      </c>
      <c r="V270" s="4">
        <v>0</v>
      </c>
      <c r="W270" s="11">
        <v>0</v>
      </c>
      <c r="X270" s="4">
        <v>65.926630434782609</v>
      </c>
      <c r="Y270" s="4">
        <v>13.144021739130435</v>
      </c>
      <c r="Z270" s="11">
        <v>0.1993734800708957</v>
      </c>
      <c r="AA270" s="4">
        <v>0</v>
      </c>
      <c r="AB270" s="4">
        <v>0</v>
      </c>
      <c r="AC270" s="11" t="s">
        <v>748</v>
      </c>
      <c r="AD270" s="4">
        <v>194.16304347826087</v>
      </c>
      <c r="AE270" s="4">
        <v>41.991847826086953</v>
      </c>
      <c r="AF270" s="11">
        <v>0.21627106309130603</v>
      </c>
      <c r="AG270" s="4">
        <v>43.073369565217391</v>
      </c>
      <c r="AH270" s="4">
        <v>43.073369565217391</v>
      </c>
      <c r="AI270" s="11">
        <v>1</v>
      </c>
      <c r="AJ270" s="4">
        <v>4.7853260869565215</v>
      </c>
      <c r="AK270" s="4">
        <v>0</v>
      </c>
      <c r="AL270" s="11" t="s">
        <v>748</v>
      </c>
      <c r="AM270" s="1">
        <v>245610</v>
      </c>
      <c r="AN270" s="1">
        <v>5</v>
      </c>
      <c r="AX270"/>
      <c r="AY270"/>
    </row>
    <row r="271" spans="1:51" x14ac:dyDescent="0.25">
      <c r="A271" t="s">
        <v>356</v>
      </c>
      <c r="B271" t="s">
        <v>168</v>
      </c>
      <c r="C271" t="s">
        <v>486</v>
      </c>
      <c r="D271" t="s">
        <v>401</v>
      </c>
      <c r="E271" s="4">
        <v>55.5</v>
      </c>
      <c r="F271" s="4">
        <v>218</v>
      </c>
      <c r="G271" s="4">
        <v>12.926630434782609</v>
      </c>
      <c r="H271" s="11">
        <v>5.9296469884323896E-2</v>
      </c>
      <c r="I271" s="4">
        <v>201.8478260869565</v>
      </c>
      <c r="J271" s="4">
        <v>12.926630434782609</v>
      </c>
      <c r="K271" s="11">
        <v>6.4041464728056011E-2</v>
      </c>
      <c r="L271" s="4">
        <v>39.589673913043484</v>
      </c>
      <c r="M271" s="4">
        <v>3.4375</v>
      </c>
      <c r="N271" s="11">
        <v>8.6828196856338788E-2</v>
      </c>
      <c r="O271" s="4">
        <v>23.4375</v>
      </c>
      <c r="P271" s="4">
        <v>3.4375</v>
      </c>
      <c r="Q271" s="9">
        <v>0.14666666666666667</v>
      </c>
      <c r="R271" s="4">
        <v>10.122282608695652</v>
      </c>
      <c r="S271" s="4">
        <v>0</v>
      </c>
      <c r="T271" s="11">
        <v>0</v>
      </c>
      <c r="U271" s="4">
        <v>6.0298913043478262</v>
      </c>
      <c r="V271" s="4">
        <v>0</v>
      </c>
      <c r="W271" s="11">
        <v>0</v>
      </c>
      <c r="X271" s="4">
        <v>22.228260869565219</v>
      </c>
      <c r="Y271" s="4">
        <v>5.9429347826086953</v>
      </c>
      <c r="Z271" s="11">
        <v>0.26735941320293394</v>
      </c>
      <c r="AA271" s="4">
        <v>0</v>
      </c>
      <c r="AB271" s="4">
        <v>0</v>
      </c>
      <c r="AC271" s="11" t="s">
        <v>748</v>
      </c>
      <c r="AD271" s="4">
        <v>87.766304347826093</v>
      </c>
      <c r="AE271" s="4">
        <v>3.5461956521739131</v>
      </c>
      <c r="AF271" s="11">
        <v>4.0404978636448076E-2</v>
      </c>
      <c r="AG271" s="4">
        <v>12.986413043478262</v>
      </c>
      <c r="AH271" s="4">
        <v>0</v>
      </c>
      <c r="AI271" s="11">
        <v>0</v>
      </c>
      <c r="AJ271" s="4">
        <v>55.429347826086953</v>
      </c>
      <c r="AK271" s="4">
        <v>0</v>
      </c>
      <c r="AL271" s="11" t="s">
        <v>748</v>
      </c>
      <c r="AM271" s="1">
        <v>245407</v>
      </c>
      <c r="AN271" s="1">
        <v>5</v>
      </c>
      <c r="AX271"/>
      <c r="AY271"/>
    </row>
    <row r="272" spans="1:51" x14ac:dyDescent="0.25">
      <c r="A272" t="s">
        <v>356</v>
      </c>
      <c r="B272" t="s">
        <v>121</v>
      </c>
      <c r="C272" t="s">
        <v>595</v>
      </c>
      <c r="D272" t="s">
        <v>443</v>
      </c>
      <c r="E272" s="4">
        <v>32.956521739130437</v>
      </c>
      <c r="F272" s="4">
        <v>153.70163043478263</v>
      </c>
      <c r="G272" s="4">
        <v>0</v>
      </c>
      <c r="H272" s="11">
        <v>0</v>
      </c>
      <c r="I272" s="4">
        <v>138.98695652173916</v>
      </c>
      <c r="J272" s="4">
        <v>0</v>
      </c>
      <c r="K272" s="11">
        <v>0</v>
      </c>
      <c r="L272" s="4">
        <v>35.891847826086952</v>
      </c>
      <c r="M272" s="4">
        <v>0</v>
      </c>
      <c r="N272" s="11">
        <v>0</v>
      </c>
      <c r="O272" s="4">
        <v>24.533695652173908</v>
      </c>
      <c r="P272" s="4">
        <v>0</v>
      </c>
      <c r="Q272" s="9">
        <v>0</v>
      </c>
      <c r="R272" s="4">
        <v>7.0836956521739127</v>
      </c>
      <c r="S272" s="4">
        <v>0</v>
      </c>
      <c r="T272" s="11">
        <v>0</v>
      </c>
      <c r="U272" s="4">
        <v>4.2744565217391308</v>
      </c>
      <c r="V272" s="4">
        <v>0</v>
      </c>
      <c r="W272" s="11">
        <v>0</v>
      </c>
      <c r="X272" s="4">
        <v>30.59021739130436</v>
      </c>
      <c r="Y272" s="4">
        <v>0</v>
      </c>
      <c r="Z272" s="11">
        <v>0</v>
      </c>
      <c r="AA272" s="4">
        <v>3.3565217391304363</v>
      </c>
      <c r="AB272" s="4">
        <v>0</v>
      </c>
      <c r="AC272" s="11">
        <v>0</v>
      </c>
      <c r="AD272" s="4">
        <v>79.794565217391323</v>
      </c>
      <c r="AE272" s="4">
        <v>0</v>
      </c>
      <c r="AF272" s="11">
        <v>0</v>
      </c>
      <c r="AG272" s="4">
        <v>0</v>
      </c>
      <c r="AH272" s="4">
        <v>0</v>
      </c>
      <c r="AI272" s="11" t="s">
        <v>748</v>
      </c>
      <c r="AJ272" s="4">
        <v>4.0684782608695667</v>
      </c>
      <c r="AK272" s="4">
        <v>0</v>
      </c>
      <c r="AL272" s="11" t="s">
        <v>748</v>
      </c>
      <c r="AM272" s="1">
        <v>245338</v>
      </c>
      <c r="AN272" s="1">
        <v>5</v>
      </c>
      <c r="AX272"/>
      <c r="AY272"/>
    </row>
    <row r="273" spans="1:51" x14ac:dyDescent="0.25">
      <c r="A273" t="s">
        <v>356</v>
      </c>
      <c r="B273" t="s">
        <v>322</v>
      </c>
      <c r="C273" t="s">
        <v>595</v>
      </c>
      <c r="D273" t="s">
        <v>443</v>
      </c>
      <c r="E273" s="4">
        <v>51.260869565217391</v>
      </c>
      <c r="F273" s="4">
        <v>256.48913043478257</v>
      </c>
      <c r="G273" s="4">
        <v>1.763586956521739</v>
      </c>
      <c r="H273" s="11">
        <v>6.8758740517862451E-3</v>
      </c>
      <c r="I273" s="4">
        <v>220.50597826086954</v>
      </c>
      <c r="J273" s="4">
        <v>1.763586956521739</v>
      </c>
      <c r="K273" s="11">
        <v>7.9979099452592971E-3</v>
      </c>
      <c r="L273" s="4">
        <v>70.649999999999991</v>
      </c>
      <c r="M273" s="4">
        <v>1.763586956521739</v>
      </c>
      <c r="N273" s="11">
        <v>2.4962306532508693E-2</v>
      </c>
      <c r="O273" s="4">
        <v>40.602717391304346</v>
      </c>
      <c r="P273" s="4">
        <v>1.763586956521739</v>
      </c>
      <c r="Q273" s="9">
        <v>4.3435195224136317E-2</v>
      </c>
      <c r="R273" s="4">
        <v>25.460326086956524</v>
      </c>
      <c r="S273" s="4">
        <v>0</v>
      </c>
      <c r="T273" s="11">
        <v>0</v>
      </c>
      <c r="U273" s="4">
        <v>4.5869565217391308</v>
      </c>
      <c r="V273" s="4">
        <v>0</v>
      </c>
      <c r="W273" s="11">
        <v>0</v>
      </c>
      <c r="X273" s="4">
        <v>41.369565217391298</v>
      </c>
      <c r="Y273" s="4">
        <v>0</v>
      </c>
      <c r="Z273" s="11">
        <v>0</v>
      </c>
      <c r="AA273" s="4">
        <v>5.9358695652173932</v>
      </c>
      <c r="AB273" s="4">
        <v>0</v>
      </c>
      <c r="AC273" s="11">
        <v>0</v>
      </c>
      <c r="AD273" s="4">
        <v>130.13478260869564</v>
      </c>
      <c r="AE273" s="4">
        <v>0</v>
      </c>
      <c r="AF273" s="11">
        <v>0</v>
      </c>
      <c r="AG273" s="4">
        <v>0</v>
      </c>
      <c r="AH273" s="4">
        <v>0</v>
      </c>
      <c r="AI273" s="11" t="s">
        <v>748</v>
      </c>
      <c r="AJ273" s="4">
        <v>8.398913043478256</v>
      </c>
      <c r="AK273" s="4">
        <v>0</v>
      </c>
      <c r="AL273" s="11" t="s">
        <v>748</v>
      </c>
      <c r="AM273" s="1">
        <v>245635</v>
      </c>
      <c r="AN273" s="1">
        <v>5</v>
      </c>
      <c r="AX273"/>
      <c r="AY273"/>
    </row>
    <row r="274" spans="1:51" x14ac:dyDescent="0.25">
      <c r="A274" t="s">
        <v>356</v>
      </c>
      <c r="B274" t="s">
        <v>148</v>
      </c>
      <c r="C274" t="s">
        <v>607</v>
      </c>
      <c r="D274" t="s">
        <v>449</v>
      </c>
      <c r="E274" s="4">
        <v>60.380434782608695</v>
      </c>
      <c r="F274" s="4">
        <v>279.93152173913046</v>
      </c>
      <c r="G274" s="4">
        <v>0.47739130434782612</v>
      </c>
      <c r="H274" s="11">
        <v>1.7053860222026348E-3</v>
      </c>
      <c r="I274" s="4">
        <v>254.53304347826096</v>
      </c>
      <c r="J274" s="4">
        <v>0.47739130434782612</v>
      </c>
      <c r="K274" s="11">
        <v>1.8755572864888126E-3</v>
      </c>
      <c r="L274" s="4">
        <v>54.534456521739145</v>
      </c>
      <c r="M274" s="4">
        <v>0</v>
      </c>
      <c r="N274" s="11">
        <v>0</v>
      </c>
      <c r="O274" s="4">
        <v>29.135978260869571</v>
      </c>
      <c r="P274" s="4">
        <v>0</v>
      </c>
      <c r="Q274" s="9">
        <v>0</v>
      </c>
      <c r="R274" s="4">
        <v>20.251739130434789</v>
      </c>
      <c r="S274" s="4">
        <v>0</v>
      </c>
      <c r="T274" s="11">
        <v>0</v>
      </c>
      <c r="U274" s="4">
        <v>5.1467391304347823</v>
      </c>
      <c r="V274" s="4">
        <v>0</v>
      </c>
      <c r="W274" s="11">
        <v>0</v>
      </c>
      <c r="X274" s="4">
        <v>76.426195652173917</v>
      </c>
      <c r="Y274" s="4">
        <v>0</v>
      </c>
      <c r="Z274" s="11">
        <v>0</v>
      </c>
      <c r="AA274" s="4">
        <v>0</v>
      </c>
      <c r="AB274" s="4">
        <v>0</v>
      </c>
      <c r="AC274" s="11" t="s">
        <v>748</v>
      </c>
      <c r="AD274" s="4">
        <v>128.17793478260876</v>
      </c>
      <c r="AE274" s="4">
        <v>0.47739130434782612</v>
      </c>
      <c r="AF274" s="11">
        <v>3.7244421604817335E-3</v>
      </c>
      <c r="AG274" s="4">
        <v>17.357391304347825</v>
      </c>
      <c r="AH274" s="4">
        <v>0</v>
      </c>
      <c r="AI274" s="11">
        <v>0</v>
      </c>
      <c r="AJ274" s="4">
        <v>3.4355434782608687</v>
      </c>
      <c r="AK274" s="4">
        <v>0</v>
      </c>
      <c r="AL274" s="11" t="s">
        <v>748</v>
      </c>
      <c r="AM274" s="1">
        <v>245372</v>
      </c>
      <c r="AN274" s="1">
        <v>5</v>
      </c>
      <c r="AX274"/>
      <c r="AY274"/>
    </row>
    <row r="275" spans="1:51" x14ac:dyDescent="0.25">
      <c r="A275" t="s">
        <v>356</v>
      </c>
      <c r="B275" t="s">
        <v>146</v>
      </c>
      <c r="C275" t="s">
        <v>587</v>
      </c>
      <c r="D275" t="s">
        <v>439</v>
      </c>
      <c r="E275" s="4">
        <v>38.676056338028168</v>
      </c>
      <c r="F275" s="4">
        <v>177.93338028169015</v>
      </c>
      <c r="G275" s="4">
        <v>43.619718309859159</v>
      </c>
      <c r="H275" s="11">
        <v>0.24514634769936844</v>
      </c>
      <c r="I275" s="4">
        <v>152.20802816901409</v>
      </c>
      <c r="J275" s="4">
        <v>43.619718309859159</v>
      </c>
      <c r="K275" s="11">
        <v>0.28657961629608109</v>
      </c>
      <c r="L275" s="4">
        <v>33.672535211267608</v>
      </c>
      <c r="M275" s="4">
        <v>3.732394366197183</v>
      </c>
      <c r="N275" s="11">
        <v>0.11084387744431663</v>
      </c>
      <c r="O275" s="4">
        <v>7.947183098591549</v>
      </c>
      <c r="P275" s="4">
        <v>3.732394366197183</v>
      </c>
      <c r="Q275" s="9">
        <v>0.46964997784669915</v>
      </c>
      <c r="R275" s="4">
        <v>20.091549295774652</v>
      </c>
      <c r="S275" s="4">
        <v>0</v>
      </c>
      <c r="T275" s="11">
        <v>0</v>
      </c>
      <c r="U275" s="4">
        <v>5.6338028169014081</v>
      </c>
      <c r="V275" s="4">
        <v>0</v>
      </c>
      <c r="W275" s="11">
        <v>0</v>
      </c>
      <c r="X275" s="4">
        <v>22.325211267605638</v>
      </c>
      <c r="Y275" s="4">
        <v>6.9401408450704229</v>
      </c>
      <c r="Z275" s="11">
        <v>0.31086562908099852</v>
      </c>
      <c r="AA275" s="4">
        <v>0</v>
      </c>
      <c r="AB275" s="4">
        <v>0</v>
      </c>
      <c r="AC275" s="11" t="s">
        <v>748</v>
      </c>
      <c r="AD275" s="4">
        <v>98.076478873239438</v>
      </c>
      <c r="AE275" s="4">
        <v>32.947183098591552</v>
      </c>
      <c r="AF275" s="11">
        <v>0.33593358445478738</v>
      </c>
      <c r="AG275" s="4">
        <v>0</v>
      </c>
      <c r="AH275" s="4">
        <v>0</v>
      </c>
      <c r="AI275" s="11" t="s">
        <v>748</v>
      </c>
      <c r="AJ275" s="4">
        <v>23.859154929577464</v>
      </c>
      <c r="AK275" s="4">
        <v>0</v>
      </c>
      <c r="AL275" s="11" t="s">
        <v>748</v>
      </c>
      <c r="AM275" s="1">
        <v>245369</v>
      </c>
      <c r="AN275" s="1">
        <v>5</v>
      </c>
      <c r="AX275"/>
      <c r="AY275"/>
    </row>
    <row r="276" spans="1:51" x14ac:dyDescent="0.25">
      <c r="A276" t="s">
        <v>356</v>
      </c>
      <c r="B276" t="s">
        <v>68</v>
      </c>
      <c r="C276" t="s">
        <v>562</v>
      </c>
      <c r="D276" t="s">
        <v>433</v>
      </c>
      <c r="E276" s="4">
        <v>74.391304347826093</v>
      </c>
      <c r="F276" s="4">
        <v>282.65630434782611</v>
      </c>
      <c r="G276" s="4">
        <v>39.521739130434781</v>
      </c>
      <c r="H276" s="11">
        <v>0.13982259911599507</v>
      </c>
      <c r="I276" s="4">
        <v>252.70652173913044</v>
      </c>
      <c r="J276" s="4">
        <v>39.521739130434781</v>
      </c>
      <c r="K276" s="11">
        <v>0.15639382339025334</v>
      </c>
      <c r="L276" s="4">
        <v>62.843804347826087</v>
      </c>
      <c r="M276" s="4">
        <v>0.36684782608695654</v>
      </c>
      <c r="N276" s="11">
        <v>5.8374541435546722E-3</v>
      </c>
      <c r="O276" s="4">
        <v>38.586956521739133</v>
      </c>
      <c r="P276" s="4">
        <v>0.36684782608695654</v>
      </c>
      <c r="Q276" s="9">
        <v>9.5070422535211262E-3</v>
      </c>
      <c r="R276" s="4">
        <v>18.604673913043481</v>
      </c>
      <c r="S276" s="4">
        <v>0</v>
      </c>
      <c r="T276" s="11">
        <v>0</v>
      </c>
      <c r="U276" s="4">
        <v>5.6521739130434785</v>
      </c>
      <c r="V276" s="4">
        <v>0</v>
      </c>
      <c r="W276" s="11">
        <v>0</v>
      </c>
      <c r="X276" s="4">
        <v>49.676630434782609</v>
      </c>
      <c r="Y276" s="4">
        <v>0</v>
      </c>
      <c r="Z276" s="11">
        <v>0</v>
      </c>
      <c r="AA276" s="4">
        <v>5.6929347826086953</v>
      </c>
      <c r="AB276" s="4">
        <v>0</v>
      </c>
      <c r="AC276" s="11">
        <v>0</v>
      </c>
      <c r="AD276" s="4">
        <v>144.19293478260869</v>
      </c>
      <c r="AE276" s="4">
        <v>39.154891304347828</v>
      </c>
      <c r="AF276" s="11">
        <v>0.27154514445093569</v>
      </c>
      <c r="AG276" s="4">
        <v>4.6440217391304346</v>
      </c>
      <c r="AH276" s="4">
        <v>0</v>
      </c>
      <c r="AI276" s="11">
        <v>0</v>
      </c>
      <c r="AJ276" s="4">
        <v>15.605978260869565</v>
      </c>
      <c r="AK276" s="4">
        <v>0</v>
      </c>
      <c r="AL276" s="11" t="s">
        <v>748</v>
      </c>
      <c r="AM276" s="1">
        <v>245257</v>
      </c>
      <c r="AN276" s="1">
        <v>5</v>
      </c>
      <c r="AX276"/>
      <c r="AY276"/>
    </row>
    <row r="277" spans="1:51" x14ac:dyDescent="0.25">
      <c r="A277" t="s">
        <v>356</v>
      </c>
      <c r="B277" t="s">
        <v>246</v>
      </c>
      <c r="C277" t="s">
        <v>536</v>
      </c>
      <c r="D277" t="s">
        <v>415</v>
      </c>
      <c r="E277" s="4">
        <v>148.39130434782609</v>
      </c>
      <c r="F277" s="4">
        <v>742.491847826087</v>
      </c>
      <c r="G277" s="4">
        <v>27.505434782608695</v>
      </c>
      <c r="H277" s="11">
        <v>3.7044763337322539E-2</v>
      </c>
      <c r="I277" s="4">
        <v>667.32336956521749</v>
      </c>
      <c r="J277" s="4">
        <v>27.505434782608695</v>
      </c>
      <c r="K277" s="11">
        <v>4.1217550646442017E-2</v>
      </c>
      <c r="L277" s="4">
        <v>220.55163043478262</v>
      </c>
      <c r="M277" s="4">
        <v>15.714673913043478</v>
      </c>
      <c r="N277" s="11">
        <v>7.1251678720599287E-2</v>
      </c>
      <c r="O277" s="4">
        <v>150.39945652173913</v>
      </c>
      <c r="P277" s="4">
        <v>15.714673913043478</v>
      </c>
      <c r="Q277" s="9">
        <v>0.10448624135002801</v>
      </c>
      <c r="R277" s="4">
        <v>65.282608695652172</v>
      </c>
      <c r="S277" s="4">
        <v>0</v>
      </c>
      <c r="T277" s="11">
        <v>0</v>
      </c>
      <c r="U277" s="4">
        <v>4.8695652173913047</v>
      </c>
      <c r="V277" s="4">
        <v>0</v>
      </c>
      <c r="W277" s="11">
        <v>0</v>
      </c>
      <c r="X277" s="4">
        <v>89.540760869565219</v>
      </c>
      <c r="Y277" s="4">
        <v>4.1304347826086953</v>
      </c>
      <c r="Z277" s="11">
        <v>4.6129100786015592E-2</v>
      </c>
      <c r="AA277" s="4">
        <v>5.0163043478260869</v>
      </c>
      <c r="AB277" s="4">
        <v>0</v>
      </c>
      <c r="AC277" s="11">
        <v>0</v>
      </c>
      <c r="AD277" s="4">
        <v>417.69021739130437</v>
      </c>
      <c r="AE277" s="4">
        <v>7.6603260869565215</v>
      </c>
      <c r="AF277" s="11">
        <v>1.8339730661635547E-2</v>
      </c>
      <c r="AG277" s="4">
        <v>0</v>
      </c>
      <c r="AH277" s="4">
        <v>0</v>
      </c>
      <c r="AI277" s="11" t="s">
        <v>748</v>
      </c>
      <c r="AJ277" s="4">
        <v>9.6929347826086953</v>
      </c>
      <c r="AK277" s="4">
        <v>0</v>
      </c>
      <c r="AL277" s="11" t="s">
        <v>748</v>
      </c>
      <c r="AM277" s="1">
        <v>245518</v>
      </c>
      <c r="AN277" s="1">
        <v>5</v>
      </c>
      <c r="AX277"/>
      <c r="AY277"/>
    </row>
    <row r="278" spans="1:51" x14ac:dyDescent="0.25">
      <c r="A278" t="s">
        <v>356</v>
      </c>
      <c r="B278" t="s">
        <v>320</v>
      </c>
      <c r="C278" t="s">
        <v>550</v>
      </c>
      <c r="D278" t="s">
        <v>385</v>
      </c>
      <c r="E278" s="4">
        <v>38.576086956521742</v>
      </c>
      <c r="F278" s="4">
        <v>188.38043478260869</v>
      </c>
      <c r="G278" s="4">
        <v>0.17391304347826086</v>
      </c>
      <c r="H278" s="11">
        <v>9.2320120016156019E-4</v>
      </c>
      <c r="I278" s="4">
        <v>162.81793478260869</v>
      </c>
      <c r="J278" s="4">
        <v>0</v>
      </c>
      <c r="K278" s="11">
        <v>0</v>
      </c>
      <c r="L278" s="4">
        <v>66.15217391304347</v>
      </c>
      <c r="M278" s="4">
        <v>0.17391304347826086</v>
      </c>
      <c r="N278" s="11">
        <v>2.6289845547157412E-3</v>
      </c>
      <c r="O278" s="4">
        <v>40.589673913043477</v>
      </c>
      <c r="P278" s="4">
        <v>0</v>
      </c>
      <c r="Q278" s="9">
        <v>0</v>
      </c>
      <c r="R278" s="4">
        <v>20.692934782608695</v>
      </c>
      <c r="S278" s="4">
        <v>0.17391304347826086</v>
      </c>
      <c r="T278" s="11">
        <v>8.4044648719632312E-3</v>
      </c>
      <c r="U278" s="4">
        <v>4.8695652173913047</v>
      </c>
      <c r="V278" s="4">
        <v>0</v>
      </c>
      <c r="W278" s="11">
        <v>0</v>
      </c>
      <c r="X278" s="4">
        <v>38.567934782608695</v>
      </c>
      <c r="Y278" s="4">
        <v>0</v>
      </c>
      <c r="Z278" s="11">
        <v>0</v>
      </c>
      <c r="AA278" s="4">
        <v>0</v>
      </c>
      <c r="AB278" s="4">
        <v>0</v>
      </c>
      <c r="AC278" s="11" t="s">
        <v>748</v>
      </c>
      <c r="AD278" s="4">
        <v>73.554347826086953</v>
      </c>
      <c r="AE278" s="4">
        <v>0</v>
      </c>
      <c r="AF278" s="11">
        <v>0</v>
      </c>
      <c r="AG278" s="4">
        <v>0</v>
      </c>
      <c r="AH278" s="4">
        <v>0</v>
      </c>
      <c r="AI278" s="11" t="s">
        <v>748</v>
      </c>
      <c r="AJ278" s="4">
        <v>10.105978260869565</v>
      </c>
      <c r="AK278" s="4">
        <v>0</v>
      </c>
      <c r="AL278" s="11" t="s">
        <v>748</v>
      </c>
      <c r="AM278" s="1">
        <v>245632</v>
      </c>
      <c r="AN278" s="1">
        <v>5</v>
      </c>
      <c r="AX278"/>
      <c r="AY278"/>
    </row>
    <row r="279" spans="1:51" x14ac:dyDescent="0.25">
      <c r="A279" t="s">
        <v>356</v>
      </c>
      <c r="B279" t="s">
        <v>287</v>
      </c>
      <c r="C279" t="s">
        <v>685</v>
      </c>
      <c r="D279" t="s">
        <v>450</v>
      </c>
      <c r="E279" s="4">
        <v>46.130434782608695</v>
      </c>
      <c r="F279" s="4">
        <v>195.82945652173913</v>
      </c>
      <c r="G279" s="4">
        <v>0</v>
      </c>
      <c r="H279" s="11">
        <v>0</v>
      </c>
      <c r="I279" s="4">
        <v>191.5675</v>
      </c>
      <c r="J279" s="4">
        <v>0</v>
      </c>
      <c r="K279" s="11">
        <v>0</v>
      </c>
      <c r="L279" s="4">
        <v>44.569673913043474</v>
      </c>
      <c r="M279" s="4">
        <v>0</v>
      </c>
      <c r="N279" s="11">
        <v>0</v>
      </c>
      <c r="O279" s="4">
        <v>40.307717391304344</v>
      </c>
      <c r="P279" s="4">
        <v>0</v>
      </c>
      <c r="Q279" s="9">
        <v>0</v>
      </c>
      <c r="R279" s="4">
        <v>0</v>
      </c>
      <c r="S279" s="4">
        <v>0</v>
      </c>
      <c r="T279" s="11" t="s">
        <v>748</v>
      </c>
      <c r="U279" s="4">
        <v>4.2619565217391315</v>
      </c>
      <c r="V279" s="4">
        <v>0</v>
      </c>
      <c r="W279" s="11">
        <v>0</v>
      </c>
      <c r="X279" s="4">
        <v>31.834021739130446</v>
      </c>
      <c r="Y279" s="4">
        <v>0</v>
      </c>
      <c r="Z279" s="11">
        <v>0</v>
      </c>
      <c r="AA279" s="4">
        <v>0</v>
      </c>
      <c r="AB279" s="4">
        <v>0</v>
      </c>
      <c r="AC279" s="11" t="s">
        <v>748</v>
      </c>
      <c r="AD279" s="4">
        <v>116.63554347826089</v>
      </c>
      <c r="AE279" s="4">
        <v>0</v>
      </c>
      <c r="AF279" s="11">
        <v>0</v>
      </c>
      <c r="AG279" s="4">
        <v>2.7902173913043482</v>
      </c>
      <c r="AH279" s="4">
        <v>0</v>
      </c>
      <c r="AI279" s="11">
        <v>0</v>
      </c>
      <c r="AJ279" s="4">
        <v>0</v>
      </c>
      <c r="AK279" s="4">
        <v>0</v>
      </c>
      <c r="AL279" s="11" t="s">
        <v>748</v>
      </c>
      <c r="AM279" s="1">
        <v>245588</v>
      </c>
      <c r="AN279" s="1">
        <v>5</v>
      </c>
      <c r="AX279"/>
      <c r="AY279"/>
    </row>
    <row r="280" spans="1:51" x14ac:dyDescent="0.25">
      <c r="A280" t="s">
        <v>356</v>
      </c>
      <c r="B280" t="s">
        <v>130</v>
      </c>
      <c r="C280" t="s">
        <v>600</v>
      </c>
      <c r="D280" t="s">
        <v>421</v>
      </c>
      <c r="E280" s="4">
        <v>42.695652173913047</v>
      </c>
      <c r="F280" s="4">
        <v>157.28913043478258</v>
      </c>
      <c r="G280" s="4">
        <v>0</v>
      </c>
      <c r="H280" s="11">
        <v>0</v>
      </c>
      <c r="I280" s="4">
        <v>151.98478260869564</v>
      </c>
      <c r="J280" s="4">
        <v>0</v>
      </c>
      <c r="K280" s="11">
        <v>0</v>
      </c>
      <c r="L280" s="4">
        <v>35.170326086956514</v>
      </c>
      <c r="M280" s="4">
        <v>0</v>
      </c>
      <c r="N280" s="11">
        <v>0</v>
      </c>
      <c r="O280" s="4">
        <v>29.865978260869561</v>
      </c>
      <c r="P280" s="4">
        <v>0</v>
      </c>
      <c r="Q280" s="9">
        <v>0</v>
      </c>
      <c r="R280" s="4">
        <v>0</v>
      </c>
      <c r="S280" s="4">
        <v>0</v>
      </c>
      <c r="T280" s="11" t="s">
        <v>748</v>
      </c>
      <c r="U280" s="4">
        <v>5.3043478260869561</v>
      </c>
      <c r="V280" s="4">
        <v>0</v>
      </c>
      <c r="W280" s="11">
        <v>0</v>
      </c>
      <c r="X280" s="4">
        <v>37.599782608695641</v>
      </c>
      <c r="Y280" s="4">
        <v>0</v>
      </c>
      <c r="Z280" s="11">
        <v>0</v>
      </c>
      <c r="AA280" s="4">
        <v>0</v>
      </c>
      <c r="AB280" s="4">
        <v>0</v>
      </c>
      <c r="AC280" s="11" t="s">
        <v>748</v>
      </c>
      <c r="AD280" s="4">
        <v>84.519021739130423</v>
      </c>
      <c r="AE280" s="4">
        <v>0</v>
      </c>
      <c r="AF280" s="11">
        <v>0</v>
      </c>
      <c r="AG280" s="4">
        <v>0</v>
      </c>
      <c r="AH280" s="4">
        <v>0</v>
      </c>
      <c r="AI280" s="11" t="s">
        <v>748</v>
      </c>
      <c r="AJ280" s="4">
        <v>0</v>
      </c>
      <c r="AK280" s="4">
        <v>0</v>
      </c>
      <c r="AL280" s="11" t="s">
        <v>748</v>
      </c>
      <c r="AM280" s="1">
        <v>245349</v>
      </c>
      <c r="AN280" s="1">
        <v>5</v>
      </c>
      <c r="AX280"/>
      <c r="AY280"/>
    </row>
    <row r="281" spans="1:51" x14ac:dyDescent="0.25">
      <c r="A281" t="s">
        <v>356</v>
      </c>
      <c r="B281" t="s">
        <v>296</v>
      </c>
      <c r="C281" t="s">
        <v>491</v>
      </c>
      <c r="D281" t="s">
        <v>423</v>
      </c>
      <c r="E281" s="4">
        <v>24.309859154929576</v>
      </c>
      <c r="F281" s="4">
        <v>105.22295774647888</v>
      </c>
      <c r="G281" s="4">
        <v>0</v>
      </c>
      <c r="H281" s="11">
        <v>0</v>
      </c>
      <c r="I281" s="4">
        <v>99.814507042253524</v>
      </c>
      <c r="J281" s="4">
        <v>0</v>
      </c>
      <c r="K281" s="11">
        <v>0</v>
      </c>
      <c r="L281" s="4">
        <v>24.68661971830986</v>
      </c>
      <c r="M281" s="4">
        <v>0</v>
      </c>
      <c r="N281" s="11">
        <v>0</v>
      </c>
      <c r="O281" s="4">
        <v>19.278169014084508</v>
      </c>
      <c r="P281" s="4">
        <v>0</v>
      </c>
      <c r="Q281" s="9">
        <v>0</v>
      </c>
      <c r="R281" s="4">
        <v>0</v>
      </c>
      <c r="S281" s="4">
        <v>0</v>
      </c>
      <c r="T281" s="11" t="s">
        <v>748</v>
      </c>
      <c r="U281" s="4">
        <v>5.408450704225352</v>
      </c>
      <c r="V281" s="4">
        <v>0</v>
      </c>
      <c r="W281" s="11">
        <v>0</v>
      </c>
      <c r="X281" s="4">
        <v>16.164225352112677</v>
      </c>
      <c r="Y281" s="4">
        <v>0</v>
      </c>
      <c r="Z281" s="11">
        <v>0</v>
      </c>
      <c r="AA281" s="4">
        <v>0</v>
      </c>
      <c r="AB281" s="4">
        <v>0</v>
      </c>
      <c r="AC281" s="11" t="s">
        <v>748</v>
      </c>
      <c r="AD281" s="4">
        <v>54.988309859154938</v>
      </c>
      <c r="AE281" s="4">
        <v>0</v>
      </c>
      <c r="AF281" s="11">
        <v>0</v>
      </c>
      <c r="AG281" s="4">
        <v>0</v>
      </c>
      <c r="AH281" s="4">
        <v>0</v>
      </c>
      <c r="AI281" s="11" t="s">
        <v>748</v>
      </c>
      <c r="AJ281" s="4">
        <v>9.3838028169014081</v>
      </c>
      <c r="AK281" s="4">
        <v>0</v>
      </c>
      <c r="AL281" s="11" t="s">
        <v>748</v>
      </c>
      <c r="AM281" s="1">
        <v>245597</v>
      </c>
      <c r="AN281" s="1">
        <v>5</v>
      </c>
      <c r="AX281"/>
      <c r="AY281"/>
    </row>
    <row r="282" spans="1:51" x14ac:dyDescent="0.25">
      <c r="A282" t="s">
        <v>356</v>
      </c>
      <c r="B282" t="s">
        <v>12</v>
      </c>
      <c r="C282" t="s">
        <v>528</v>
      </c>
      <c r="D282" t="s">
        <v>412</v>
      </c>
      <c r="E282" s="4">
        <v>38.358695652173914</v>
      </c>
      <c r="F282" s="4">
        <v>159.21739130434781</v>
      </c>
      <c r="G282" s="4">
        <v>1.5597826086956521</v>
      </c>
      <c r="H282" s="11">
        <v>9.7965592572364837E-3</v>
      </c>
      <c r="I282" s="4">
        <v>146.05163043478262</v>
      </c>
      <c r="J282" s="4">
        <v>1.5597826086956521</v>
      </c>
      <c r="K282" s="11">
        <v>1.0679665841814425E-2</v>
      </c>
      <c r="L282" s="4">
        <v>32.540760869565219</v>
      </c>
      <c r="M282" s="4">
        <v>0</v>
      </c>
      <c r="N282" s="11">
        <v>0</v>
      </c>
      <c r="O282" s="4">
        <v>19.375</v>
      </c>
      <c r="P282" s="4">
        <v>0</v>
      </c>
      <c r="Q282" s="9">
        <v>0</v>
      </c>
      <c r="R282" s="4">
        <v>8.4375</v>
      </c>
      <c r="S282" s="4">
        <v>0</v>
      </c>
      <c r="T282" s="11">
        <v>0</v>
      </c>
      <c r="U282" s="4">
        <v>4.7282608695652177</v>
      </c>
      <c r="V282" s="4">
        <v>0</v>
      </c>
      <c r="W282" s="11">
        <v>0</v>
      </c>
      <c r="X282" s="4">
        <v>35.836956521739133</v>
      </c>
      <c r="Y282" s="4">
        <v>1.5597826086956521</v>
      </c>
      <c r="Z282" s="11">
        <v>4.3524416135881101E-2</v>
      </c>
      <c r="AA282" s="4">
        <v>0</v>
      </c>
      <c r="AB282" s="4">
        <v>0</v>
      </c>
      <c r="AC282" s="11" t="s">
        <v>748</v>
      </c>
      <c r="AD282" s="4">
        <v>90.839673913043484</v>
      </c>
      <c r="AE282" s="4">
        <v>0</v>
      </c>
      <c r="AF282" s="11">
        <v>0</v>
      </c>
      <c r="AG282" s="4">
        <v>0</v>
      </c>
      <c r="AH282" s="4">
        <v>0</v>
      </c>
      <c r="AI282" s="11" t="s">
        <v>748</v>
      </c>
      <c r="AJ282" s="4">
        <v>0</v>
      </c>
      <c r="AK282" s="4">
        <v>0</v>
      </c>
      <c r="AL282" s="11" t="s">
        <v>748</v>
      </c>
      <c r="AM282" s="1">
        <v>245045</v>
      </c>
      <c r="AN282" s="1">
        <v>5</v>
      </c>
      <c r="AX282"/>
      <c r="AY282"/>
    </row>
    <row r="283" spans="1:51" x14ac:dyDescent="0.25">
      <c r="A283" t="s">
        <v>356</v>
      </c>
      <c r="B283" t="s">
        <v>187</v>
      </c>
      <c r="C283" t="s">
        <v>632</v>
      </c>
      <c r="D283" t="s">
        <v>429</v>
      </c>
      <c r="E283" s="4">
        <v>40.815217391304351</v>
      </c>
      <c r="F283" s="4">
        <v>184.18771739130435</v>
      </c>
      <c r="G283" s="4">
        <v>18.398152173913044</v>
      </c>
      <c r="H283" s="11">
        <v>9.9888051355924101E-2</v>
      </c>
      <c r="I283" s="4">
        <v>173.27217391304347</v>
      </c>
      <c r="J283" s="4">
        <v>18.260760869565217</v>
      </c>
      <c r="K283" s="11">
        <v>0.10538772878055636</v>
      </c>
      <c r="L283" s="4">
        <v>31.792608695652177</v>
      </c>
      <c r="M283" s="4">
        <v>0.13739130434782609</v>
      </c>
      <c r="N283" s="11">
        <v>4.3214857158486381E-3</v>
      </c>
      <c r="O283" s="4">
        <v>20.877065217391308</v>
      </c>
      <c r="P283" s="4">
        <v>0</v>
      </c>
      <c r="Q283" s="9">
        <v>0</v>
      </c>
      <c r="R283" s="4">
        <v>5.1764130434782611</v>
      </c>
      <c r="S283" s="4">
        <v>0.13739130434782609</v>
      </c>
      <c r="T283" s="11">
        <v>2.6541797030846439E-2</v>
      </c>
      <c r="U283" s="4">
        <v>5.7391304347826084</v>
      </c>
      <c r="V283" s="4">
        <v>0</v>
      </c>
      <c r="W283" s="11">
        <v>0</v>
      </c>
      <c r="X283" s="4">
        <v>46.720108695652186</v>
      </c>
      <c r="Y283" s="4">
        <v>18.009782608695652</v>
      </c>
      <c r="Z283" s="11">
        <v>0.38548246379340417</v>
      </c>
      <c r="AA283" s="4">
        <v>0</v>
      </c>
      <c r="AB283" s="4">
        <v>0</v>
      </c>
      <c r="AC283" s="11" t="s">
        <v>748</v>
      </c>
      <c r="AD283" s="4">
        <v>62.156630434782599</v>
      </c>
      <c r="AE283" s="4">
        <v>0.25097826086956521</v>
      </c>
      <c r="AF283" s="11">
        <v>4.0378356920892349E-3</v>
      </c>
      <c r="AG283" s="4">
        <v>0</v>
      </c>
      <c r="AH283" s="4">
        <v>0</v>
      </c>
      <c r="AI283" s="11" t="s">
        <v>748</v>
      </c>
      <c r="AJ283" s="4">
        <v>43.518369565217398</v>
      </c>
      <c r="AK283" s="4">
        <v>0</v>
      </c>
      <c r="AL283" s="11" t="s">
        <v>748</v>
      </c>
      <c r="AM283" s="1">
        <v>245433</v>
      </c>
      <c r="AN283" s="1">
        <v>5</v>
      </c>
      <c r="AX283"/>
      <c r="AY283"/>
    </row>
    <row r="284" spans="1:51" x14ac:dyDescent="0.25">
      <c r="A284" t="s">
        <v>356</v>
      </c>
      <c r="B284" t="s">
        <v>191</v>
      </c>
      <c r="C284" t="s">
        <v>490</v>
      </c>
      <c r="D284" t="s">
        <v>432</v>
      </c>
      <c r="E284" s="4">
        <v>64.423913043478265</v>
      </c>
      <c r="F284" s="4">
        <v>217.90347826086958</v>
      </c>
      <c r="G284" s="4">
        <v>0</v>
      </c>
      <c r="H284" s="11">
        <v>0</v>
      </c>
      <c r="I284" s="4">
        <v>199.8382608695652</v>
      </c>
      <c r="J284" s="4">
        <v>0</v>
      </c>
      <c r="K284" s="11">
        <v>0</v>
      </c>
      <c r="L284" s="4">
        <v>59.690217391304351</v>
      </c>
      <c r="M284" s="4">
        <v>0</v>
      </c>
      <c r="N284" s="11">
        <v>0</v>
      </c>
      <c r="O284" s="4">
        <v>41.625</v>
      </c>
      <c r="P284" s="4">
        <v>0</v>
      </c>
      <c r="Q284" s="9">
        <v>0</v>
      </c>
      <c r="R284" s="4">
        <v>12.478260869565217</v>
      </c>
      <c r="S284" s="4">
        <v>0</v>
      </c>
      <c r="T284" s="11">
        <v>0</v>
      </c>
      <c r="U284" s="4">
        <v>5.5869565217391308</v>
      </c>
      <c r="V284" s="4">
        <v>0</v>
      </c>
      <c r="W284" s="11">
        <v>0</v>
      </c>
      <c r="X284" s="4">
        <v>32.172499999999999</v>
      </c>
      <c r="Y284" s="4">
        <v>0</v>
      </c>
      <c r="Z284" s="11">
        <v>0</v>
      </c>
      <c r="AA284" s="4">
        <v>0</v>
      </c>
      <c r="AB284" s="4">
        <v>0</v>
      </c>
      <c r="AC284" s="11" t="s">
        <v>748</v>
      </c>
      <c r="AD284" s="4">
        <v>121.8532608695652</v>
      </c>
      <c r="AE284" s="4">
        <v>0</v>
      </c>
      <c r="AF284" s="11">
        <v>0</v>
      </c>
      <c r="AG284" s="4">
        <v>0</v>
      </c>
      <c r="AH284" s="4">
        <v>0</v>
      </c>
      <c r="AI284" s="11" t="s">
        <v>748</v>
      </c>
      <c r="AJ284" s="4">
        <v>4.1875</v>
      </c>
      <c r="AK284" s="4">
        <v>0</v>
      </c>
      <c r="AL284" s="11" t="s">
        <v>748</v>
      </c>
      <c r="AM284" s="1">
        <v>245438</v>
      </c>
      <c r="AN284" s="1">
        <v>5</v>
      </c>
      <c r="AX284"/>
      <c r="AY284"/>
    </row>
    <row r="285" spans="1:51" x14ac:dyDescent="0.25">
      <c r="A285" t="s">
        <v>356</v>
      </c>
      <c r="B285" t="s">
        <v>316</v>
      </c>
      <c r="C285" t="s">
        <v>489</v>
      </c>
      <c r="D285" t="s">
        <v>415</v>
      </c>
      <c r="E285" s="4">
        <v>34.815217391304351</v>
      </c>
      <c r="F285" s="4">
        <v>188.64739130434788</v>
      </c>
      <c r="G285" s="4">
        <v>0</v>
      </c>
      <c r="H285" s="11">
        <v>0</v>
      </c>
      <c r="I285" s="4">
        <v>171.09304347826094</v>
      </c>
      <c r="J285" s="4">
        <v>0</v>
      </c>
      <c r="K285" s="11">
        <v>0</v>
      </c>
      <c r="L285" s="4">
        <v>48.806630434782605</v>
      </c>
      <c r="M285" s="4">
        <v>0</v>
      </c>
      <c r="N285" s="11">
        <v>0</v>
      </c>
      <c r="O285" s="4">
        <v>31.252282608695648</v>
      </c>
      <c r="P285" s="4">
        <v>0</v>
      </c>
      <c r="Q285" s="9">
        <v>0</v>
      </c>
      <c r="R285" s="4">
        <v>11.902173913043478</v>
      </c>
      <c r="S285" s="4">
        <v>0</v>
      </c>
      <c r="T285" s="11">
        <v>0</v>
      </c>
      <c r="U285" s="4">
        <v>5.6521739130434785</v>
      </c>
      <c r="V285" s="4">
        <v>0</v>
      </c>
      <c r="W285" s="11">
        <v>0</v>
      </c>
      <c r="X285" s="4">
        <v>33.224239130434782</v>
      </c>
      <c r="Y285" s="4">
        <v>0</v>
      </c>
      <c r="Z285" s="11">
        <v>0</v>
      </c>
      <c r="AA285" s="4">
        <v>0</v>
      </c>
      <c r="AB285" s="4">
        <v>0</v>
      </c>
      <c r="AC285" s="11" t="s">
        <v>748</v>
      </c>
      <c r="AD285" s="4">
        <v>106.61652173913049</v>
      </c>
      <c r="AE285" s="4">
        <v>0</v>
      </c>
      <c r="AF285" s="11">
        <v>0</v>
      </c>
      <c r="AG285" s="4">
        <v>0</v>
      </c>
      <c r="AH285" s="4">
        <v>0</v>
      </c>
      <c r="AI285" s="11" t="s">
        <v>748</v>
      </c>
      <c r="AJ285" s="4">
        <v>0</v>
      </c>
      <c r="AK285" s="4">
        <v>0</v>
      </c>
      <c r="AL285" s="11" t="s">
        <v>748</v>
      </c>
      <c r="AM285" s="1">
        <v>245627</v>
      </c>
      <c r="AN285" s="1">
        <v>5</v>
      </c>
      <c r="AX285"/>
      <c r="AY285"/>
    </row>
    <row r="286" spans="1:51" x14ac:dyDescent="0.25">
      <c r="A286" t="s">
        <v>356</v>
      </c>
      <c r="B286" t="s">
        <v>16</v>
      </c>
      <c r="C286" t="s">
        <v>530</v>
      </c>
      <c r="D286" t="s">
        <v>406</v>
      </c>
      <c r="E286" s="4">
        <v>55.652173913043477</v>
      </c>
      <c r="F286" s="4">
        <v>171.75271739130437</v>
      </c>
      <c r="G286" s="4">
        <v>0</v>
      </c>
      <c r="H286" s="11">
        <v>0</v>
      </c>
      <c r="I286" s="4">
        <v>159.5896739130435</v>
      </c>
      <c r="J286" s="4">
        <v>0</v>
      </c>
      <c r="K286" s="11">
        <v>0</v>
      </c>
      <c r="L286" s="4">
        <v>25.032608695652176</v>
      </c>
      <c r="M286" s="4">
        <v>0</v>
      </c>
      <c r="N286" s="11">
        <v>0</v>
      </c>
      <c r="O286" s="4">
        <v>18.546195652173914</v>
      </c>
      <c r="P286" s="4">
        <v>0</v>
      </c>
      <c r="Q286" s="9">
        <v>0</v>
      </c>
      <c r="R286" s="4">
        <v>4.8586956521739131</v>
      </c>
      <c r="S286" s="4">
        <v>0</v>
      </c>
      <c r="T286" s="11">
        <v>0</v>
      </c>
      <c r="U286" s="4">
        <v>1.6277173913043479</v>
      </c>
      <c r="V286" s="4">
        <v>0</v>
      </c>
      <c r="W286" s="11">
        <v>0</v>
      </c>
      <c r="X286" s="4">
        <v>19.779891304347824</v>
      </c>
      <c r="Y286" s="4">
        <v>0</v>
      </c>
      <c r="Z286" s="11">
        <v>0</v>
      </c>
      <c r="AA286" s="4">
        <v>5.6766304347826084</v>
      </c>
      <c r="AB286" s="4">
        <v>0</v>
      </c>
      <c r="AC286" s="11">
        <v>0</v>
      </c>
      <c r="AD286" s="4">
        <v>102.8804347826087</v>
      </c>
      <c r="AE286" s="4">
        <v>0</v>
      </c>
      <c r="AF286" s="11">
        <v>0</v>
      </c>
      <c r="AG286" s="4">
        <v>1.0951086956521738</v>
      </c>
      <c r="AH286" s="4">
        <v>0</v>
      </c>
      <c r="AI286" s="11">
        <v>0</v>
      </c>
      <c r="AJ286" s="4">
        <v>17.288043478260871</v>
      </c>
      <c r="AK286" s="4">
        <v>0</v>
      </c>
      <c r="AL286" s="11" t="s">
        <v>748</v>
      </c>
      <c r="AM286" s="1">
        <v>245067</v>
      </c>
      <c r="AN286" s="1">
        <v>5</v>
      </c>
      <c r="AX286"/>
      <c r="AY286"/>
    </row>
    <row r="287" spans="1:51" x14ac:dyDescent="0.25">
      <c r="A287" t="s">
        <v>356</v>
      </c>
      <c r="B287" t="s">
        <v>233</v>
      </c>
      <c r="C287" t="s">
        <v>523</v>
      </c>
      <c r="D287" t="s">
        <v>448</v>
      </c>
      <c r="E287" s="4">
        <v>65.978260869565219</v>
      </c>
      <c r="F287" s="4">
        <v>199.19510869565218</v>
      </c>
      <c r="G287" s="4">
        <v>0</v>
      </c>
      <c r="H287" s="11">
        <v>0</v>
      </c>
      <c r="I287" s="4">
        <v>177.05652173913043</v>
      </c>
      <c r="J287" s="4">
        <v>0</v>
      </c>
      <c r="K287" s="11">
        <v>0</v>
      </c>
      <c r="L287" s="4">
        <v>42.434782608695656</v>
      </c>
      <c r="M287" s="4">
        <v>0</v>
      </c>
      <c r="N287" s="11">
        <v>0</v>
      </c>
      <c r="O287" s="4">
        <v>25.847826086956523</v>
      </c>
      <c r="P287" s="4">
        <v>0</v>
      </c>
      <c r="Q287" s="9">
        <v>0</v>
      </c>
      <c r="R287" s="4">
        <v>10.5</v>
      </c>
      <c r="S287" s="4">
        <v>0</v>
      </c>
      <c r="T287" s="11">
        <v>0</v>
      </c>
      <c r="U287" s="4">
        <v>6.0869565217391308</v>
      </c>
      <c r="V287" s="4">
        <v>0</v>
      </c>
      <c r="W287" s="11">
        <v>0</v>
      </c>
      <c r="X287" s="4">
        <v>51.969565217391299</v>
      </c>
      <c r="Y287" s="4">
        <v>0</v>
      </c>
      <c r="Z287" s="11">
        <v>0</v>
      </c>
      <c r="AA287" s="4">
        <v>5.5516304347826084</v>
      </c>
      <c r="AB287" s="4">
        <v>0</v>
      </c>
      <c r="AC287" s="11">
        <v>0</v>
      </c>
      <c r="AD287" s="4">
        <v>90.630434782608702</v>
      </c>
      <c r="AE287" s="4">
        <v>0</v>
      </c>
      <c r="AF287" s="11">
        <v>0</v>
      </c>
      <c r="AG287" s="4">
        <v>0</v>
      </c>
      <c r="AH287" s="4">
        <v>0</v>
      </c>
      <c r="AI287" s="11" t="s">
        <v>748</v>
      </c>
      <c r="AJ287" s="4">
        <v>8.6086956521739122</v>
      </c>
      <c r="AK287" s="4">
        <v>0</v>
      </c>
      <c r="AL287" s="11" t="s">
        <v>748</v>
      </c>
      <c r="AM287" s="1">
        <v>245495</v>
      </c>
      <c r="AN287" s="1">
        <v>5</v>
      </c>
      <c r="AX287"/>
      <c r="AY287"/>
    </row>
    <row r="288" spans="1:51" x14ac:dyDescent="0.25">
      <c r="A288" t="s">
        <v>356</v>
      </c>
      <c r="B288" t="s">
        <v>95</v>
      </c>
      <c r="C288" t="s">
        <v>513</v>
      </c>
      <c r="D288" t="s">
        <v>413</v>
      </c>
      <c r="E288" s="4">
        <v>84.206521739130437</v>
      </c>
      <c r="F288" s="4">
        <v>380.17391304347825</v>
      </c>
      <c r="G288" s="4">
        <v>0</v>
      </c>
      <c r="H288" s="11">
        <v>0</v>
      </c>
      <c r="I288" s="4">
        <v>350.94021739130432</v>
      </c>
      <c r="J288" s="4">
        <v>0</v>
      </c>
      <c r="K288" s="11">
        <v>0</v>
      </c>
      <c r="L288" s="4">
        <v>132.19293478260869</v>
      </c>
      <c r="M288" s="4">
        <v>0</v>
      </c>
      <c r="N288" s="11">
        <v>0</v>
      </c>
      <c r="O288" s="4">
        <v>102.95923913043478</v>
      </c>
      <c r="P288" s="4">
        <v>0</v>
      </c>
      <c r="Q288" s="9">
        <v>0</v>
      </c>
      <c r="R288" s="4">
        <v>23.777173913043477</v>
      </c>
      <c r="S288" s="4">
        <v>0</v>
      </c>
      <c r="T288" s="11">
        <v>0</v>
      </c>
      <c r="U288" s="4">
        <v>5.4565217391304346</v>
      </c>
      <c r="V288" s="4">
        <v>0</v>
      </c>
      <c r="W288" s="11">
        <v>0</v>
      </c>
      <c r="X288" s="4">
        <v>95.464673913043484</v>
      </c>
      <c r="Y288" s="4">
        <v>0</v>
      </c>
      <c r="Z288" s="11">
        <v>0</v>
      </c>
      <c r="AA288" s="4">
        <v>0</v>
      </c>
      <c r="AB288" s="4">
        <v>0</v>
      </c>
      <c r="AC288" s="11" t="s">
        <v>748</v>
      </c>
      <c r="AD288" s="4">
        <v>134.73641304347825</v>
      </c>
      <c r="AE288" s="4">
        <v>0</v>
      </c>
      <c r="AF288" s="11">
        <v>0</v>
      </c>
      <c r="AG288" s="4">
        <v>8.679347826086957</v>
      </c>
      <c r="AH288" s="4">
        <v>0</v>
      </c>
      <c r="AI288" s="11">
        <v>0</v>
      </c>
      <c r="AJ288" s="4">
        <v>9.1005434782608692</v>
      </c>
      <c r="AK288" s="4">
        <v>0</v>
      </c>
      <c r="AL288" s="11" t="s">
        <v>748</v>
      </c>
      <c r="AM288" s="1">
        <v>245295</v>
      </c>
      <c r="AN288" s="1">
        <v>5</v>
      </c>
      <c r="AX288"/>
      <c r="AY288"/>
    </row>
    <row r="289" spans="1:51" x14ac:dyDescent="0.25">
      <c r="A289" t="s">
        <v>356</v>
      </c>
      <c r="B289" t="s">
        <v>113</v>
      </c>
      <c r="C289" t="s">
        <v>500</v>
      </c>
      <c r="D289" t="s">
        <v>415</v>
      </c>
      <c r="E289" s="4">
        <v>64.163043478260875</v>
      </c>
      <c r="F289" s="4">
        <v>200.65217391304344</v>
      </c>
      <c r="G289" s="4">
        <v>0</v>
      </c>
      <c r="H289" s="11">
        <v>0</v>
      </c>
      <c r="I289" s="4">
        <v>181.23913043478257</v>
      </c>
      <c r="J289" s="4">
        <v>0</v>
      </c>
      <c r="K289" s="11">
        <v>0</v>
      </c>
      <c r="L289" s="4">
        <v>71.546195652173907</v>
      </c>
      <c r="M289" s="4">
        <v>0</v>
      </c>
      <c r="N289" s="11">
        <v>0</v>
      </c>
      <c r="O289" s="4">
        <v>54.418478260869563</v>
      </c>
      <c r="P289" s="4">
        <v>0</v>
      </c>
      <c r="Q289" s="9">
        <v>0</v>
      </c>
      <c r="R289" s="4">
        <v>12.258152173913043</v>
      </c>
      <c r="S289" s="4">
        <v>0</v>
      </c>
      <c r="T289" s="11">
        <v>0</v>
      </c>
      <c r="U289" s="4">
        <v>4.8695652173913047</v>
      </c>
      <c r="V289" s="4">
        <v>0</v>
      </c>
      <c r="W289" s="11">
        <v>0</v>
      </c>
      <c r="X289" s="4">
        <v>23.076086956521738</v>
      </c>
      <c r="Y289" s="4">
        <v>0</v>
      </c>
      <c r="Z289" s="11">
        <v>0</v>
      </c>
      <c r="AA289" s="4">
        <v>2.285326086956522</v>
      </c>
      <c r="AB289" s="4">
        <v>0</v>
      </c>
      <c r="AC289" s="11">
        <v>0</v>
      </c>
      <c r="AD289" s="4">
        <v>92.858695652173907</v>
      </c>
      <c r="AE289" s="4">
        <v>0</v>
      </c>
      <c r="AF289" s="11">
        <v>0</v>
      </c>
      <c r="AG289" s="4">
        <v>5.3586956521739131</v>
      </c>
      <c r="AH289" s="4">
        <v>0</v>
      </c>
      <c r="AI289" s="11">
        <v>0</v>
      </c>
      <c r="AJ289" s="4">
        <v>5.5271739130434785</v>
      </c>
      <c r="AK289" s="4">
        <v>0</v>
      </c>
      <c r="AL289" s="11" t="s">
        <v>748</v>
      </c>
      <c r="AM289" s="1">
        <v>245324</v>
      </c>
      <c r="AN289" s="1">
        <v>5</v>
      </c>
      <c r="AX289"/>
      <c r="AY289"/>
    </row>
    <row r="290" spans="1:51" x14ac:dyDescent="0.25">
      <c r="A290" t="s">
        <v>356</v>
      </c>
      <c r="B290" t="s">
        <v>42</v>
      </c>
      <c r="C290" t="s">
        <v>512</v>
      </c>
      <c r="D290" t="s">
        <v>415</v>
      </c>
      <c r="E290" s="4">
        <v>58.076086956521742</v>
      </c>
      <c r="F290" s="4">
        <v>192.69021739130434</v>
      </c>
      <c r="G290" s="4">
        <v>0</v>
      </c>
      <c r="H290" s="11">
        <v>0</v>
      </c>
      <c r="I290" s="4">
        <v>173.21739130434784</v>
      </c>
      <c r="J290" s="4">
        <v>0</v>
      </c>
      <c r="K290" s="11">
        <v>0</v>
      </c>
      <c r="L290" s="4">
        <v>42.95652173913043</v>
      </c>
      <c r="M290" s="4">
        <v>0</v>
      </c>
      <c r="N290" s="11">
        <v>0</v>
      </c>
      <c r="O290" s="4">
        <v>25.021739130434781</v>
      </c>
      <c r="P290" s="4">
        <v>0</v>
      </c>
      <c r="Q290" s="9">
        <v>0</v>
      </c>
      <c r="R290" s="4">
        <v>12.413043478260869</v>
      </c>
      <c r="S290" s="4">
        <v>0</v>
      </c>
      <c r="T290" s="11">
        <v>0</v>
      </c>
      <c r="U290" s="4">
        <v>5.5217391304347823</v>
      </c>
      <c r="V290" s="4">
        <v>0</v>
      </c>
      <c r="W290" s="11">
        <v>0</v>
      </c>
      <c r="X290" s="4">
        <v>38.864130434782609</v>
      </c>
      <c r="Y290" s="4">
        <v>0</v>
      </c>
      <c r="Z290" s="11">
        <v>0</v>
      </c>
      <c r="AA290" s="4">
        <v>1.5380434782608696</v>
      </c>
      <c r="AB290" s="4">
        <v>0</v>
      </c>
      <c r="AC290" s="11">
        <v>0</v>
      </c>
      <c r="AD290" s="4">
        <v>102.19565217391305</v>
      </c>
      <c r="AE290" s="4">
        <v>0</v>
      </c>
      <c r="AF290" s="11">
        <v>0</v>
      </c>
      <c r="AG290" s="4">
        <v>7.1358695652173916</v>
      </c>
      <c r="AH290" s="4">
        <v>0</v>
      </c>
      <c r="AI290" s="11">
        <v>0</v>
      </c>
      <c r="AJ290" s="4">
        <v>0</v>
      </c>
      <c r="AK290" s="4">
        <v>0</v>
      </c>
      <c r="AL290" s="11" t="s">
        <v>748</v>
      </c>
      <c r="AM290" s="1">
        <v>245222</v>
      </c>
      <c r="AN290" s="1">
        <v>5</v>
      </c>
      <c r="AX290"/>
      <c r="AY290"/>
    </row>
    <row r="291" spans="1:51" x14ac:dyDescent="0.25">
      <c r="A291" t="s">
        <v>356</v>
      </c>
      <c r="B291" t="s">
        <v>119</v>
      </c>
      <c r="C291" t="s">
        <v>483</v>
      </c>
      <c r="D291" t="s">
        <v>405</v>
      </c>
      <c r="E291" s="4">
        <v>21.554347826086957</v>
      </c>
      <c r="F291" s="4">
        <v>73.296195652173907</v>
      </c>
      <c r="G291" s="4">
        <v>0</v>
      </c>
      <c r="H291" s="11">
        <v>0</v>
      </c>
      <c r="I291" s="4">
        <v>66.581521739130437</v>
      </c>
      <c r="J291" s="4">
        <v>0</v>
      </c>
      <c r="K291" s="11">
        <v>0</v>
      </c>
      <c r="L291" s="4">
        <v>26.494565217391301</v>
      </c>
      <c r="M291" s="4">
        <v>0</v>
      </c>
      <c r="N291" s="11">
        <v>0</v>
      </c>
      <c r="O291" s="4">
        <v>19.779891304347824</v>
      </c>
      <c r="P291" s="4">
        <v>0</v>
      </c>
      <c r="Q291" s="9">
        <v>0</v>
      </c>
      <c r="R291" s="4">
        <v>2.4456521739130435</v>
      </c>
      <c r="S291" s="4">
        <v>0</v>
      </c>
      <c r="T291" s="11">
        <v>0</v>
      </c>
      <c r="U291" s="4">
        <v>4.2690217391304346</v>
      </c>
      <c r="V291" s="4">
        <v>0</v>
      </c>
      <c r="W291" s="11">
        <v>0</v>
      </c>
      <c r="X291" s="4">
        <v>6.6005434782608692</v>
      </c>
      <c r="Y291" s="4">
        <v>0</v>
      </c>
      <c r="Z291" s="11">
        <v>0</v>
      </c>
      <c r="AA291" s="4">
        <v>0</v>
      </c>
      <c r="AB291" s="4">
        <v>0</v>
      </c>
      <c r="AC291" s="11" t="s">
        <v>748</v>
      </c>
      <c r="AD291" s="4">
        <v>40.201086956521742</v>
      </c>
      <c r="AE291" s="4">
        <v>0</v>
      </c>
      <c r="AF291" s="11">
        <v>0</v>
      </c>
      <c r="AG291" s="4">
        <v>0</v>
      </c>
      <c r="AH291" s="4">
        <v>0</v>
      </c>
      <c r="AI291" s="11" t="s">
        <v>748</v>
      </c>
      <c r="AJ291" s="4">
        <v>0</v>
      </c>
      <c r="AK291" s="4">
        <v>0</v>
      </c>
      <c r="AL291" s="11" t="s">
        <v>748</v>
      </c>
      <c r="AM291" s="1">
        <v>245336</v>
      </c>
      <c r="AN291" s="1">
        <v>5</v>
      </c>
      <c r="AX291"/>
      <c r="AY291"/>
    </row>
    <row r="292" spans="1:51" x14ac:dyDescent="0.25">
      <c r="A292" t="s">
        <v>356</v>
      </c>
      <c r="B292" t="s">
        <v>118</v>
      </c>
      <c r="C292" t="s">
        <v>594</v>
      </c>
      <c r="D292" t="s">
        <v>415</v>
      </c>
      <c r="E292" s="4">
        <v>28.108695652173914</v>
      </c>
      <c r="F292" s="4">
        <v>87.62228260869567</v>
      </c>
      <c r="G292" s="4">
        <v>1.9130434782608696</v>
      </c>
      <c r="H292" s="11">
        <v>2.1832842301131954E-2</v>
      </c>
      <c r="I292" s="4">
        <v>79.489130434782609</v>
      </c>
      <c r="J292" s="4">
        <v>1.9130434782608696</v>
      </c>
      <c r="K292" s="11">
        <v>2.4066730479967182E-2</v>
      </c>
      <c r="L292" s="4">
        <v>38.415760869565219</v>
      </c>
      <c r="M292" s="4">
        <v>0</v>
      </c>
      <c r="N292" s="11">
        <v>0</v>
      </c>
      <c r="O292" s="4">
        <v>32.095108695652172</v>
      </c>
      <c r="P292" s="4">
        <v>0</v>
      </c>
      <c r="Q292" s="9">
        <v>0</v>
      </c>
      <c r="R292" s="4">
        <v>1.6086956521739131</v>
      </c>
      <c r="S292" s="4">
        <v>0</v>
      </c>
      <c r="T292" s="11">
        <v>0</v>
      </c>
      <c r="U292" s="4">
        <v>4.7119565217391308</v>
      </c>
      <c r="V292" s="4">
        <v>0</v>
      </c>
      <c r="W292" s="11">
        <v>0</v>
      </c>
      <c r="X292" s="4">
        <v>8.2119565217391308</v>
      </c>
      <c r="Y292" s="4">
        <v>0</v>
      </c>
      <c r="Z292" s="11">
        <v>0</v>
      </c>
      <c r="AA292" s="4">
        <v>1.8125</v>
      </c>
      <c r="AB292" s="4">
        <v>0</v>
      </c>
      <c r="AC292" s="11">
        <v>0</v>
      </c>
      <c r="AD292" s="4">
        <v>39.133152173913047</v>
      </c>
      <c r="AE292" s="4">
        <v>1.9130434782608696</v>
      </c>
      <c r="AF292" s="11">
        <v>4.8885494062912295E-2</v>
      </c>
      <c r="AG292" s="4">
        <v>0</v>
      </c>
      <c r="AH292" s="4">
        <v>0</v>
      </c>
      <c r="AI292" s="11" t="s">
        <v>748</v>
      </c>
      <c r="AJ292" s="4">
        <v>4.8913043478260872E-2</v>
      </c>
      <c r="AK292" s="4">
        <v>0</v>
      </c>
      <c r="AL292" s="11" t="s">
        <v>748</v>
      </c>
      <c r="AM292" s="1">
        <v>245332</v>
      </c>
      <c r="AN292" s="1">
        <v>5</v>
      </c>
      <c r="AX292"/>
      <c r="AY292"/>
    </row>
    <row r="293" spans="1:51" x14ac:dyDescent="0.25">
      <c r="A293" t="s">
        <v>356</v>
      </c>
      <c r="B293" t="s">
        <v>33</v>
      </c>
      <c r="C293" t="s">
        <v>539</v>
      </c>
      <c r="D293" t="s">
        <v>411</v>
      </c>
      <c r="E293" s="4">
        <v>42.478260869565219</v>
      </c>
      <c r="F293" s="4">
        <v>150.0826086956522</v>
      </c>
      <c r="G293" s="4">
        <v>0</v>
      </c>
      <c r="H293" s="11">
        <v>0</v>
      </c>
      <c r="I293" s="4">
        <v>134.88695652173911</v>
      </c>
      <c r="J293" s="4">
        <v>0</v>
      </c>
      <c r="K293" s="11">
        <v>0</v>
      </c>
      <c r="L293" s="4">
        <v>38.649456521739133</v>
      </c>
      <c r="M293" s="4">
        <v>0</v>
      </c>
      <c r="N293" s="11">
        <v>0</v>
      </c>
      <c r="O293" s="4">
        <v>25.005434782608695</v>
      </c>
      <c r="P293" s="4">
        <v>0</v>
      </c>
      <c r="Q293" s="9">
        <v>0</v>
      </c>
      <c r="R293" s="4">
        <v>9.554347826086957</v>
      </c>
      <c r="S293" s="4">
        <v>0</v>
      </c>
      <c r="T293" s="11">
        <v>0</v>
      </c>
      <c r="U293" s="4">
        <v>4.0896739130434785</v>
      </c>
      <c r="V293" s="4">
        <v>0</v>
      </c>
      <c r="W293" s="11">
        <v>0</v>
      </c>
      <c r="X293" s="4">
        <v>26.206521739130434</v>
      </c>
      <c r="Y293" s="4">
        <v>0</v>
      </c>
      <c r="Z293" s="11">
        <v>0</v>
      </c>
      <c r="AA293" s="4">
        <v>1.5516304347826086</v>
      </c>
      <c r="AB293" s="4">
        <v>0</v>
      </c>
      <c r="AC293" s="11">
        <v>0</v>
      </c>
      <c r="AD293" s="4">
        <v>62.127717391304351</v>
      </c>
      <c r="AE293" s="4">
        <v>0</v>
      </c>
      <c r="AF293" s="11">
        <v>0</v>
      </c>
      <c r="AG293" s="4">
        <v>11.612499999999999</v>
      </c>
      <c r="AH293" s="4">
        <v>0</v>
      </c>
      <c r="AI293" s="11">
        <v>0</v>
      </c>
      <c r="AJ293" s="4">
        <v>9.9347826086956523</v>
      </c>
      <c r="AK293" s="4">
        <v>0</v>
      </c>
      <c r="AL293" s="11" t="s">
        <v>748</v>
      </c>
      <c r="AM293" s="1">
        <v>245201</v>
      </c>
      <c r="AN293" s="1">
        <v>5</v>
      </c>
      <c r="AX293"/>
      <c r="AY293"/>
    </row>
    <row r="294" spans="1:51" x14ac:dyDescent="0.25">
      <c r="A294" t="s">
        <v>356</v>
      </c>
      <c r="B294" t="s">
        <v>124</v>
      </c>
      <c r="C294" t="s">
        <v>541</v>
      </c>
      <c r="D294" t="s">
        <v>385</v>
      </c>
      <c r="E294" s="4">
        <v>51.836956521739133</v>
      </c>
      <c r="F294" s="4">
        <v>176.69293478260872</v>
      </c>
      <c r="G294" s="4">
        <v>0</v>
      </c>
      <c r="H294" s="11">
        <v>0</v>
      </c>
      <c r="I294" s="4">
        <v>163.15760869565219</v>
      </c>
      <c r="J294" s="4">
        <v>0</v>
      </c>
      <c r="K294" s="11">
        <v>0</v>
      </c>
      <c r="L294" s="4">
        <v>52.483695652173914</v>
      </c>
      <c r="M294" s="4">
        <v>0</v>
      </c>
      <c r="N294" s="11">
        <v>0</v>
      </c>
      <c r="O294" s="4">
        <v>39.048913043478258</v>
      </c>
      <c r="P294" s="4">
        <v>0</v>
      </c>
      <c r="Q294" s="9">
        <v>0</v>
      </c>
      <c r="R294" s="4">
        <v>11.304347826086957</v>
      </c>
      <c r="S294" s="4">
        <v>0</v>
      </c>
      <c r="T294" s="11">
        <v>0</v>
      </c>
      <c r="U294" s="4">
        <v>2.1304347826086958</v>
      </c>
      <c r="V294" s="4">
        <v>0</v>
      </c>
      <c r="W294" s="11">
        <v>0</v>
      </c>
      <c r="X294" s="4">
        <v>32.478260869565219</v>
      </c>
      <c r="Y294" s="4">
        <v>0</v>
      </c>
      <c r="Z294" s="11">
        <v>0</v>
      </c>
      <c r="AA294" s="4">
        <v>0.10054347826086957</v>
      </c>
      <c r="AB294" s="4">
        <v>0</v>
      </c>
      <c r="AC294" s="11">
        <v>0</v>
      </c>
      <c r="AD294" s="4">
        <v>87.641304347826093</v>
      </c>
      <c r="AE294" s="4">
        <v>0</v>
      </c>
      <c r="AF294" s="11">
        <v>0</v>
      </c>
      <c r="AG294" s="4">
        <v>1.9728260869565217</v>
      </c>
      <c r="AH294" s="4">
        <v>0</v>
      </c>
      <c r="AI294" s="11">
        <v>0</v>
      </c>
      <c r="AJ294" s="4">
        <v>2.0163043478260869</v>
      </c>
      <c r="AK294" s="4">
        <v>0</v>
      </c>
      <c r="AL294" s="11" t="s">
        <v>748</v>
      </c>
      <c r="AM294" s="1">
        <v>245342</v>
      </c>
      <c r="AN294" s="1">
        <v>5</v>
      </c>
      <c r="AX294"/>
      <c r="AY294"/>
    </row>
    <row r="295" spans="1:51" x14ac:dyDescent="0.25">
      <c r="A295" t="s">
        <v>356</v>
      </c>
      <c r="B295" t="s">
        <v>120</v>
      </c>
      <c r="C295" t="s">
        <v>541</v>
      </c>
      <c r="D295" t="s">
        <v>385</v>
      </c>
      <c r="E295" s="4">
        <v>32.934782608695649</v>
      </c>
      <c r="F295" s="4">
        <v>106.75815217391305</v>
      </c>
      <c r="G295" s="4">
        <v>0</v>
      </c>
      <c r="H295" s="11">
        <v>0</v>
      </c>
      <c r="I295" s="4">
        <v>92.002717391304358</v>
      </c>
      <c r="J295" s="4">
        <v>0</v>
      </c>
      <c r="K295" s="11">
        <v>0</v>
      </c>
      <c r="L295" s="4">
        <v>34.010869565217391</v>
      </c>
      <c r="M295" s="4">
        <v>0</v>
      </c>
      <c r="N295" s="11">
        <v>0</v>
      </c>
      <c r="O295" s="4">
        <v>21.309782608695652</v>
      </c>
      <c r="P295" s="4">
        <v>0</v>
      </c>
      <c r="Q295" s="9">
        <v>0</v>
      </c>
      <c r="R295" s="4">
        <v>7.9184782608695654</v>
      </c>
      <c r="S295" s="4">
        <v>0</v>
      </c>
      <c r="T295" s="11">
        <v>0</v>
      </c>
      <c r="U295" s="4">
        <v>4.7826086956521738</v>
      </c>
      <c r="V295" s="4">
        <v>0</v>
      </c>
      <c r="W295" s="11">
        <v>0</v>
      </c>
      <c r="X295" s="4">
        <v>21.372282608695652</v>
      </c>
      <c r="Y295" s="4">
        <v>0</v>
      </c>
      <c r="Z295" s="11">
        <v>0</v>
      </c>
      <c r="AA295" s="4">
        <v>2.0543478260869565</v>
      </c>
      <c r="AB295" s="4">
        <v>0</v>
      </c>
      <c r="AC295" s="11">
        <v>0</v>
      </c>
      <c r="AD295" s="4">
        <v>37.415760869565219</v>
      </c>
      <c r="AE295" s="4">
        <v>0</v>
      </c>
      <c r="AF295" s="11">
        <v>0</v>
      </c>
      <c r="AG295" s="4">
        <v>0.95652173913043481</v>
      </c>
      <c r="AH295" s="4">
        <v>0</v>
      </c>
      <c r="AI295" s="11">
        <v>0</v>
      </c>
      <c r="AJ295" s="4">
        <v>10.948369565217391</v>
      </c>
      <c r="AK295" s="4">
        <v>0</v>
      </c>
      <c r="AL295" s="11" t="s">
        <v>748</v>
      </c>
      <c r="AM295" s="1">
        <v>245337</v>
      </c>
      <c r="AN295" s="1">
        <v>5</v>
      </c>
      <c r="AX295"/>
      <c r="AY295"/>
    </row>
    <row r="296" spans="1:51" x14ac:dyDescent="0.25">
      <c r="A296" t="s">
        <v>356</v>
      </c>
      <c r="B296" t="s">
        <v>159</v>
      </c>
      <c r="C296" t="s">
        <v>513</v>
      </c>
      <c r="D296" t="s">
        <v>413</v>
      </c>
      <c r="E296" s="4">
        <v>51.456521739130437</v>
      </c>
      <c r="F296" s="4">
        <v>129.61576086956524</v>
      </c>
      <c r="G296" s="4">
        <v>0</v>
      </c>
      <c r="H296" s="11">
        <v>0</v>
      </c>
      <c r="I296" s="4">
        <v>113.97445652173913</v>
      </c>
      <c r="J296" s="4">
        <v>0</v>
      </c>
      <c r="K296" s="11">
        <v>0</v>
      </c>
      <c r="L296" s="4">
        <v>41.369565217391305</v>
      </c>
      <c r="M296" s="4">
        <v>0</v>
      </c>
      <c r="N296" s="11">
        <v>0</v>
      </c>
      <c r="O296" s="4">
        <v>25.728260869565219</v>
      </c>
      <c r="P296" s="4">
        <v>0</v>
      </c>
      <c r="Q296" s="9">
        <v>0</v>
      </c>
      <c r="R296" s="4">
        <v>10.336956521739131</v>
      </c>
      <c r="S296" s="4">
        <v>0</v>
      </c>
      <c r="T296" s="11">
        <v>0</v>
      </c>
      <c r="U296" s="4">
        <v>5.3043478260869561</v>
      </c>
      <c r="V296" s="4">
        <v>0</v>
      </c>
      <c r="W296" s="11">
        <v>0</v>
      </c>
      <c r="X296" s="4">
        <v>29.554347826086957</v>
      </c>
      <c r="Y296" s="4">
        <v>0</v>
      </c>
      <c r="Z296" s="11">
        <v>0</v>
      </c>
      <c r="AA296" s="4">
        <v>0</v>
      </c>
      <c r="AB296" s="4">
        <v>0</v>
      </c>
      <c r="AC296" s="11" t="s">
        <v>748</v>
      </c>
      <c r="AD296" s="4">
        <v>55.826086956521742</v>
      </c>
      <c r="AE296" s="4">
        <v>0</v>
      </c>
      <c r="AF296" s="11">
        <v>0</v>
      </c>
      <c r="AG296" s="4">
        <v>0.71467391304347827</v>
      </c>
      <c r="AH296" s="4">
        <v>0</v>
      </c>
      <c r="AI296" s="11">
        <v>0</v>
      </c>
      <c r="AJ296" s="4">
        <v>2.151086956521739</v>
      </c>
      <c r="AK296" s="4">
        <v>0</v>
      </c>
      <c r="AL296" s="11" t="s">
        <v>748</v>
      </c>
      <c r="AM296" s="1">
        <v>245394</v>
      </c>
      <c r="AN296" s="1">
        <v>5</v>
      </c>
      <c r="AX296"/>
      <c r="AY296"/>
    </row>
    <row r="297" spans="1:51" x14ac:dyDescent="0.25">
      <c r="A297" t="s">
        <v>356</v>
      </c>
      <c r="B297" t="s">
        <v>20</v>
      </c>
      <c r="C297" t="s">
        <v>481</v>
      </c>
      <c r="D297" t="s">
        <v>413</v>
      </c>
      <c r="E297" s="4">
        <v>131.7608695652174</v>
      </c>
      <c r="F297" s="4">
        <v>488.53804347826087</v>
      </c>
      <c r="G297" s="4">
        <v>0</v>
      </c>
      <c r="H297" s="11">
        <v>0</v>
      </c>
      <c r="I297" s="4">
        <v>438.00815217391312</v>
      </c>
      <c r="J297" s="4">
        <v>0</v>
      </c>
      <c r="K297" s="11">
        <v>0</v>
      </c>
      <c r="L297" s="4">
        <v>101.51630434782608</v>
      </c>
      <c r="M297" s="4">
        <v>0</v>
      </c>
      <c r="N297" s="11">
        <v>0</v>
      </c>
      <c r="O297" s="4">
        <v>63.293478260869563</v>
      </c>
      <c r="P297" s="4">
        <v>0</v>
      </c>
      <c r="Q297" s="9">
        <v>0</v>
      </c>
      <c r="R297" s="4">
        <v>33.277173913043477</v>
      </c>
      <c r="S297" s="4">
        <v>0</v>
      </c>
      <c r="T297" s="11">
        <v>0</v>
      </c>
      <c r="U297" s="4">
        <v>4.9456521739130439</v>
      </c>
      <c r="V297" s="4">
        <v>0</v>
      </c>
      <c r="W297" s="11">
        <v>0</v>
      </c>
      <c r="X297" s="4">
        <v>67.239130434782609</v>
      </c>
      <c r="Y297" s="4">
        <v>0</v>
      </c>
      <c r="Z297" s="11">
        <v>0</v>
      </c>
      <c r="AA297" s="4">
        <v>12.307065217391305</v>
      </c>
      <c r="AB297" s="4">
        <v>0</v>
      </c>
      <c r="AC297" s="11">
        <v>0</v>
      </c>
      <c r="AD297" s="4">
        <v>266.43206521739131</v>
      </c>
      <c r="AE297" s="4">
        <v>0</v>
      </c>
      <c r="AF297" s="11">
        <v>0</v>
      </c>
      <c r="AG297" s="4">
        <v>2.4592391304347827</v>
      </c>
      <c r="AH297" s="4">
        <v>0</v>
      </c>
      <c r="AI297" s="11">
        <v>0</v>
      </c>
      <c r="AJ297" s="4">
        <v>38.584239130434781</v>
      </c>
      <c r="AK297" s="4">
        <v>0</v>
      </c>
      <c r="AL297" s="11" t="s">
        <v>748</v>
      </c>
      <c r="AM297" s="1">
        <v>245105</v>
      </c>
      <c r="AN297" s="1">
        <v>5</v>
      </c>
      <c r="AX297"/>
      <c r="AY297"/>
    </row>
    <row r="298" spans="1:51" x14ac:dyDescent="0.25">
      <c r="A298" t="s">
        <v>356</v>
      </c>
      <c r="B298" t="s">
        <v>25</v>
      </c>
      <c r="C298" t="s">
        <v>535</v>
      </c>
      <c r="D298" t="s">
        <v>415</v>
      </c>
      <c r="E298" s="4">
        <v>137.11956521739131</v>
      </c>
      <c r="F298" s="4">
        <v>514.85869565217388</v>
      </c>
      <c r="G298" s="4">
        <v>0</v>
      </c>
      <c r="H298" s="11">
        <v>0</v>
      </c>
      <c r="I298" s="4">
        <v>486.39402173913044</v>
      </c>
      <c r="J298" s="4">
        <v>0</v>
      </c>
      <c r="K298" s="11">
        <v>0</v>
      </c>
      <c r="L298" s="4">
        <v>124.66304347826087</v>
      </c>
      <c r="M298" s="4">
        <v>0</v>
      </c>
      <c r="N298" s="11">
        <v>0</v>
      </c>
      <c r="O298" s="4">
        <v>106.79347826086956</v>
      </c>
      <c r="P298" s="4">
        <v>0</v>
      </c>
      <c r="Q298" s="9">
        <v>0</v>
      </c>
      <c r="R298" s="4">
        <v>17.869565217391305</v>
      </c>
      <c r="S298" s="4">
        <v>0</v>
      </c>
      <c r="T298" s="11">
        <v>0</v>
      </c>
      <c r="U298" s="4">
        <v>0</v>
      </c>
      <c r="V298" s="4">
        <v>0</v>
      </c>
      <c r="W298" s="11" t="s">
        <v>748</v>
      </c>
      <c r="X298" s="4">
        <v>94.307065217391298</v>
      </c>
      <c r="Y298" s="4">
        <v>0</v>
      </c>
      <c r="Z298" s="11">
        <v>0</v>
      </c>
      <c r="AA298" s="4">
        <v>10.595108695652174</v>
      </c>
      <c r="AB298" s="4">
        <v>0</v>
      </c>
      <c r="AC298" s="11">
        <v>0</v>
      </c>
      <c r="AD298" s="4">
        <v>274.29076086956519</v>
      </c>
      <c r="AE298" s="4">
        <v>0</v>
      </c>
      <c r="AF298" s="11">
        <v>0</v>
      </c>
      <c r="AG298" s="4">
        <v>0</v>
      </c>
      <c r="AH298" s="4">
        <v>0</v>
      </c>
      <c r="AI298" s="11" t="s">
        <v>748</v>
      </c>
      <c r="AJ298" s="4">
        <v>11.002717391304348</v>
      </c>
      <c r="AK298" s="4">
        <v>0</v>
      </c>
      <c r="AL298" s="11" t="s">
        <v>748</v>
      </c>
      <c r="AM298" s="1">
        <v>245148</v>
      </c>
      <c r="AN298" s="1">
        <v>5</v>
      </c>
      <c r="AX298"/>
      <c r="AY298"/>
    </row>
    <row r="299" spans="1:51" x14ac:dyDescent="0.25">
      <c r="A299" t="s">
        <v>356</v>
      </c>
      <c r="B299" t="s">
        <v>96</v>
      </c>
      <c r="C299" t="s">
        <v>540</v>
      </c>
      <c r="D299" t="s">
        <v>411</v>
      </c>
      <c r="E299" s="4">
        <v>36.543478260869563</v>
      </c>
      <c r="F299" s="4">
        <v>127.30163043478261</v>
      </c>
      <c r="G299" s="4">
        <v>0</v>
      </c>
      <c r="H299" s="11">
        <v>0</v>
      </c>
      <c r="I299" s="4">
        <v>114.08152173913044</v>
      </c>
      <c r="J299" s="4">
        <v>0</v>
      </c>
      <c r="K299" s="11">
        <v>0</v>
      </c>
      <c r="L299" s="4">
        <v>37.236413043478265</v>
      </c>
      <c r="M299" s="4">
        <v>0</v>
      </c>
      <c r="N299" s="11">
        <v>0</v>
      </c>
      <c r="O299" s="4">
        <v>28.823369565217391</v>
      </c>
      <c r="P299" s="4">
        <v>0</v>
      </c>
      <c r="Q299" s="9">
        <v>0</v>
      </c>
      <c r="R299" s="4">
        <v>3.1956521739130435</v>
      </c>
      <c r="S299" s="4">
        <v>0</v>
      </c>
      <c r="T299" s="11">
        <v>0</v>
      </c>
      <c r="U299" s="4">
        <v>5.2173913043478262</v>
      </c>
      <c r="V299" s="4">
        <v>0</v>
      </c>
      <c r="W299" s="11">
        <v>0</v>
      </c>
      <c r="X299" s="4">
        <v>24.331521739130434</v>
      </c>
      <c r="Y299" s="4">
        <v>0</v>
      </c>
      <c r="Z299" s="11">
        <v>0</v>
      </c>
      <c r="AA299" s="4">
        <v>4.8070652173913047</v>
      </c>
      <c r="AB299" s="4">
        <v>0</v>
      </c>
      <c r="AC299" s="11">
        <v>0</v>
      </c>
      <c r="AD299" s="4">
        <v>38.404891304347828</v>
      </c>
      <c r="AE299" s="4">
        <v>0</v>
      </c>
      <c r="AF299" s="11">
        <v>0</v>
      </c>
      <c r="AG299" s="4">
        <v>4.8831521739130439</v>
      </c>
      <c r="AH299" s="4">
        <v>0</v>
      </c>
      <c r="AI299" s="11">
        <v>0</v>
      </c>
      <c r="AJ299" s="4">
        <v>17.638586956521738</v>
      </c>
      <c r="AK299" s="4">
        <v>0</v>
      </c>
      <c r="AL299" s="11" t="s">
        <v>748</v>
      </c>
      <c r="AM299" s="1">
        <v>245298</v>
      </c>
      <c r="AN299" s="1">
        <v>5</v>
      </c>
      <c r="AX299"/>
      <c r="AY299"/>
    </row>
    <row r="300" spans="1:51" x14ac:dyDescent="0.25">
      <c r="A300" t="s">
        <v>356</v>
      </c>
      <c r="B300" t="s">
        <v>114</v>
      </c>
      <c r="C300" t="s">
        <v>470</v>
      </c>
      <c r="D300" t="s">
        <v>389</v>
      </c>
      <c r="E300" s="4">
        <v>67.565217391304344</v>
      </c>
      <c r="F300" s="4">
        <v>238.2771739130435</v>
      </c>
      <c r="G300" s="4">
        <v>0</v>
      </c>
      <c r="H300" s="11">
        <v>0</v>
      </c>
      <c r="I300" s="4">
        <v>211.74456521739131</v>
      </c>
      <c r="J300" s="4">
        <v>0</v>
      </c>
      <c r="K300" s="11">
        <v>0</v>
      </c>
      <c r="L300" s="4">
        <v>58.703804347826093</v>
      </c>
      <c r="M300" s="4">
        <v>0</v>
      </c>
      <c r="N300" s="11">
        <v>0</v>
      </c>
      <c r="O300" s="4">
        <v>32.171195652173914</v>
      </c>
      <c r="P300" s="4">
        <v>0</v>
      </c>
      <c r="Q300" s="9">
        <v>0</v>
      </c>
      <c r="R300" s="4">
        <v>22.032608695652176</v>
      </c>
      <c r="S300" s="4">
        <v>0</v>
      </c>
      <c r="T300" s="11">
        <v>0</v>
      </c>
      <c r="U300" s="4">
        <v>4.5</v>
      </c>
      <c r="V300" s="4">
        <v>0</v>
      </c>
      <c r="W300" s="11">
        <v>0</v>
      </c>
      <c r="X300" s="4">
        <v>43.076086956521742</v>
      </c>
      <c r="Y300" s="4">
        <v>0</v>
      </c>
      <c r="Z300" s="11">
        <v>0</v>
      </c>
      <c r="AA300" s="4">
        <v>0</v>
      </c>
      <c r="AB300" s="4">
        <v>0</v>
      </c>
      <c r="AC300" s="11" t="s">
        <v>748</v>
      </c>
      <c r="AD300" s="4">
        <v>123.85597826086956</v>
      </c>
      <c r="AE300" s="4">
        <v>0</v>
      </c>
      <c r="AF300" s="11">
        <v>0</v>
      </c>
      <c r="AG300" s="4">
        <v>5.9782608695652176E-2</v>
      </c>
      <c r="AH300" s="4">
        <v>0</v>
      </c>
      <c r="AI300" s="11">
        <v>0</v>
      </c>
      <c r="AJ300" s="4">
        <v>12.581521739130435</v>
      </c>
      <c r="AK300" s="4">
        <v>0</v>
      </c>
      <c r="AL300" s="11" t="s">
        <v>748</v>
      </c>
      <c r="AM300" s="1">
        <v>245325</v>
      </c>
      <c r="AN300" s="1">
        <v>5</v>
      </c>
      <c r="AX300"/>
      <c r="AY300"/>
    </row>
    <row r="301" spans="1:51" x14ac:dyDescent="0.25">
      <c r="A301" t="s">
        <v>356</v>
      </c>
      <c r="B301" t="s">
        <v>207</v>
      </c>
      <c r="C301" t="s">
        <v>639</v>
      </c>
      <c r="D301" t="s">
        <v>417</v>
      </c>
      <c r="E301" s="4">
        <v>38.228260869565219</v>
      </c>
      <c r="F301" s="4">
        <v>142.13043478260869</v>
      </c>
      <c r="G301" s="4">
        <v>0</v>
      </c>
      <c r="H301" s="11">
        <v>0</v>
      </c>
      <c r="I301" s="4">
        <v>134.3478260869565</v>
      </c>
      <c r="J301" s="4">
        <v>0</v>
      </c>
      <c r="K301" s="11">
        <v>0</v>
      </c>
      <c r="L301" s="4">
        <v>28.472826086956523</v>
      </c>
      <c r="M301" s="4">
        <v>0</v>
      </c>
      <c r="N301" s="11">
        <v>0</v>
      </c>
      <c r="O301" s="4">
        <v>20.690217391304348</v>
      </c>
      <c r="P301" s="4">
        <v>0</v>
      </c>
      <c r="Q301" s="9">
        <v>0</v>
      </c>
      <c r="R301" s="4">
        <v>6</v>
      </c>
      <c r="S301" s="4">
        <v>0</v>
      </c>
      <c r="T301" s="11">
        <v>0</v>
      </c>
      <c r="U301" s="4">
        <v>1.7826086956521738</v>
      </c>
      <c r="V301" s="4">
        <v>0</v>
      </c>
      <c r="W301" s="11">
        <v>0</v>
      </c>
      <c r="X301" s="4">
        <v>19.241847826086957</v>
      </c>
      <c r="Y301" s="4">
        <v>0</v>
      </c>
      <c r="Z301" s="11">
        <v>0</v>
      </c>
      <c r="AA301" s="4">
        <v>0</v>
      </c>
      <c r="AB301" s="4">
        <v>0</v>
      </c>
      <c r="AC301" s="11" t="s">
        <v>748</v>
      </c>
      <c r="AD301" s="4">
        <v>67.614130434782609</v>
      </c>
      <c r="AE301" s="4">
        <v>0</v>
      </c>
      <c r="AF301" s="11">
        <v>0</v>
      </c>
      <c r="AG301" s="4">
        <v>3.1168478260869565</v>
      </c>
      <c r="AH301" s="4">
        <v>0</v>
      </c>
      <c r="AI301" s="11">
        <v>0</v>
      </c>
      <c r="AJ301" s="4">
        <v>23.684782608695652</v>
      </c>
      <c r="AK301" s="4">
        <v>0</v>
      </c>
      <c r="AL301" s="11" t="s">
        <v>748</v>
      </c>
      <c r="AM301" s="1">
        <v>245459</v>
      </c>
      <c r="AN301" s="1">
        <v>5</v>
      </c>
      <c r="AX301"/>
      <c r="AY301"/>
    </row>
    <row r="302" spans="1:51" x14ac:dyDescent="0.25">
      <c r="A302" t="s">
        <v>356</v>
      </c>
      <c r="B302" t="s">
        <v>127</v>
      </c>
      <c r="C302" t="s">
        <v>598</v>
      </c>
      <c r="D302" t="s">
        <v>444</v>
      </c>
      <c r="E302" s="4">
        <v>32.086956521739133</v>
      </c>
      <c r="F302" s="4">
        <v>117.56793478260869</v>
      </c>
      <c r="G302" s="4">
        <v>0</v>
      </c>
      <c r="H302" s="11">
        <v>0</v>
      </c>
      <c r="I302" s="4">
        <v>103.95652173913044</v>
      </c>
      <c r="J302" s="4">
        <v>0</v>
      </c>
      <c r="K302" s="11">
        <v>0</v>
      </c>
      <c r="L302" s="4">
        <v>47.497282608695649</v>
      </c>
      <c r="M302" s="4">
        <v>0</v>
      </c>
      <c r="N302" s="11">
        <v>0</v>
      </c>
      <c r="O302" s="4">
        <v>37.730978260869563</v>
      </c>
      <c r="P302" s="4">
        <v>0</v>
      </c>
      <c r="Q302" s="9">
        <v>0</v>
      </c>
      <c r="R302" s="4">
        <v>5.1086956521739131</v>
      </c>
      <c r="S302" s="4">
        <v>0</v>
      </c>
      <c r="T302" s="11">
        <v>0</v>
      </c>
      <c r="U302" s="4">
        <v>4.6576086956521738</v>
      </c>
      <c r="V302" s="4">
        <v>0</v>
      </c>
      <c r="W302" s="11">
        <v>0</v>
      </c>
      <c r="X302" s="4">
        <v>5.9021739130434785</v>
      </c>
      <c r="Y302" s="4">
        <v>0</v>
      </c>
      <c r="Z302" s="11">
        <v>0</v>
      </c>
      <c r="AA302" s="4">
        <v>3.8451086956521738</v>
      </c>
      <c r="AB302" s="4">
        <v>0</v>
      </c>
      <c r="AC302" s="11">
        <v>0</v>
      </c>
      <c r="AD302" s="4">
        <v>55.929347826086953</v>
      </c>
      <c r="AE302" s="4">
        <v>0</v>
      </c>
      <c r="AF302" s="11">
        <v>0</v>
      </c>
      <c r="AG302" s="4">
        <v>4.2255434782608692</v>
      </c>
      <c r="AH302" s="4">
        <v>0</v>
      </c>
      <c r="AI302" s="11">
        <v>0</v>
      </c>
      <c r="AJ302" s="4">
        <v>0.16847826086956522</v>
      </c>
      <c r="AK302" s="4">
        <v>0</v>
      </c>
      <c r="AL302" s="11" t="s">
        <v>748</v>
      </c>
      <c r="AM302" s="1">
        <v>245345</v>
      </c>
      <c r="AN302" s="1">
        <v>5</v>
      </c>
      <c r="AX302"/>
      <c r="AY302"/>
    </row>
    <row r="303" spans="1:51" x14ac:dyDescent="0.25">
      <c r="A303" t="s">
        <v>356</v>
      </c>
      <c r="B303" t="s">
        <v>289</v>
      </c>
      <c r="C303" t="s">
        <v>497</v>
      </c>
      <c r="D303" t="s">
        <v>403</v>
      </c>
      <c r="E303" s="4">
        <v>66.728260869565219</v>
      </c>
      <c r="F303" s="4">
        <v>263.79945652173922</v>
      </c>
      <c r="G303" s="4">
        <v>17.206521739130434</v>
      </c>
      <c r="H303" s="11">
        <v>6.5225766443959582E-2</v>
      </c>
      <c r="I303" s="4">
        <v>229.76630434782618</v>
      </c>
      <c r="J303" s="4">
        <v>15.836956521739129</v>
      </c>
      <c r="K303" s="11">
        <v>6.8926366582302404E-2</v>
      </c>
      <c r="L303" s="4">
        <v>63.635869565217398</v>
      </c>
      <c r="M303" s="4">
        <v>10.475543478260869</v>
      </c>
      <c r="N303" s="11">
        <v>0.16461696131181142</v>
      </c>
      <c r="O303" s="4">
        <v>34.937500000000007</v>
      </c>
      <c r="P303" s="4">
        <v>9.1059782608695645</v>
      </c>
      <c r="Q303" s="9">
        <v>0.26063622929143648</v>
      </c>
      <c r="R303" s="4">
        <v>24.872282608695649</v>
      </c>
      <c r="S303" s="4">
        <v>1.3695652173913044</v>
      </c>
      <c r="T303" s="11">
        <v>5.5063913470993125E-2</v>
      </c>
      <c r="U303" s="4">
        <v>3.8260869565217392</v>
      </c>
      <c r="V303" s="4">
        <v>0</v>
      </c>
      <c r="W303" s="11">
        <v>0</v>
      </c>
      <c r="X303" s="4">
        <v>36.513043478260876</v>
      </c>
      <c r="Y303" s="4">
        <v>4.2282608695652177</v>
      </c>
      <c r="Z303" s="11">
        <v>0.11580138128125743</v>
      </c>
      <c r="AA303" s="4">
        <v>5.3347826086956545</v>
      </c>
      <c r="AB303" s="4">
        <v>0</v>
      </c>
      <c r="AC303" s="11">
        <v>0</v>
      </c>
      <c r="AD303" s="4">
        <v>131.41250000000008</v>
      </c>
      <c r="AE303" s="4">
        <v>2.5027173913043477</v>
      </c>
      <c r="AF303" s="11">
        <v>1.9044743774788139E-2</v>
      </c>
      <c r="AG303" s="4">
        <v>0</v>
      </c>
      <c r="AH303" s="4">
        <v>0</v>
      </c>
      <c r="AI303" s="11" t="s">
        <v>748</v>
      </c>
      <c r="AJ303" s="4">
        <v>26.903260869565216</v>
      </c>
      <c r="AK303" s="4">
        <v>0</v>
      </c>
      <c r="AL303" s="11" t="s">
        <v>748</v>
      </c>
      <c r="AM303" s="1">
        <v>245590</v>
      </c>
      <c r="AN303" s="1">
        <v>5</v>
      </c>
      <c r="AX303"/>
      <c r="AY303"/>
    </row>
    <row r="304" spans="1:51" x14ac:dyDescent="0.25">
      <c r="A304" t="s">
        <v>356</v>
      </c>
      <c r="B304" t="s">
        <v>222</v>
      </c>
      <c r="C304" t="s">
        <v>545</v>
      </c>
      <c r="D304" t="s">
        <v>420</v>
      </c>
      <c r="E304" s="4">
        <v>61.021739130434781</v>
      </c>
      <c r="F304" s="4">
        <v>221.7429347826087</v>
      </c>
      <c r="G304" s="4">
        <v>0</v>
      </c>
      <c r="H304" s="11">
        <v>0</v>
      </c>
      <c r="I304" s="4">
        <v>199.04999999999998</v>
      </c>
      <c r="J304" s="4">
        <v>0</v>
      </c>
      <c r="K304" s="11">
        <v>0</v>
      </c>
      <c r="L304" s="4">
        <v>65.627717391304344</v>
      </c>
      <c r="M304" s="4">
        <v>0</v>
      </c>
      <c r="N304" s="11">
        <v>0</v>
      </c>
      <c r="O304" s="4">
        <v>42.934782608695649</v>
      </c>
      <c r="P304" s="4">
        <v>0</v>
      </c>
      <c r="Q304" s="9">
        <v>0</v>
      </c>
      <c r="R304" s="4">
        <v>20.209239130434781</v>
      </c>
      <c r="S304" s="4">
        <v>0</v>
      </c>
      <c r="T304" s="11">
        <v>0</v>
      </c>
      <c r="U304" s="4">
        <v>2.4836956521739131</v>
      </c>
      <c r="V304" s="4">
        <v>0</v>
      </c>
      <c r="W304" s="11">
        <v>0</v>
      </c>
      <c r="X304" s="4">
        <v>25.622282608695652</v>
      </c>
      <c r="Y304" s="4">
        <v>0</v>
      </c>
      <c r="Z304" s="11">
        <v>0</v>
      </c>
      <c r="AA304" s="4">
        <v>0</v>
      </c>
      <c r="AB304" s="4">
        <v>0</v>
      </c>
      <c r="AC304" s="11" t="s">
        <v>748</v>
      </c>
      <c r="AD304" s="4">
        <v>116.65869565217392</v>
      </c>
      <c r="AE304" s="4">
        <v>0</v>
      </c>
      <c r="AF304" s="11">
        <v>0</v>
      </c>
      <c r="AG304" s="4">
        <v>0</v>
      </c>
      <c r="AH304" s="4">
        <v>0</v>
      </c>
      <c r="AI304" s="11" t="s">
        <v>748</v>
      </c>
      <c r="AJ304" s="4">
        <v>13.834239130434783</v>
      </c>
      <c r="AK304" s="4">
        <v>0</v>
      </c>
      <c r="AL304" s="11" t="s">
        <v>748</v>
      </c>
      <c r="AM304" s="1">
        <v>245483</v>
      </c>
      <c r="AN304" s="1">
        <v>5</v>
      </c>
      <c r="AX304"/>
      <c r="AY304"/>
    </row>
    <row r="305" spans="1:51" x14ac:dyDescent="0.25">
      <c r="A305" t="s">
        <v>356</v>
      </c>
      <c r="B305" t="s">
        <v>100</v>
      </c>
      <c r="C305" t="s">
        <v>581</v>
      </c>
      <c r="D305" t="s">
        <v>424</v>
      </c>
      <c r="E305" s="4">
        <v>29.326086956521738</v>
      </c>
      <c r="F305" s="4">
        <v>122.48402173913044</v>
      </c>
      <c r="G305" s="4">
        <v>0</v>
      </c>
      <c r="H305" s="11">
        <v>0</v>
      </c>
      <c r="I305" s="4">
        <v>105.41152173913045</v>
      </c>
      <c r="J305" s="4">
        <v>0</v>
      </c>
      <c r="K305" s="11">
        <v>0</v>
      </c>
      <c r="L305" s="4">
        <v>21.768152173913045</v>
      </c>
      <c r="M305" s="4">
        <v>0</v>
      </c>
      <c r="N305" s="11">
        <v>0</v>
      </c>
      <c r="O305" s="4">
        <v>4.6956521739130439</v>
      </c>
      <c r="P305" s="4">
        <v>0</v>
      </c>
      <c r="Q305" s="9">
        <v>0</v>
      </c>
      <c r="R305" s="4">
        <v>10.490978260869566</v>
      </c>
      <c r="S305" s="4">
        <v>0</v>
      </c>
      <c r="T305" s="11">
        <v>0</v>
      </c>
      <c r="U305" s="4">
        <v>6.5815217391304346</v>
      </c>
      <c r="V305" s="4">
        <v>0</v>
      </c>
      <c r="W305" s="11">
        <v>0</v>
      </c>
      <c r="X305" s="4">
        <v>41.664239130434787</v>
      </c>
      <c r="Y305" s="4">
        <v>0</v>
      </c>
      <c r="Z305" s="11">
        <v>0</v>
      </c>
      <c r="AA305" s="4">
        <v>0</v>
      </c>
      <c r="AB305" s="4">
        <v>0</v>
      </c>
      <c r="AC305" s="11" t="s">
        <v>748</v>
      </c>
      <c r="AD305" s="4">
        <v>59.051630434782609</v>
      </c>
      <c r="AE305" s="4">
        <v>0</v>
      </c>
      <c r="AF305" s="11">
        <v>0</v>
      </c>
      <c r="AG305" s="4">
        <v>0</v>
      </c>
      <c r="AH305" s="4">
        <v>0</v>
      </c>
      <c r="AI305" s="11" t="s">
        <v>748</v>
      </c>
      <c r="AJ305" s="4">
        <v>0</v>
      </c>
      <c r="AK305" s="4">
        <v>0</v>
      </c>
      <c r="AL305" s="11" t="s">
        <v>748</v>
      </c>
      <c r="AM305" s="1">
        <v>245304</v>
      </c>
      <c r="AN305" s="1">
        <v>5</v>
      </c>
      <c r="AX305"/>
      <c r="AY305"/>
    </row>
    <row r="306" spans="1:51" x14ac:dyDescent="0.25">
      <c r="A306" t="s">
        <v>356</v>
      </c>
      <c r="B306" t="s">
        <v>91</v>
      </c>
      <c r="C306" t="s">
        <v>574</v>
      </c>
      <c r="D306" t="s">
        <v>415</v>
      </c>
      <c r="E306" s="4">
        <v>57.206521739130437</v>
      </c>
      <c r="F306" s="4">
        <v>169.5896739130435</v>
      </c>
      <c r="G306" s="4">
        <v>0</v>
      </c>
      <c r="H306" s="11">
        <v>0</v>
      </c>
      <c r="I306" s="4">
        <v>157.50271739130437</v>
      </c>
      <c r="J306" s="4">
        <v>0</v>
      </c>
      <c r="K306" s="11">
        <v>0</v>
      </c>
      <c r="L306" s="4">
        <v>24.872282608695652</v>
      </c>
      <c r="M306" s="4">
        <v>0</v>
      </c>
      <c r="N306" s="11">
        <v>0</v>
      </c>
      <c r="O306" s="4">
        <v>12.785326086956522</v>
      </c>
      <c r="P306" s="4">
        <v>0</v>
      </c>
      <c r="Q306" s="9">
        <v>0</v>
      </c>
      <c r="R306" s="4">
        <v>7.6521739130434785</v>
      </c>
      <c r="S306" s="4">
        <v>0</v>
      </c>
      <c r="T306" s="11">
        <v>0</v>
      </c>
      <c r="U306" s="4">
        <v>4.4347826086956523</v>
      </c>
      <c r="V306" s="4">
        <v>0</v>
      </c>
      <c r="W306" s="11">
        <v>0</v>
      </c>
      <c r="X306" s="4">
        <v>43.315217391304351</v>
      </c>
      <c r="Y306" s="4">
        <v>0</v>
      </c>
      <c r="Z306" s="11">
        <v>0</v>
      </c>
      <c r="AA306" s="4">
        <v>0</v>
      </c>
      <c r="AB306" s="4">
        <v>0</v>
      </c>
      <c r="AC306" s="11" t="s">
        <v>748</v>
      </c>
      <c r="AD306" s="4">
        <v>101.40217391304348</v>
      </c>
      <c r="AE306" s="4">
        <v>0</v>
      </c>
      <c r="AF306" s="11">
        <v>0</v>
      </c>
      <c r="AG306" s="4">
        <v>0</v>
      </c>
      <c r="AH306" s="4">
        <v>0</v>
      </c>
      <c r="AI306" s="11" t="s">
        <v>748</v>
      </c>
      <c r="AJ306" s="4">
        <v>0</v>
      </c>
      <c r="AK306" s="4">
        <v>0</v>
      </c>
      <c r="AL306" s="11" t="s">
        <v>748</v>
      </c>
      <c r="AM306" s="1">
        <v>245289</v>
      </c>
      <c r="AN306" s="1">
        <v>5</v>
      </c>
      <c r="AX306"/>
      <c r="AY306"/>
    </row>
    <row r="307" spans="1:51" x14ac:dyDescent="0.25">
      <c r="A307" t="s">
        <v>356</v>
      </c>
      <c r="B307" t="s">
        <v>88</v>
      </c>
      <c r="C307" t="s">
        <v>506</v>
      </c>
      <c r="D307" t="s">
        <v>420</v>
      </c>
      <c r="E307" s="4">
        <v>68.913043478260875</v>
      </c>
      <c r="F307" s="4">
        <v>225.68880434782611</v>
      </c>
      <c r="G307" s="4">
        <v>0</v>
      </c>
      <c r="H307" s="11">
        <v>0</v>
      </c>
      <c r="I307" s="4">
        <v>195.55836956521742</v>
      </c>
      <c r="J307" s="4">
        <v>0</v>
      </c>
      <c r="K307" s="11">
        <v>0</v>
      </c>
      <c r="L307" s="4">
        <v>43.027173913043484</v>
      </c>
      <c r="M307" s="4">
        <v>0</v>
      </c>
      <c r="N307" s="11">
        <v>0</v>
      </c>
      <c r="O307" s="4">
        <v>12.896739130434783</v>
      </c>
      <c r="P307" s="4">
        <v>0</v>
      </c>
      <c r="Q307" s="9">
        <v>0</v>
      </c>
      <c r="R307" s="4">
        <v>24.565217391304348</v>
      </c>
      <c r="S307" s="4">
        <v>0</v>
      </c>
      <c r="T307" s="11">
        <v>0</v>
      </c>
      <c r="U307" s="4">
        <v>5.5652173913043477</v>
      </c>
      <c r="V307" s="4">
        <v>0</v>
      </c>
      <c r="W307" s="11">
        <v>0</v>
      </c>
      <c r="X307" s="4">
        <v>52.906195652173913</v>
      </c>
      <c r="Y307" s="4">
        <v>0</v>
      </c>
      <c r="Z307" s="11">
        <v>0</v>
      </c>
      <c r="AA307" s="4">
        <v>0</v>
      </c>
      <c r="AB307" s="4">
        <v>0</v>
      </c>
      <c r="AC307" s="11" t="s">
        <v>748</v>
      </c>
      <c r="AD307" s="4">
        <v>128.6983695652174</v>
      </c>
      <c r="AE307" s="4">
        <v>0</v>
      </c>
      <c r="AF307" s="11">
        <v>0</v>
      </c>
      <c r="AG307" s="4">
        <v>1.0570652173913044</v>
      </c>
      <c r="AH307" s="4">
        <v>0</v>
      </c>
      <c r="AI307" s="11">
        <v>0</v>
      </c>
      <c r="AJ307" s="4">
        <v>0</v>
      </c>
      <c r="AK307" s="4">
        <v>0</v>
      </c>
      <c r="AL307" s="11" t="s">
        <v>748</v>
      </c>
      <c r="AM307" s="1">
        <v>245283</v>
      </c>
      <c r="AN307" s="1">
        <v>5</v>
      </c>
      <c r="AX307"/>
      <c r="AY307"/>
    </row>
    <row r="308" spans="1:51" x14ac:dyDescent="0.25">
      <c r="A308" t="s">
        <v>356</v>
      </c>
      <c r="B308" t="s">
        <v>217</v>
      </c>
      <c r="C308" t="s">
        <v>645</v>
      </c>
      <c r="D308" t="s">
        <v>394</v>
      </c>
      <c r="E308" s="4">
        <v>36.260869565217391</v>
      </c>
      <c r="F308" s="4">
        <v>119.00565217391305</v>
      </c>
      <c r="G308" s="4">
        <v>0</v>
      </c>
      <c r="H308" s="11">
        <v>0</v>
      </c>
      <c r="I308" s="4">
        <v>104.86978260869566</v>
      </c>
      <c r="J308" s="4">
        <v>0</v>
      </c>
      <c r="K308" s="11">
        <v>0</v>
      </c>
      <c r="L308" s="4">
        <v>23.869565217391305</v>
      </c>
      <c r="M308" s="4">
        <v>0</v>
      </c>
      <c r="N308" s="11">
        <v>0</v>
      </c>
      <c r="O308" s="4">
        <v>9.7336956521739122</v>
      </c>
      <c r="P308" s="4">
        <v>0</v>
      </c>
      <c r="Q308" s="9">
        <v>0</v>
      </c>
      <c r="R308" s="4">
        <v>10.114130434782609</v>
      </c>
      <c r="S308" s="4">
        <v>0</v>
      </c>
      <c r="T308" s="11">
        <v>0</v>
      </c>
      <c r="U308" s="4">
        <v>4.0217391304347823</v>
      </c>
      <c r="V308" s="4">
        <v>0</v>
      </c>
      <c r="W308" s="11">
        <v>0</v>
      </c>
      <c r="X308" s="4">
        <v>21.035326086956523</v>
      </c>
      <c r="Y308" s="4">
        <v>0</v>
      </c>
      <c r="Z308" s="11">
        <v>0</v>
      </c>
      <c r="AA308" s="4">
        <v>0</v>
      </c>
      <c r="AB308" s="4">
        <v>0</v>
      </c>
      <c r="AC308" s="11" t="s">
        <v>748</v>
      </c>
      <c r="AD308" s="4">
        <v>56.801630434782609</v>
      </c>
      <c r="AE308" s="4">
        <v>0</v>
      </c>
      <c r="AF308" s="11">
        <v>0</v>
      </c>
      <c r="AG308" s="4">
        <v>8.6768478260869557</v>
      </c>
      <c r="AH308" s="4">
        <v>0</v>
      </c>
      <c r="AI308" s="11">
        <v>0</v>
      </c>
      <c r="AJ308" s="4">
        <v>8.6222826086956523</v>
      </c>
      <c r="AK308" s="4">
        <v>0</v>
      </c>
      <c r="AL308" s="11" t="s">
        <v>748</v>
      </c>
      <c r="AM308" s="1">
        <v>245471</v>
      </c>
      <c r="AN308" s="1">
        <v>5</v>
      </c>
      <c r="AX308"/>
      <c r="AY308"/>
    </row>
    <row r="309" spans="1:51" x14ac:dyDescent="0.25">
      <c r="A309" t="s">
        <v>356</v>
      </c>
      <c r="B309" t="s">
        <v>83</v>
      </c>
      <c r="C309" t="s">
        <v>568</v>
      </c>
      <c r="D309" t="s">
        <v>420</v>
      </c>
      <c r="E309" s="4">
        <v>51.326086956521742</v>
      </c>
      <c r="F309" s="4">
        <v>146.03434782608696</v>
      </c>
      <c r="G309" s="4">
        <v>0</v>
      </c>
      <c r="H309" s="11">
        <v>0</v>
      </c>
      <c r="I309" s="4">
        <v>126.48815217391305</v>
      </c>
      <c r="J309" s="4">
        <v>0</v>
      </c>
      <c r="K309" s="11">
        <v>0</v>
      </c>
      <c r="L309" s="4">
        <v>25.855978260869566</v>
      </c>
      <c r="M309" s="4">
        <v>0</v>
      </c>
      <c r="N309" s="11">
        <v>0</v>
      </c>
      <c r="O309" s="4">
        <v>6.3097826086956523</v>
      </c>
      <c r="P309" s="4">
        <v>0</v>
      </c>
      <c r="Q309" s="9">
        <v>0</v>
      </c>
      <c r="R309" s="4">
        <v>14.850543478260869</v>
      </c>
      <c r="S309" s="4">
        <v>0</v>
      </c>
      <c r="T309" s="11">
        <v>0</v>
      </c>
      <c r="U309" s="4">
        <v>4.6956521739130439</v>
      </c>
      <c r="V309" s="4">
        <v>0</v>
      </c>
      <c r="W309" s="11">
        <v>0</v>
      </c>
      <c r="X309" s="4">
        <v>32.657608695652172</v>
      </c>
      <c r="Y309" s="4">
        <v>0</v>
      </c>
      <c r="Z309" s="11">
        <v>0</v>
      </c>
      <c r="AA309" s="4">
        <v>0</v>
      </c>
      <c r="AB309" s="4">
        <v>0</v>
      </c>
      <c r="AC309" s="11" t="s">
        <v>748</v>
      </c>
      <c r="AD309" s="4">
        <v>77.369565217391298</v>
      </c>
      <c r="AE309" s="4">
        <v>0</v>
      </c>
      <c r="AF309" s="11">
        <v>0</v>
      </c>
      <c r="AG309" s="4">
        <v>7.0914130434782621</v>
      </c>
      <c r="AH309" s="4">
        <v>0</v>
      </c>
      <c r="AI309" s="11">
        <v>0</v>
      </c>
      <c r="AJ309" s="4">
        <v>3.0597826086956523</v>
      </c>
      <c r="AK309" s="4">
        <v>0</v>
      </c>
      <c r="AL309" s="11" t="s">
        <v>748</v>
      </c>
      <c r="AM309" s="1">
        <v>245277</v>
      </c>
      <c r="AN309" s="1">
        <v>5</v>
      </c>
      <c r="AX309"/>
      <c r="AY309"/>
    </row>
    <row r="310" spans="1:51" x14ac:dyDescent="0.25">
      <c r="A310" t="s">
        <v>356</v>
      </c>
      <c r="B310" t="s">
        <v>64</v>
      </c>
      <c r="C310" t="s">
        <v>560</v>
      </c>
      <c r="D310" t="s">
        <v>431</v>
      </c>
      <c r="E310" s="4">
        <v>48.532608695652172</v>
      </c>
      <c r="F310" s="4">
        <v>189.60728260869564</v>
      </c>
      <c r="G310" s="4">
        <v>1.2608695652173914</v>
      </c>
      <c r="H310" s="11">
        <v>6.6499005094626373E-3</v>
      </c>
      <c r="I310" s="4">
        <v>176.88173913043477</v>
      </c>
      <c r="J310" s="4">
        <v>1.2608695652173914</v>
      </c>
      <c r="K310" s="11">
        <v>7.1283195846893535E-3</v>
      </c>
      <c r="L310" s="4">
        <v>46.804347826086953</v>
      </c>
      <c r="M310" s="4">
        <v>1.2608695652173914</v>
      </c>
      <c r="N310" s="11">
        <v>2.6939154667905252E-2</v>
      </c>
      <c r="O310" s="4">
        <v>34.078804347826086</v>
      </c>
      <c r="P310" s="4">
        <v>1.2608695652173914</v>
      </c>
      <c r="Q310" s="9">
        <v>3.6998644446216415E-2</v>
      </c>
      <c r="R310" s="4">
        <v>7.0434782608695654</v>
      </c>
      <c r="S310" s="4">
        <v>0</v>
      </c>
      <c r="T310" s="11">
        <v>0</v>
      </c>
      <c r="U310" s="4">
        <v>5.6820652173913047</v>
      </c>
      <c r="V310" s="4">
        <v>0</v>
      </c>
      <c r="W310" s="11">
        <v>0</v>
      </c>
      <c r="X310" s="4">
        <v>38.923913043478258</v>
      </c>
      <c r="Y310" s="4">
        <v>0</v>
      </c>
      <c r="Z310" s="11">
        <v>0</v>
      </c>
      <c r="AA310" s="4">
        <v>0</v>
      </c>
      <c r="AB310" s="4">
        <v>0</v>
      </c>
      <c r="AC310" s="11" t="s">
        <v>748</v>
      </c>
      <c r="AD310" s="4">
        <v>103.87902173913042</v>
      </c>
      <c r="AE310" s="4">
        <v>0</v>
      </c>
      <c r="AF310" s="11">
        <v>0</v>
      </c>
      <c r="AG310" s="4">
        <v>0</v>
      </c>
      <c r="AH310" s="4">
        <v>0</v>
      </c>
      <c r="AI310" s="11" t="s">
        <v>748</v>
      </c>
      <c r="AJ310" s="4">
        <v>0</v>
      </c>
      <c r="AK310" s="4">
        <v>0</v>
      </c>
      <c r="AL310" s="11" t="s">
        <v>748</v>
      </c>
      <c r="AM310" s="1">
        <v>245252</v>
      </c>
      <c r="AN310" s="1">
        <v>5</v>
      </c>
      <c r="AX310"/>
      <c r="AY310"/>
    </row>
    <row r="311" spans="1:51" x14ac:dyDescent="0.25">
      <c r="A311" t="s">
        <v>356</v>
      </c>
      <c r="B311" t="s">
        <v>180</v>
      </c>
      <c r="C311" t="s">
        <v>595</v>
      </c>
      <c r="D311" t="s">
        <v>443</v>
      </c>
      <c r="E311" s="4">
        <v>33.492957746478872</v>
      </c>
      <c r="F311" s="4">
        <v>142.97225352112676</v>
      </c>
      <c r="G311" s="4">
        <v>12.926478873239434</v>
      </c>
      <c r="H311" s="11">
        <v>9.0412500012314004E-2</v>
      </c>
      <c r="I311" s="4">
        <v>133.50746478873239</v>
      </c>
      <c r="J311" s="4">
        <v>12.926478873239434</v>
      </c>
      <c r="K311" s="11">
        <v>9.6822143193976584E-2</v>
      </c>
      <c r="L311" s="4">
        <v>31.105633802816904</v>
      </c>
      <c r="M311" s="4">
        <v>0</v>
      </c>
      <c r="N311" s="11">
        <v>0</v>
      </c>
      <c r="O311" s="4">
        <v>21.640845070422536</v>
      </c>
      <c r="P311" s="4">
        <v>0</v>
      </c>
      <c r="Q311" s="9">
        <v>0</v>
      </c>
      <c r="R311" s="4">
        <v>7.098591549295775</v>
      </c>
      <c r="S311" s="4">
        <v>0</v>
      </c>
      <c r="T311" s="11">
        <v>0</v>
      </c>
      <c r="U311" s="4">
        <v>2.3661971830985915</v>
      </c>
      <c r="V311" s="4">
        <v>0</v>
      </c>
      <c r="W311" s="11">
        <v>0</v>
      </c>
      <c r="X311" s="4">
        <v>27.598591549295776</v>
      </c>
      <c r="Y311" s="4">
        <v>0</v>
      </c>
      <c r="Z311" s="11">
        <v>0</v>
      </c>
      <c r="AA311" s="4">
        <v>0</v>
      </c>
      <c r="AB311" s="4">
        <v>0</v>
      </c>
      <c r="AC311" s="11" t="s">
        <v>748</v>
      </c>
      <c r="AD311" s="4">
        <v>70.97577464788732</v>
      </c>
      <c r="AE311" s="4">
        <v>12.926478873239434</v>
      </c>
      <c r="AF311" s="11">
        <v>0.18212522423838323</v>
      </c>
      <c r="AG311" s="4">
        <v>0.2640845070422535</v>
      </c>
      <c r="AH311" s="4">
        <v>0</v>
      </c>
      <c r="AI311" s="11">
        <v>0</v>
      </c>
      <c r="AJ311" s="4">
        <v>13.028169014084508</v>
      </c>
      <c r="AK311" s="4">
        <v>0</v>
      </c>
      <c r="AL311" s="11" t="s">
        <v>748</v>
      </c>
      <c r="AM311" s="1">
        <v>245425</v>
      </c>
      <c r="AN311" s="1">
        <v>5</v>
      </c>
      <c r="AX311"/>
      <c r="AY311"/>
    </row>
    <row r="312" spans="1:51" x14ac:dyDescent="0.25">
      <c r="A312" t="s">
        <v>356</v>
      </c>
      <c r="B312" t="s">
        <v>318</v>
      </c>
      <c r="C312" t="s">
        <v>570</v>
      </c>
      <c r="D312" t="s">
        <v>415</v>
      </c>
      <c r="E312" s="4">
        <v>21.358695652173914</v>
      </c>
      <c r="F312" s="4">
        <v>125.56521739130433</v>
      </c>
      <c r="G312" s="4">
        <v>17.953804347826086</v>
      </c>
      <c r="H312" s="11">
        <v>0.14298389889196678</v>
      </c>
      <c r="I312" s="4">
        <v>105.15489130434781</v>
      </c>
      <c r="J312" s="4">
        <v>15.119565217391305</v>
      </c>
      <c r="K312" s="11">
        <v>0.1437837558467065</v>
      </c>
      <c r="L312" s="4">
        <v>53.90217391304347</v>
      </c>
      <c r="M312" s="4">
        <v>4.7364130434782608</v>
      </c>
      <c r="N312" s="11">
        <v>8.787053841500303E-2</v>
      </c>
      <c r="O312" s="4">
        <v>33.491847826086953</v>
      </c>
      <c r="P312" s="4">
        <v>1.9021739130434783</v>
      </c>
      <c r="Q312" s="9">
        <v>5.6795131845841791E-2</v>
      </c>
      <c r="R312" s="4">
        <v>17.576086956521738</v>
      </c>
      <c r="S312" s="4">
        <v>0</v>
      </c>
      <c r="T312" s="11">
        <v>0</v>
      </c>
      <c r="U312" s="4">
        <v>2.8342391304347827</v>
      </c>
      <c r="V312" s="4">
        <v>2.8342391304347827</v>
      </c>
      <c r="W312" s="11">
        <v>1</v>
      </c>
      <c r="X312" s="4">
        <v>22.614130434782609</v>
      </c>
      <c r="Y312" s="4">
        <v>4.7282608695652177</v>
      </c>
      <c r="Z312" s="11">
        <v>0.20908435472242251</v>
      </c>
      <c r="AA312" s="4">
        <v>0</v>
      </c>
      <c r="AB312" s="4">
        <v>0</v>
      </c>
      <c r="AC312" s="11" t="s">
        <v>748</v>
      </c>
      <c r="AD312" s="4">
        <v>48.991847826086953</v>
      </c>
      <c r="AE312" s="4">
        <v>8.4320652173913047</v>
      </c>
      <c r="AF312" s="11">
        <v>0.17211159798103057</v>
      </c>
      <c r="AG312" s="4">
        <v>0</v>
      </c>
      <c r="AH312" s="4">
        <v>0</v>
      </c>
      <c r="AI312" s="11" t="s">
        <v>748</v>
      </c>
      <c r="AJ312" s="4">
        <v>5.7065217391304345E-2</v>
      </c>
      <c r="AK312" s="4">
        <v>5.7065217391304345E-2</v>
      </c>
      <c r="AL312" s="11">
        <v>1</v>
      </c>
      <c r="AM312" s="1">
        <v>245630</v>
      </c>
      <c r="AN312" s="1">
        <v>5</v>
      </c>
      <c r="AX312"/>
      <c r="AY312"/>
    </row>
    <row r="313" spans="1:51" x14ac:dyDescent="0.25">
      <c r="A313" t="s">
        <v>356</v>
      </c>
      <c r="B313" t="s">
        <v>285</v>
      </c>
      <c r="C313" t="s">
        <v>501</v>
      </c>
      <c r="D313" t="s">
        <v>468</v>
      </c>
      <c r="E313" s="4">
        <v>34.391304347826086</v>
      </c>
      <c r="F313" s="4">
        <v>85.441739130434783</v>
      </c>
      <c r="G313" s="4">
        <v>0</v>
      </c>
      <c r="H313" s="11">
        <v>0</v>
      </c>
      <c r="I313" s="4">
        <v>80.92</v>
      </c>
      <c r="J313" s="4">
        <v>0</v>
      </c>
      <c r="K313" s="11">
        <v>0</v>
      </c>
      <c r="L313" s="4">
        <v>23.366847826086957</v>
      </c>
      <c r="M313" s="4">
        <v>0</v>
      </c>
      <c r="N313" s="11">
        <v>0</v>
      </c>
      <c r="O313" s="4">
        <v>18.845108695652176</v>
      </c>
      <c r="P313" s="4">
        <v>0</v>
      </c>
      <c r="Q313" s="9">
        <v>0</v>
      </c>
      <c r="R313" s="4">
        <v>3.1304347826086958</v>
      </c>
      <c r="S313" s="4">
        <v>0</v>
      </c>
      <c r="T313" s="11">
        <v>0</v>
      </c>
      <c r="U313" s="4">
        <v>1.3913043478260869</v>
      </c>
      <c r="V313" s="4">
        <v>0</v>
      </c>
      <c r="W313" s="11">
        <v>0</v>
      </c>
      <c r="X313" s="4">
        <v>10.500108695652173</v>
      </c>
      <c r="Y313" s="4">
        <v>0</v>
      </c>
      <c r="Z313" s="11">
        <v>0</v>
      </c>
      <c r="AA313" s="4">
        <v>0</v>
      </c>
      <c r="AB313" s="4">
        <v>0</v>
      </c>
      <c r="AC313" s="11" t="s">
        <v>748</v>
      </c>
      <c r="AD313" s="4">
        <v>33.186195652173915</v>
      </c>
      <c r="AE313" s="4">
        <v>0</v>
      </c>
      <c r="AF313" s="11">
        <v>0</v>
      </c>
      <c r="AG313" s="4">
        <v>6.1657608695652177</v>
      </c>
      <c r="AH313" s="4">
        <v>0</v>
      </c>
      <c r="AI313" s="11">
        <v>0</v>
      </c>
      <c r="AJ313" s="4">
        <v>12.222826086956522</v>
      </c>
      <c r="AK313" s="4">
        <v>0</v>
      </c>
      <c r="AL313" s="11" t="s">
        <v>748</v>
      </c>
      <c r="AM313" s="1">
        <v>245585</v>
      </c>
      <c r="AN313" s="1">
        <v>5</v>
      </c>
      <c r="AX313"/>
      <c r="AY313"/>
    </row>
    <row r="314" spans="1:51" x14ac:dyDescent="0.25">
      <c r="A314" t="s">
        <v>356</v>
      </c>
      <c r="B314" t="s">
        <v>62</v>
      </c>
      <c r="C314" t="s">
        <v>488</v>
      </c>
      <c r="D314" t="s">
        <v>422</v>
      </c>
      <c r="E314" s="4">
        <v>66.065217391304344</v>
      </c>
      <c r="F314" s="4">
        <v>333.75695652173914</v>
      </c>
      <c r="G314" s="4">
        <v>0</v>
      </c>
      <c r="H314" s="11">
        <v>0</v>
      </c>
      <c r="I314" s="4">
        <v>323.34119565217389</v>
      </c>
      <c r="J314" s="4">
        <v>0</v>
      </c>
      <c r="K314" s="11">
        <v>0</v>
      </c>
      <c r="L314" s="4">
        <v>87.008152173913047</v>
      </c>
      <c r="M314" s="4">
        <v>0</v>
      </c>
      <c r="N314" s="11">
        <v>0</v>
      </c>
      <c r="O314" s="4">
        <v>76.592391304347828</v>
      </c>
      <c r="P314" s="4">
        <v>0</v>
      </c>
      <c r="Q314" s="9">
        <v>0</v>
      </c>
      <c r="R314" s="4">
        <v>5.7391304347826084</v>
      </c>
      <c r="S314" s="4">
        <v>0</v>
      </c>
      <c r="T314" s="11">
        <v>0</v>
      </c>
      <c r="U314" s="4">
        <v>4.6766304347826084</v>
      </c>
      <c r="V314" s="4">
        <v>0</v>
      </c>
      <c r="W314" s="11">
        <v>0</v>
      </c>
      <c r="X314" s="4">
        <v>53.809782608695649</v>
      </c>
      <c r="Y314" s="4">
        <v>0</v>
      </c>
      <c r="Z314" s="11">
        <v>0</v>
      </c>
      <c r="AA314" s="4">
        <v>0</v>
      </c>
      <c r="AB314" s="4">
        <v>0</v>
      </c>
      <c r="AC314" s="11" t="s">
        <v>748</v>
      </c>
      <c r="AD314" s="4">
        <v>168.37108695652174</v>
      </c>
      <c r="AE314" s="4">
        <v>0</v>
      </c>
      <c r="AF314" s="11">
        <v>0</v>
      </c>
      <c r="AG314" s="4">
        <v>7.4320652173913047</v>
      </c>
      <c r="AH314" s="4">
        <v>0</v>
      </c>
      <c r="AI314" s="11">
        <v>0</v>
      </c>
      <c r="AJ314" s="4">
        <v>17.135869565217391</v>
      </c>
      <c r="AK314" s="4">
        <v>0</v>
      </c>
      <c r="AL314" s="11" t="s">
        <v>748</v>
      </c>
      <c r="AM314" s="1">
        <v>245250</v>
      </c>
      <c r="AN314" s="1">
        <v>5</v>
      </c>
      <c r="AX314"/>
      <c r="AY314"/>
    </row>
    <row r="315" spans="1:51" x14ac:dyDescent="0.25">
      <c r="A315" t="s">
        <v>356</v>
      </c>
      <c r="B315" t="s">
        <v>128</v>
      </c>
      <c r="C315" t="s">
        <v>599</v>
      </c>
      <c r="D315" t="s">
        <v>396</v>
      </c>
      <c r="E315" s="4">
        <v>24.967391304347824</v>
      </c>
      <c r="F315" s="4">
        <v>123.28804347826087</v>
      </c>
      <c r="G315" s="4">
        <v>0</v>
      </c>
      <c r="H315" s="11">
        <v>0</v>
      </c>
      <c r="I315" s="4">
        <v>110.77173913043478</v>
      </c>
      <c r="J315" s="4">
        <v>0</v>
      </c>
      <c r="K315" s="11">
        <v>0</v>
      </c>
      <c r="L315" s="4">
        <v>36.855978260869563</v>
      </c>
      <c r="M315" s="4">
        <v>0</v>
      </c>
      <c r="N315" s="11">
        <v>0</v>
      </c>
      <c r="O315" s="4">
        <v>24.339673913043477</v>
      </c>
      <c r="P315" s="4">
        <v>0</v>
      </c>
      <c r="Q315" s="9">
        <v>0</v>
      </c>
      <c r="R315" s="4">
        <v>7.1440217391304346</v>
      </c>
      <c r="S315" s="4">
        <v>0</v>
      </c>
      <c r="T315" s="11">
        <v>0</v>
      </c>
      <c r="U315" s="4">
        <v>5.3722826086956523</v>
      </c>
      <c r="V315" s="4">
        <v>0</v>
      </c>
      <c r="W315" s="11">
        <v>0</v>
      </c>
      <c r="X315" s="4">
        <v>7.8641304347826084</v>
      </c>
      <c r="Y315" s="4">
        <v>0</v>
      </c>
      <c r="Z315" s="11">
        <v>0</v>
      </c>
      <c r="AA315" s="4">
        <v>0</v>
      </c>
      <c r="AB315" s="4">
        <v>0</v>
      </c>
      <c r="AC315" s="11" t="s">
        <v>748</v>
      </c>
      <c r="AD315" s="4">
        <v>76.904891304347828</v>
      </c>
      <c r="AE315" s="4">
        <v>0</v>
      </c>
      <c r="AF315" s="11">
        <v>0</v>
      </c>
      <c r="AG315" s="4">
        <v>0</v>
      </c>
      <c r="AH315" s="4">
        <v>0</v>
      </c>
      <c r="AI315" s="11" t="s">
        <v>748</v>
      </c>
      <c r="AJ315" s="4">
        <v>1.6630434782608696</v>
      </c>
      <c r="AK315" s="4">
        <v>0</v>
      </c>
      <c r="AL315" s="11" t="s">
        <v>748</v>
      </c>
      <c r="AM315" s="1">
        <v>245346</v>
      </c>
      <c r="AN315" s="1">
        <v>5</v>
      </c>
      <c r="AX315"/>
      <c r="AY315"/>
    </row>
    <row r="316" spans="1:51" x14ac:dyDescent="0.25">
      <c r="A316" t="s">
        <v>356</v>
      </c>
      <c r="B316" t="s">
        <v>261</v>
      </c>
      <c r="C316" t="s">
        <v>668</v>
      </c>
      <c r="D316" t="s">
        <v>464</v>
      </c>
      <c r="E316" s="4">
        <v>38.978260869565219</v>
      </c>
      <c r="F316" s="4">
        <v>134.24945652173918</v>
      </c>
      <c r="G316" s="4">
        <v>14.034239130434784</v>
      </c>
      <c r="H316" s="11">
        <v>0.10453851728004726</v>
      </c>
      <c r="I316" s="4">
        <v>128.6842391304348</v>
      </c>
      <c r="J316" s="4">
        <v>14.034239130434784</v>
      </c>
      <c r="K316" s="11">
        <v>0.1090595027430642</v>
      </c>
      <c r="L316" s="4">
        <v>28.668478260869573</v>
      </c>
      <c r="M316" s="4">
        <v>0</v>
      </c>
      <c r="N316" s="11">
        <v>0</v>
      </c>
      <c r="O316" s="4">
        <v>23.103260869565226</v>
      </c>
      <c r="P316" s="4">
        <v>0</v>
      </c>
      <c r="Q316" s="9">
        <v>0</v>
      </c>
      <c r="R316" s="4">
        <v>0</v>
      </c>
      <c r="S316" s="4">
        <v>0</v>
      </c>
      <c r="T316" s="11" t="s">
        <v>748</v>
      </c>
      <c r="U316" s="4">
        <v>5.5652173913043477</v>
      </c>
      <c r="V316" s="4">
        <v>0</v>
      </c>
      <c r="W316" s="11">
        <v>0</v>
      </c>
      <c r="X316" s="4">
        <v>8.1847826086956488</v>
      </c>
      <c r="Y316" s="4">
        <v>0</v>
      </c>
      <c r="Z316" s="11">
        <v>0</v>
      </c>
      <c r="AA316" s="4">
        <v>0</v>
      </c>
      <c r="AB316" s="4">
        <v>0</v>
      </c>
      <c r="AC316" s="11" t="s">
        <v>748</v>
      </c>
      <c r="AD316" s="4">
        <v>91.905978260869588</v>
      </c>
      <c r="AE316" s="4">
        <v>14.034239130434784</v>
      </c>
      <c r="AF316" s="11">
        <v>0.15270213533443322</v>
      </c>
      <c r="AG316" s="4">
        <v>0</v>
      </c>
      <c r="AH316" s="4">
        <v>0</v>
      </c>
      <c r="AI316" s="11" t="s">
        <v>748</v>
      </c>
      <c r="AJ316" s="4">
        <v>5.4902173913043484</v>
      </c>
      <c r="AK316" s="4">
        <v>0</v>
      </c>
      <c r="AL316" s="11" t="s">
        <v>748</v>
      </c>
      <c r="AM316" s="1">
        <v>245548</v>
      </c>
      <c r="AN316" s="1">
        <v>5</v>
      </c>
      <c r="AX316"/>
      <c r="AY316"/>
    </row>
    <row r="317" spans="1:51" x14ac:dyDescent="0.25">
      <c r="A317" t="s">
        <v>356</v>
      </c>
      <c r="B317" t="s">
        <v>184</v>
      </c>
      <c r="C317" t="s">
        <v>630</v>
      </c>
      <c r="D317" t="s">
        <v>387</v>
      </c>
      <c r="E317" s="4">
        <v>25.293478260869566</v>
      </c>
      <c r="F317" s="4">
        <v>119.0625</v>
      </c>
      <c r="G317" s="4">
        <v>8.0489130434782599</v>
      </c>
      <c r="H317" s="11">
        <v>6.7602419262809535E-2</v>
      </c>
      <c r="I317" s="4">
        <v>105.22554347826086</v>
      </c>
      <c r="J317" s="4">
        <v>8.0489130434782599</v>
      </c>
      <c r="K317" s="11">
        <v>7.6492007334142492E-2</v>
      </c>
      <c r="L317" s="4">
        <v>23.913043478260867</v>
      </c>
      <c r="M317" s="4">
        <v>2.2608695652173911</v>
      </c>
      <c r="N317" s="11">
        <v>9.4545454545454544E-2</v>
      </c>
      <c r="O317" s="4">
        <v>10.076086956521738</v>
      </c>
      <c r="P317" s="4">
        <v>2.2608695652173911</v>
      </c>
      <c r="Q317" s="9">
        <v>0.2243797195253506</v>
      </c>
      <c r="R317" s="4">
        <v>8.6440217391304355</v>
      </c>
      <c r="S317" s="4">
        <v>0</v>
      </c>
      <c r="T317" s="11">
        <v>0</v>
      </c>
      <c r="U317" s="4">
        <v>5.1929347826086953</v>
      </c>
      <c r="V317" s="4">
        <v>0</v>
      </c>
      <c r="W317" s="11">
        <v>0</v>
      </c>
      <c r="X317" s="4">
        <v>24.461956521739129</v>
      </c>
      <c r="Y317" s="4">
        <v>5.7880434782608692</v>
      </c>
      <c r="Z317" s="11">
        <v>0.23661408575872028</v>
      </c>
      <c r="AA317" s="4">
        <v>0</v>
      </c>
      <c r="AB317" s="4">
        <v>0</v>
      </c>
      <c r="AC317" s="11" t="s">
        <v>748</v>
      </c>
      <c r="AD317" s="4">
        <v>51.907608695652172</v>
      </c>
      <c r="AE317" s="4">
        <v>0</v>
      </c>
      <c r="AF317" s="11">
        <v>0</v>
      </c>
      <c r="AG317" s="4">
        <v>3.3505434782608696</v>
      </c>
      <c r="AH317" s="4">
        <v>0</v>
      </c>
      <c r="AI317" s="11">
        <v>0</v>
      </c>
      <c r="AJ317" s="4">
        <v>15.429347826086957</v>
      </c>
      <c r="AK317" s="4">
        <v>0</v>
      </c>
      <c r="AL317" s="11" t="s">
        <v>748</v>
      </c>
      <c r="AM317" s="1">
        <v>245429</v>
      </c>
      <c r="AN317" s="1">
        <v>5</v>
      </c>
      <c r="AX317"/>
      <c r="AY317"/>
    </row>
    <row r="318" spans="1:51" x14ac:dyDescent="0.25">
      <c r="A318" t="s">
        <v>356</v>
      </c>
      <c r="B318" t="s">
        <v>87</v>
      </c>
      <c r="C318" t="s">
        <v>493</v>
      </c>
      <c r="D318" t="s">
        <v>386</v>
      </c>
      <c r="E318" s="4">
        <v>27.380434782608695</v>
      </c>
      <c r="F318" s="4">
        <v>124.1195652173913</v>
      </c>
      <c r="G318" s="4">
        <v>0.80434782608695654</v>
      </c>
      <c r="H318" s="11">
        <v>6.4804273579122523E-3</v>
      </c>
      <c r="I318" s="4">
        <v>115.5625</v>
      </c>
      <c r="J318" s="4">
        <v>0.80434782608695654</v>
      </c>
      <c r="K318" s="11">
        <v>6.960284054835752E-3</v>
      </c>
      <c r="L318" s="4">
        <v>32.035326086956523</v>
      </c>
      <c r="M318" s="4">
        <v>0</v>
      </c>
      <c r="N318" s="11">
        <v>0</v>
      </c>
      <c r="O318" s="4">
        <v>23.478260869565219</v>
      </c>
      <c r="P318" s="4">
        <v>0</v>
      </c>
      <c r="Q318" s="9">
        <v>0</v>
      </c>
      <c r="R318" s="4">
        <v>2.7336956521739131</v>
      </c>
      <c r="S318" s="4">
        <v>0</v>
      </c>
      <c r="T318" s="11">
        <v>0</v>
      </c>
      <c r="U318" s="4">
        <v>5.8233695652173916</v>
      </c>
      <c r="V318" s="4">
        <v>0</v>
      </c>
      <c r="W318" s="11">
        <v>0</v>
      </c>
      <c r="X318" s="4">
        <v>20.706521739130434</v>
      </c>
      <c r="Y318" s="4">
        <v>0</v>
      </c>
      <c r="Z318" s="11">
        <v>0</v>
      </c>
      <c r="AA318" s="4">
        <v>0</v>
      </c>
      <c r="AB318" s="4">
        <v>0</v>
      </c>
      <c r="AC318" s="11" t="s">
        <v>748</v>
      </c>
      <c r="AD318" s="4">
        <v>71.032608695652172</v>
      </c>
      <c r="AE318" s="4">
        <v>0.80434782608695654</v>
      </c>
      <c r="AF318" s="11">
        <v>1.1323641928079572E-2</v>
      </c>
      <c r="AG318" s="4">
        <v>0</v>
      </c>
      <c r="AH318" s="4">
        <v>0</v>
      </c>
      <c r="AI318" s="11" t="s">
        <v>748</v>
      </c>
      <c r="AJ318" s="4">
        <v>0.34510869565217389</v>
      </c>
      <c r="AK318" s="4">
        <v>0</v>
      </c>
      <c r="AL318" s="11" t="s">
        <v>748</v>
      </c>
      <c r="AM318" s="1">
        <v>245281</v>
      </c>
      <c r="AN318" s="1">
        <v>5</v>
      </c>
      <c r="AX318"/>
      <c r="AY318"/>
    </row>
    <row r="319" spans="1:51" x14ac:dyDescent="0.25">
      <c r="A319" t="s">
        <v>356</v>
      </c>
      <c r="B319" t="s">
        <v>273</v>
      </c>
      <c r="C319" t="s">
        <v>677</v>
      </c>
      <c r="D319" t="s">
        <v>387</v>
      </c>
      <c r="E319" s="4">
        <v>32.184782608695649</v>
      </c>
      <c r="F319" s="4">
        <v>159.52173913043481</v>
      </c>
      <c r="G319" s="4">
        <v>0</v>
      </c>
      <c r="H319" s="11">
        <v>0</v>
      </c>
      <c r="I319" s="4">
        <v>140.98913043478262</v>
      </c>
      <c r="J319" s="4">
        <v>0</v>
      </c>
      <c r="K319" s="11">
        <v>0</v>
      </c>
      <c r="L319" s="4">
        <v>36.233695652173914</v>
      </c>
      <c r="M319" s="4">
        <v>0</v>
      </c>
      <c r="N319" s="11">
        <v>0</v>
      </c>
      <c r="O319" s="4">
        <v>17.701086956521738</v>
      </c>
      <c r="P319" s="4">
        <v>0</v>
      </c>
      <c r="Q319" s="9">
        <v>0</v>
      </c>
      <c r="R319" s="4">
        <v>13.375</v>
      </c>
      <c r="S319" s="4">
        <v>0</v>
      </c>
      <c r="T319" s="11">
        <v>0</v>
      </c>
      <c r="U319" s="4">
        <v>5.1576086956521738</v>
      </c>
      <c r="V319" s="4">
        <v>0</v>
      </c>
      <c r="W319" s="11">
        <v>0</v>
      </c>
      <c r="X319" s="4">
        <v>15.644021739130435</v>
      </c>
      <c r="Y319" s="4">
        <v>0</v>
      </c>
      <c r="Z319" s="11">
        <v>0</v>
      </c>
      <c r="AA319" s="4">
        <v>0</v>
      </c>
      <c r="AB319" s="4">
        <v>0</v>
      </c>
      <c r="AC319" s="11" t="s">
        <v>748</v>
      </c>
      <c r="AD319" s="4">
        <v>77.154891304347828</v>
      </c>
      <c r="AE319" s="4">
        <v>0</v>
      </c>
      <c r="AF319" s="11">
        <v>0</v>
      </c>
      <c r="AG319" s="4">
        <v>0</v>
      </c>
      <c r="AH319" s="4">
        <v>0</v>
      </c>
      <c r="AI319" s="11" t="s">
        <v>748</v>
      </c>
      <c r="AJ319" s="4">
        <v>30.489130434782609</v>
      </c>
      <c r="AK319" s="4">
        <v>0</v>
      </c>
      <c r="AL319" s="11" t="s">
        <v>748</v>
      </c>
      <c r="AM319" s="1">
        <v>245566</v>
      </c>
      <c r="AN319" s="1">
        <v>5</v>
      </c>
      <c r="AX319"/>
      <c r="AY319"/>
    </row>
    <row r="320" spans="1:51" x14ac:dyDescent="0.25">
      <c r="A320" t="s">
        <v>356</v>
      </c>
      <c r="B320" t="s">
        <v>151</v>
      </c>
      <c r="C320" t="s">
        <v>610</v>
      </c>
      <c r="D320" t="s">
        <v>427</v>
      </c>
      <c r="E320" s="4">
        <v>33.163043478260867</v>
      </c>
      <c r="F320" s="4">
        <v>126.42869565217393</v>
      </c>
      <c r="G320" s="4">
        <v>16.0625</v>
      </c>
      <c r="H320" s="11">
        <v>0.12704789776674255</v>
      </c>
      <c r="I320" s="4">
        <v>112.95184782608695</v>
      </c>
      <c r="J320" s="4">
        <v>16.0625</v>
      </c>
      <c r="K320" s="11">
        <v>0.14220661555472369</v>
      </c>
      <c r="L320" s="4">
        <v>34.368152173913046</v>
      </c>
      <c r="M320" s="4">
        <v>7.8967391304347823</v>
      </c>
      <c r="N320" s="11">
        <v>0.2297690923409248</v>
      </c>
      <c r="O320" s="4">
        <v>20.891304347826086</v>
      </c>
      <c r="P320" s="4">
        <v>7.8967391304347823</v>
      </c>
      <c r="Q320" s="9">
        <v>0.37799167533818939</v>
      </c>
      <c r="R320" s="4">
        <v>9.0420652173913041</v>
      </c>
      <c r="S320" s="4">
        <v>0</v>
      </c>
      <c r="T320" s="11">
        <v>0</v>
      </c>
      <c r="U320" s="4">
        <v>4.4347826086956523</v>
      </c>
      <c r="V320" s="4">
        <v>0</v>
      </c>
      <c r="W320" s="11">
        <v>0</v>
      </c>
      <c r="X320" s="4">
        <v>9.6005434782608692</v>
      </c>
      <c r="Y320" s="4">
        <v>0.11141304347826086</v>
      </c>
      <c r="Z320" s="11">
        <v>1.1604868383809794E-2</v>
      </c>
      <c r="AA320" s="4">
        <v>0</v>
      </c>
      <c r="AB320" s="4">
        <v>0</v>
      </c>
      <c r="AC320" s="11" t="s">
        <v>748</v>
      </c>
      <c r="AD320" s="4">
        <v>60.976304347826094</v>
      </c>
      <c r="AE320" s="4">
        <v>8.054347826086957</v>
      </c>
      <c r="AF320" s="11">
        <v>0.13208979967271675</v>
      </c>
      <c r="AG320" s="4">
        <v>0</v>
      </c>
      <c r="AH320" s="4">
        <v>0</v>
      </c>
      <c r="AI320" s="11" t="s">
        <v>748</v>
      </c>
      <c r="AJ320" s="4">
        <v>21.483695652173914</v>
      </c>
      <c r="AK320" s="4">
        <v>0</v>
      </c>
      <c r="AL320" s="11" t="s">
        <v>748</v>
      </c>
      <c r="AM320" s="1">
        <v>245378</v>
      </c>
      <c r="AN320" s="1">
        <v>5</v>
      </c>
      <c r="AX320"/>
      <c r="AY320"/>
    </row>
    <row r="321" spans="1:51" x14ac:dyDescent="0.25">
      <c r="A321" t="s">
        <v>356</v>
      </c>
      <c r="B321" t="s">
        <v>259</v>
      </c>
      <c r="C321" t="s">
        <v>512</v>
      </c>
      <c r="D321" t="s">
        <v>415</v>
      </c>
      <c r="E321" s="4">
        <v>58.739130434782609</v>
      </c>
      <c r="F321" s="4">
        <v>200.51</v>
      </c>
      <c r="G321" s="4">
        <v>7.0271739130434785</v>
      </c>
      <c r="H321" s="11">
        <v>3.5046500987698764E-2</v>
      </c>
      <c r="I321" s="4">
        <v>192.4420652173913</v>
      </c>
      <c r="J321" s="4">
        <v>7.0271739130434785</v>
      </c>
      <c r="K321" s="11">
        <v>3.6515789336937658E-2</v>
      </c>
      <c r="L321" s="4">
        <v>36.418478260869563</v>
      </c>
      <c r="M321" s="4">
        <v>3.722826086956522</v>
      </c>
      <c r="N321" s="11">
        <v>0.10222354872407105</v>
      </c>
      <c r="O321" s="4">
        <v>28.940217391304348</v>
      </c>
      <c r="P321" s="4">
        <v>3.722826086956522</v>
      </c>
      <c r="Q321" s="9">
        <v>0.12863849765258217</v>
      </c>
      <c r="R321" s="4">
        <v>1.9130434782608696</v>
      </c>
      <c r="S321" s="4">
        <v>0</v>
      </c>
      <c r="T321" s="11">
        <v>0</v>
      </c>
      <c r="U321" s="4">
        <v>5.5652173913043477</v>
      </c>
      <c r="V321" s="4">
        <v>0</v>
      </c>
      <c r="W321" s="11">
        <v>0</v>
      </c>
      <c r="X321" s="4">
        <v>52.830652173913045</v>
      </c>
      <c r="Y321" s="4">
        <v>2.4673913043478262</v>
      </c>
      <c r="Z321" s="11">
        <v>4.670378280066332E-2</v>
      </c>
      <c r="AA321" s="4">
        <v>0.58967391304347827</v>
      </c>
      <c r="AB321" s="4">
        <v>0</v>
      </c>
      <c r="AC321" s="11">
        <v>0</v>
      </c>
      <c r="AD321" s="4">
        <v>102.1195652173913</v>
      </c>
      <c r="AE321" s="4">
        <v>0.83695652173913049</v>
      </c>
      <c r="AF321" s="11">
        <v>8.1958488557743493E-3</v>
      </c>
      <c r="AG321" s="4">
        <v>0</v>
      </c>
      <c r="AH321" s="4">
        <v>0</v>
      </c>
      <c r="AI321" s="11" t="s">
        <v>748</v>
      </c>
      <c r="AJ321" s="4">
        <v>8.5516304347826093</v>
      </c>
      <c r="AK321" s="4">
        <v>0</v>
      </c>
      <c r="AL321" s="11" t="s">
        <v>748</v>
      </c>
      <c r="AM321" s="1">
        <v>245544</v>
      </c>
      <c r="AN321" s="1">
        <v>5</v>
      </c>
      <c r="AX321"/>
      <c r="AY321"/>
    </row>
    <row r="322" spans="1:51" x14ac:dyDescent="0.25">
      <c r="A322" t="s">
        <v>356</v>
      </c>
      <c r="B322" t="s">
        <v>173</v>
      </c>
      <c r="C322" t="s">
        <v>545</v>
      </c>
      <c r="D322" t="s">
        <v>420</v>
      </c>
      <c r="E322" s="4">
        <v>75.739130434782609</v>
      </c>
      <c r="F322" s="4">
        <v>315.44021739130437</v>
      </c>
      <c r="G322" s="4">
        <v>0</v>
      </c>
      <c r="H322" s="11">
        <v>0</v>
      </c>
      <c r="I322" s="4">
        <v>292.15760869565219</v>
      </c>
      <c r="J322" s="4">
        <v>0</v>
      </c>
      <c r="K322" s="11">
        <v>0</v>
      </c>
      <c r="L322" s="4">
        <v>100.98641304347827</v>
      </c>
      <c r="M322" s="4">
        <v>0</v>
      </c>
      <c r="N322" s="11">
        <v>0</v>
      </c>
      <c r="O322" s="4">
        <v>77.703804347826093</v>
      </c>
      <c r="P322" s="4">
        <v>0</v>
      </c>
      <c r="Q322" s="9">
        <v>0</v>
      </c>
      <c r="R322" s="4">
        <v>19.25</v>
      </c>
      <c r="S322" s="4">
        <v>0</v>
      </c>
      <c r="T322" s="11">
        <v>0</v>
      </c>
      <c r="U322" s="4">
        <v>4.0326086956521738</v>
      </c>
      <c r="V322" s="4">
        <v>0</v>
      </c>
      <c r="W322" s="11">
        <v>0</v>
      </c>
      <c r="X322" s="4">
        <v>45.766304347826086</v>
      </c>
      <c r="Y322" s="4">
        <v>0</v>
      </c>
      <c r="Z322" s="11">
        <v>0</v>
      </c>
      <c r="AA322" s="4">
        <v>0</v>
      </c>
      <c r="AB322" s="4">
        <v>0</v>
      </c>
      <c r="AC322" s="11" t="s">
        <v>748</v>
      </c>
      <c r="AD322" s="4">
        <v>160.96195652173913</v>
      </c>
      <c r="AE322" s="4">
        <v>0</v>
      </c>
      <c r="AF322" s="11">
        <v>0</v>
      </c>
      <c r="AG322" s="4">
        <v>0</v>
      </c>
      <c r="AH322" s="4">
        <v>0</v>
      </c>
      <c r="AI322" s="11" t="s">
        <v>748</v>
      </c>
      <c r="AJ322" s="4">
        <v>7.7255434782608692</v>
      </c>
      <c r="AK322" s="4">
        <v>0</v>
      </c>
      <c r="AL322" s="11" t="s">
        <v>748</v>
      </c>
      <c r="AM322" s="1">
        <v>245414</v>
      </c>
      <c r="AN322" s="1">
        <v>5</v>
      </c>
      <c r="AX322"/>
      <c r="AY322"/>
    </row>
    <row r="323" spans="1:51" x14ac:dyDescent="0.25">
      <c r="A323" t="s">
        <v>356</v>
      </c>
      <c r="B323" t="s">
        <v>268</v>
      </c>
      <c r="C323" t="s">
        <v>673</v>
      </c>
      <c r="D323" t="s">
        <v>386</v>
      </c>
      <c r="E323" s="4">
        <v>37.195652173913047</v>
      </c>
      <c r="F323" s="4">
        <v>138.73913043478262</v>
      </c>
      <c r="G323" s="4">
        <v>0</v>
      </c>
      <c r="H323" s="11">
        <v>0</v>
      </c>
      <c r="I323" s="4">
        <v>135.32608695652175</v>
      </c>
      <c r="J323" s="4">
        <v>0</v>
      </c>
      <c r="K323" s="11">
        <v>0</v>
      </c>
      <c r="L323" s="4">
        <v>27.184782608695652</v>
      </c>
      <c r="M323" s="4">
        <v>0</v>
      </c>
      <c r="N323" s="11">
        <v>0</v>
      </c>
      <c r="O323" s="4">
        <v>23.771739130434781</v>
      </c>
      <c r="P323" s="4">
        <v>0</v>
      </c>
      <c r="Q323" s="9">
        <v>0</v>
      </c>
      <c r="R323" s="4">
        <v>0</v>
      </c>
      <c r="S323" s="4">
        <v>0</v>
      </c>
      <c r="T323" s="11" t="s">
        <v>748</v>
      </c>
      <c r="U323" s="4">
        <v>3.4130434782608696</v>
      </c>
      <c r="V323" s="4">
        <v>0</v>
      </c>
      <c r="W323" s="11">
        <v>0</v>
      </c>
      <c r="X323" s="4">
        <v>19.182065217391305</v>
      </c>
      <c r="Y323" s="4">
        <v>0</v>
      </c>
      <c r="Z323" s="11">
        <v>0</v>
      </c>
      <c r="AA323" s="4">
        <v>0</v>
      </c>
      <c r="AB323" s="4">
        <v>0</v>
      </c>
      <c r="AC323" s="11" t="s">
        <v>748</v>
      </c>
      <c r="AD323" s="4">
        <v>84.877717391304344</v>
      </c>
      <c r="AE323" s="4">
        <v>0</v>
      </c>
      <c r="AF323" s="11">
        <v>0</v>
      </c>
      <c r="AG323" s="4">
        <v>0</v>
      </c>
      <c r="AH323" s="4">
        <v>0</v>
      </c>
      <c r="AI323" s="11" t="s">
        <v>748</v>
      </c>
      <c r="AJ323" s="4">
        <v>7.4945652173913047</v>
      </c>
      <c r="AK323" s="4">
        <v>0</v>
      </c>
      <c r="AL323" s="11" t="s">
        <v>748</v>
      </c>
      <c r="AM323" s="1">
        <v>245559</v>
      </c>
      <c r="AN323" s="1">
        <v>5</v>
      </c>
      <c r="AX323"/>
      <c r="AY323"/>
    </row>
    <row r="324" spans="1:51" x14ac:dyDescent="0.25">
      <c r="A324" t="s">
        <v>356</v>
      </c>
      <c r="B324" t="s">
        <v>223</v>
      </c>
      <c r="C324" t="s">
        <v>559</v>
      </c>
      <c r="D324" t="s">
        <v>392</v>
      </c>
      <c r="E324" s="4">
        <v>83.086956521739125</v>
      </c>
      <c r="F324" s="4">
        <v>362.9728260869565</v>
      </c>
      <c r="G324" s="4">
        <v>16.703804347826086</v>
      </c>
      <c r="H324" s="11">
        <v>4.6019434919969453E-2</v>
      </c>
      <c r="I324" s="4">
        <v>345.30978260869563</v>
      </c>
      <c r="J324" s="4">
        <v>16.703804347826086</v>
      </c>
      <c r="K324" s="11">
        <v>4.8373388734123425E-2</v>
      </c>
      <c r="L324" s="4">
        <v>75.894021739130437</v>
      </c>
      <c r="M324" s="4">
        <v>2.3260869565217392</v>
      </c>
      <c r="N324" s="11">
        <v>3.0649146048909736E-2</v>
      </c>
      <c r="O324" s="4">
        <v>58.230978260869563</v>
      </c>
      <c r="P324" s="4">
        <v>2.3260869565217392</v>
      </c>
      <c r="Q324" s="9">
        <v>3.9945867749311685E-2</v>
      </c>
      <c r="R324" s="4">
        <v>12.195652173913043</v>
      </c>
      <c r="S324" s="4">
        <v>0</v>
      </c>
      <c r="T324" s="11">
        <v>0</v>
      </c>
      <c r="U324" s="4">
        <v>5.4673913043478262</v>
      </c>
      <c r="V324" s="4">
        <v>0</v>
      </c>
      <c r="W324" s="11">
        <v>0</v>
      </c>
      <c r="X324" s="4">
        <v>63.986413043478258</v>
      </c>
      <c r="Y324" s="4">
        <v>0</v>
      </c>
      <c r="Z324" s="11">
        <v>0</v>
      </c>
      <c r="AA324" s="4">
        <v>0</v>
      </c>
      <c r="AB324" s="4">
        <v>0</v>
      </c>
      <c r="AC324" s="11" t="s">
        <v>748</v>
      </c>
      <c r="AD324" s="4">
        <v>166.52989130434781</v>
      </c>
      <c r="AE324" s="4">
        <v>14.377717391304348</v>
      </c>
      <c r="AF324" s="11">
        <v>8.6337157123508979E-2</v>
      </c>
      <c r="AG324" s="4">
        <v>23.679347826086957</v>
      </c>
      <c r="AH324" s="4">
        <v>0</v>
      </c>
      <c r="AI324" s="11">
        <v>0</v>
      </c>
      <c r="AJ324" s="4">
        <v>32.883152173913047</v>
      </c>
      <c r="AK324" s="4">
        <v>0</v>
      </c>
      <c r="AL324" s="11" t="s">
        <v>748</v>
      </c>
      <c r="AM324" s="1">
        <v>245484</v>
      </c>
      <c r="AN324" s="1">
        <v>5</v>
      </c>
      <c r="AX324"/>
      <c r="AY324"/>
    </row>
    <row r="325" spans="1:51" x14ac:dyDescent="0.25">
      <c r="A325" t="s">
        <v>356</v>
      </c>
      <c r="B325" t="s">
        <v>164</v>
      </c>
      <c r="C325" t="s">
        <v>617</v>
      </c>
      <c r="D325" t="s">
        <v>427</v>
      </c>
      <c r="E325" s="4">
        <v>32</v>
      </c>
      <c r="F325" s="4">
        <v>77.122065217391295</v>
      </c>
      <c r="G325" s="4">
        <v>3.2364130434782608</v>
      </c>
      <c r="H325" s="11">
        <v>4.196481297998797E-2</v>
      </c>
      <c r="I325" s="4">
        <v>69.355760869565216</v>
      </c>
      <c r="J325" s="4">
        <v>3.2364130434782608</v>
      </c>
      <c r="K325" s="11">
        <v>4.6663939705958411E-2</v>
      </c>
      <c r="L325" s="4">
        <v>31.295978260869564</v>
      </c>
      <c r="M325" s="4">
        <v>3.2364130434782608</v>
      </c>
      <c r="N325" s="11">
        <v>0.10341306529870833</v>
      </c>
      <c r="O325" s="4">
        <v>23.529673913043478</v>
      </c>
      <c r="P325" s="4">
        <v>3.2364130434782608</v>
      </c>
      <c r="Q325" s="9">
        <v>0.1375460219057342</v>
      </c>
      <c r="R325" s="4">
        <v>0.21739130434782608</v>
      </c>
      <c r="S325" s="4">
        <v>0</v>
      </c>
      <c r="T325" s="11">
        <v>0</v>
      </c>
      <c r="U325" s="4">
        <v>7.5489130434782608</v>
      </c>
      <c r="V325" s="4">
        <v>0</v>
      </c>
      <c r="W325" s="11">
        <v>0</v>
      </c>
      <c r="X325" s="4">
        <v>3.1875</v>
      </c>
      <c r="Y325" s="4">
        <v>0</v>
      </c>
      <c r="Z325" s="11">
        <v>0</v>
      </c>
      <c r="AA325" s="4">
        <v>0</v>
      </c>
      <c r="AB325" s="4">
        <v>0</v>
      </c>
      <c r="AC325" s="11" t="s">
        <v>748</v>
      </c>
      <c r="AD325" s="4">
        <v>38.404891304347828</v>
      </c>
      <c r="AE325" s="4">
        <v>0</v>
      </c>
      <c r="AF325" s="11">
        <v>0</v>
      </c>
      <c r="AG325" s="4">
        <v>0</v>
      </c>
      <c r="AH325" s="4">
        <v>0</v>
      </c>
      <c r="AI325" s="11" t="s">
        <v>748</v>
      </c>
      <c r="AJ325" s="4">
        <v>4.2336956521739131</v>
      </c>
      <c r="AK325" s="4">
        <v>0</v>
      </c>
      <c r="AL325" s="11" t="s">
        <v>748</v>
      </c>
      <c r="AM325" s="1">
        <v>245400</v>
      </c>
      <c r="AN325" s="1">
        <v>5</v>
      </c>
      <c r="AX325"/>
      <c r="AY325"/>
    </row>
    <row r="326" spans="1:51" x14ac:dyDescent="0.25">
      <c r="A326" t="s">
        <v>356</v>
      </c>
      <c r="B326" t="s">
        <v>14</v>
      </c>
      <c r="C326" t="s">
        <v>512</v>
      </c>
      <c r="D326" t="s">
        <v>415</v>
      </c>
      <c r="E326" s="4">
        <v>211.71739130434781</v>
      </c>
      <c r="F326" s="4">
        <v>777.43260869565211</v>
      </c>
      <c r="G326" s="4">
        <v>27.774999999999999</v>
      </c>
      <c r="H326" s="11">
        <v>3.5726569337758904E-2</v>
      </c>
      <c r="I326" s="4">
        <v>725.4869565217391</v>
      </c>
      <c r="J326" s="4">
        <v>27.774999999999999</v>
      </c>
      <c r="K326" s="11">
        <v>3.828463041315578E-2</v>
      </c>
      <c r="L326" s="4">
        <v>237.54619565217391</v>
      </c>
      <c r="M326" s="4">
        <v>0</v>
      </c>
      <c r="N326" s="11">
        <v>0</v>
      </c>
      <c r="O326" s="4">
        <v>185.60054347826087</v>
      </c>
      <c r="P326" s="4">
        <v>0</v>
      </c>
      <c r="Q326" s="9">
        <v>0</v>
      </c>
      <c r="R326" s="4">
        <v>46.902173913043477</v>
      </c>
      <c r="S326" s="4">
        <v>0</v>
      </c>
      <c r="T326" s="11">
        <v>0</v>
      </c>
      <c r="U326" s="4">
        <v>5.0434782608695654</v>
      </c>
      <c r="V326" s="4">
        <v>0</v>
      </c>
      <c r="W326" s="11">
        <v>0</v>
      </c>
      <c r="X326" s="4">
        <v>100.625</v>
      </c>
      <c r="Y326" s="4">
        <v>5.9293478260869561</v>
      </c>
      <c r="Z326" s="11">
        <v>5.8925195787199562E-2</v>
      </c>
      <c r="AA326" s="4">
        <v>0</v>
      </c>
      <c r="AB326" s="4">
        <v>0</v>
      </c>
      <c r="AC326" s="11" t="s">
        <v>748</v>
      </c>
      <c r="AD326" s="4">
        <v>439.26141304347829</v>
      </c>
      <c r="AE326" s="4">
        <v>21.845652173913042</v>
      </c>
      <c r="AF326" s="11">
        <v>4.9732691115644954E-2</v>
      </c>
      <c r="AG326" s="4">
        <v>0</v>
      </c>
      <c r="AH326" s="4">
        <v>0</v>
      </c>
      <c r="AI326" s="11" t="s">
        <v>748</v>
      </c>
      <c r="AJ326" s="4">
        <v>0</v>
      </c>
      <c r="AK326" s="4">
        <v>0</v>
      </c>
      <c r="AL326" s="11" t="s">
        <v>748</v>
      </c>
      <c r="AM326" s="1">
        <v>245055</v>
      </c>
      <c r="AN326" s="1">
        <v>5</v>
      </c>
      <c r="AX326"/>
      <c r="AY326"/>
    </row>
    <row r="327" spans="1:51" x14ac:dyDescent="0.25">
      <c r="A327" t="s">
        <v>356</v>
      </c>
      <c r="B327" t="s">
        <v>308</v>
      </c>
      <c r="C327" t="s">
        <v>537</v>
      </c>
      <c r="D327" t="s">
        <v>422</v>
      </c>
      <c r="E327" s="4">
        <v>27.413043478260871</v>
      </c>
      <c r="F327" s="4">
        <v>138.10326086956522</v>
      </c>
      <c r="G327" s="4">
        <v>0</v>
      </c>
      <c r="H327" s="11">
        <v>0</v>
      </c>
      <c r="I327" s="4">
        <v>128.41304347826087</v>
      </c>
      <c r="J327" s="4">
        <v>0</v>
      </c>
      <c r="K327" s="11">
        <v>0</v>
      </c>
      <c r="L327" s="4">
        <v>39.320652173913047</v>
      </c>
      <c r="M327" s="4">
        <v>0</v>
      </c>
      <c r="N327" s="11">
        <v>0</v>
      </c>
      <c r="O327" s="4">
        <v>29.630434782608695</v>
      </c>
      <c r="P327" s="4">
        <v>0</v>
      </c>
      <c r="Q327" s="9">
        <v>0</v>
      </c>
      <c r="R327" s="4">
        <v>5.9510869565217392</v>
      </c>
      <c r="S327" s="4">
        <v>0</v>
      </c>
      <c r="T327" s="11">
        <v>0</v>
      </c>
      <c r="U327" s="4">
        <v>3.7391304347826089</v>
      </c>
      <c r="V327" s="4">
        <v>0</v>
      </c>
      <c r="W327" s="11">
        <v>0</v>
      </c>
      <c r="X327" s="4">
        <v>26.535326086956523</v>
      </c>
      <c r="Y327" s="4">
        <v>0</v>
      </c>
      <c r="Z327" s="11">
        <v>0</v>
      </c>
      <c r="AA327" s="4">
        <v>0</v>
      </c>
      <c r="AB327" s="4">
        <v>0</v>
      </c>
      <c r="AC327" s="11" t="s">
        <v>748</v>
      </c>
      <c r="AD327" s="4">
        <v>72.247282608695656</v>
      </c>
      <c r="AE327" s="4">
        <v>0</v>
      </c>
      <c r="AF327" s="11">
        <v>0</v>
      </c>
      <c r="AG327" s="4">
        <v>0</v>
      </c>
      <c r="AH327" s="4">
        <v>0</v>
      </c>
      <c r="AI327" s="11" t="s">
        <v>748</v>
      </c>
      <c r="AJ327" s="4">
        <v>0</v>
      </c>
      <c r="AK327" s="4">
        <v>0</v>
      </c>
      <c r="AL327" s="11" t="s">
        <v>748</v>
      </c>
      <c r="AM327" s="1">
        <v>245618</v>
      </c>
      <c r="AN327" s="1">
        <v>5</v>
      </c>
      <c r="AX327"/>
      <c r="AY327"/>
    </row>
    <row r="328" spans="1:51" x14ac:dyDescent="0.25">
      <c r="A328" t="s">
        <v>356</v>
      </c>
      <c r="B328" t="s">
        <v>116</v>
      </c>
      <c r="C328" t="s">
        <v>592</v>
      </c>
      <c r="D328" t="s">
        <v>442</v>
      </c>
      <c r="E328" s="4">
        <v>46.891304347826086</v>
      </c>
      <c r="F328" s="4">
        <v>200.38858695652172</v>
      </c>
      <c r="G328" s="4">
        <v>0</v>
      </c>
      <c r="H328" s="11">
        <v>0</v>
      </c>
      <c r="I328" s="4">
        <v>173.97010869565216</v>
      </c>
      <c r="J328" s="4">
        <v>0</v>
      </c>
      <c r="K328" s="11">
        <v>0</v>
      </c>
      <c r="L328" s="4">
        <v>49.016304347826086</v>
      </c>
      <c r="M328" s="4">
        <v>0</v>
      </c>
      <c r="N328" s="11">
        <v>0</v>
      </c>
      <c r="O328" s="4">
        <v>22.597826086956523</v>
      </c>
      <c r="P328" s="4">
        <v>0</v>
      </c>
      <c r="Q328" s="9">
        <v>0</v>
      </c>
      <c r="R328" s="4">
        <v>20.766304347826086</v>
      </c>
      <c r="S328" s="4">
        <v>0</v>
      </c>
      <c r="T328" s="11">
        <v>0</v>
      </c>
      <c r="U328" s="4">
        <v>5.6521739130434785</v>
      </c>
      <c r="V328" s="4">
        <v>0</v>
      </c>
      <c r="W328" s="11">
        <v>0</v>
      </c>
      <c r="X328" s="4">
        <v>38.364130434782609</v>
      </c>
      <c r="Y328" s="4">
        <v>0</v>
      </c>
      <c r="Z328" s="11">
        <v>0</v>
      </c>
      <c r="AA328" s="4">
        <v>0</v>
      </c>
      <c r="AB328" s="4">
        <v>0</v>
      </c>
      <c r="AC328" s="11" t="s">
        <v>748</v>
      </c>
      <c r="AD328" s="4">
        <v>107.94021739130434</v>
      </c>
      <c r="AE328" s="4">
        <v>0</v>
      </c>
      <c r="AF328" s="11">
        <v>0</v>
      </c>
      <c r="AG328" s="4">
        <v>0</v>
      </c>
      <c r="AH328" s="4">
        <v>0</v>
      </c>
      <c r="AI328" s="11" t="s">
        <v>748</v>
      </c>
      <c r="AJ328" s="4">
        <v>5.0679347826086953</v>
      </c>
      <c r="AK328" s="4">
        <v>0</v>
      </c>
      <c r="AL328" s="11" t="s">
        <v>748</v>
      </c>
      <c r="AM328" s="1">
        <v>245329</v>
      </c>
      <c r="AN328" s="1">
        <v>5</v>
      </c>
      <c r="AX328"/>
      <c r="AY328"/>
    </row>
    <row r="329" spans="1:51" x14ac:dyDescent="0.25">
      <c r="A329" t="s">
        <v>356</v>
      </c>
      <c r="B329" t="s">
        <v>71</v>
      </c>
      <c r="C329" t="s">
        <v>504</v>
      </c>
      <c r="D329" t="s">
        <v>407</v>
      </c>
      <c r="E329" s="4">
        <v>62.141304347826086</v>
      </c>
      <c r="F329" s="4">
        <v>245.22456521739133</v>
      </c>
      <c r="G329" s="4">
        <v>0</v>
      </c>
      <c r="H329" s="11">
        <v>0</v>
      </c>
      <c r="I329" s="4">
        <v>235.18652173913046</v>
      </c>
      <c r="J329" s="4">
        <v>0</v>
      </c>
      <c r="K329" s="11">
        <v>0</v>
      </c>
      <c r="L329" s="4">
        <v>47.293478260869563</v>
      </c>
      <c r="M329" s="4">
        <v>0</v>
      </c>
      <c r="N329" s="11">
        <v>0</v>
      </c>
      <c r="O329" s="4">
        <v>37.255434782608695</v>
      </c>
      <c r="P329" s="4">
        <v>0</v>
      </c>
      <c r="Q329" s="9">
        <v>0</v>
      </c>
      <c r="R329" s="4">
        <v>5.1684782608695654</v>
      </c>
      <c r="S329" s="4">
        <v>0</v>
      </c>
      <c r="T329" s="11">
        <v>0</v>
      </c>
      <c r="U329" s="4">
        <v>4.8695652173913047</v>
      </c>
      <c r="V329" s="4">
        <v>0</v>
      </c>
      <c r="W329" s="11">
        <v>0</v>
      </c>
      <c r="X329" s="4">
        <v>42.760869565217391</v>
      </c>
      <c r="Y329" s="4">
        <v>0</v>
      </c>
      <c r="Z329" s="11">
        <v>0</v>
      </c>
      <c r="AA329" s="4">
        <v>0</v>
      </c>
      <c r="AB329" s="4">
        <v>0</v>
      </c>
      <c r="AC329" s="11" t="s">
        <v>748</v>
      </c>
      <c r="AD329" s="4">
        <v>139.96369565217393</v>
      </c>
      <c r="AE329" s="4">
        <v>0</v>
      </c>
      <c r="AF329" s="11">
        <v>0</v>
      </c>
      <c r="AG329" s="4">
        <v>6.4184782608695654</v>
      </c>
      <c r="AH329" s="4">
        <v>0</v>
      </c>
      <c r="AI329" s="11">
        <v>0</v>
      </c>
      <c r="AJ329" s="4">
        <v>8.7880434782608692</v>
      </c>
      <c r="AK329" s="4">
        <v>0</v>
      </c>
      <c r="AL329" s="11" t="s">
        <v>748</v>
      </c>
      <c r="AM329" s="1">
        <v>245262</v>
      </c>
      <c r="AN329" s="1">
        <v>5</v>
      </c>
      <c r="AX329"/>
      <c r="AY329"/>
    </row>
    <row r="330" spans="1:51" x14ac:dyDescent="0.25">
      <c r="A330" t="s">
        <v>356</v>
      </c>
      <c r="B330" t="s">
        <v>193</v>
      </c>
      <c r="C330" t="s">
        <v>634</v>
      </c>
      <c r="D330" t="s">
        <v>438</v>
      </c>
      <c r="E330" s="4">
        <v>26.086956521739129</v>
      </c>
      <c r="F330" s="4">
        <v>99.206521739130423</v>
      </c>
      <c r="G330" s="4">
        <v>0</v>
      </c>
      <c r="H330" s="11">
        <v>0</v>
      </c>
      <c r="I330" s="4">
        <v>78.065217391304344</v>
      </c>
      <c r="J330" s="4">
        <v>0</v>
      </c>
      <c r="K330" s="11">
        <v>0</v>
      </c>
      <c r="L330" s="4">
        <v>30.630434782608695</v>
      </c>
      <c r="M330" s="4">
        <v>0</v>
      </c>
      <c r="N330" s="11">
        <v>0</v>
      </c>
      <c r="O330" s="4">
        <v>9.4891304347826093</v>
      </c>
      <c r="P330" s="4">
        <v>0</v>
      </c>
      <c r="Q330" s="9">
        <v>0</v>
      </c>
      <c r="R330" s="4">
        <v>16.339673913043477</v>
      </c>
      <c r="S330" s="4">
        <v>0</v>
      </c>
      <c r="T330" s="11">
        <v>0</v>
      </c>
      <c r="U330" s="4">
        <v>4.8016304347826084</v>
      </c>
      <c r="V330" s="4">
        <v>0</v>
      </c>
      <c r="W330" s="11">
        <v>0</v>
      </c>
      <c r="X330" s="4">
        <v>13.964673913043478</v>
      </c>
      <c r="Y330" s="4">
        <v>0</v>
      </c>
      <c r="Z330" s="11">
        <v>0</v>
      </c>
      <c r="AA330" s="4">
        <v>0</v>
      </c>
      <c r="AB330" s="4">
        <v>0</v>
      </c>
      <c r="AC330" s="11" t="s">
        <v>748</v>
      </c>
      <c r="AD330" s="4">
        <v>32.747282608695649</v>
      </c>
      <c r="AE330" s="4">
        <v>0</v>
      </c>
      <c r="AF330" s="11">
        <v>0</v>
      </c>
      <c r="AG330" s="4">
        <v>0</v>
      </c>
      <c r="AH330" s="4">
        <v>0</v>
      </c>
      <c r="AI330" s="11" t="s">
        <v>748</v>
      </c>
      <c r="AJ330" s="4">
        <v>21.864130434782609</v>
      </c>
      <c r="AK330" s="4">
        <v>0</v>
      </c>
      <c r="AL330" s="11" t="s">
        <v>748</v>
      </c>
      <c r="AM330" s="1">
        <v>245440</v>
      </c>
      <c r="AN330" s="1">
        <v>5</v>
      </c>
      <c r="AX330"/>
      <c r="AY330"/>
    </row>
    <row r="331" spans="1:51" x14ac:dyDescent="0.25">
      <c r="A331" t="s">
        <v>356</v>
      </c>
      <c r="B331" t="s">
        <v>77</v>
      </c>
      <c r="C331" t="s">
        <v>505</v>
      </c>
      <c r="D331" t="s">
        <v>416</v>
      </c>
      <c r="E331" s="4">
        <v>34.663043478260867</v>
      </c>
      <c r="F331" s="4">
        <v>115.55695652173912</v>
      </c>
      <c r="G331" s="4">
        <v>2.0869565217391304</v>
      </c>
      <c r="H331" s="11">
        <v>1.8059981714268515E-2</v>
      </c>
      <c r="I331" s="4">
        <v>107.04880434782608</v>
      </c>
      <c r="J331" s="4">
        <v>0</v>
      </c>
      <c r="K331" s="11">
        <v>0</v>
      </c>
      <c r="L331" s="4">
        <v>25.293260869565223</v>
      </c>
      <c r="M331" s="4">
        <v>2.0869565217391304</v>
      </c>
      <c r="N331" s="11">
        <v>8.2510378258515302E-2</v>
      </c>
      <c r="O331" s="4">
        <v>16.785108695652177</v>
      </c>
      <c r="P331" s="4">
        <v>0</v>
      </c>
      <c r="Q331" s="9">
        <v>0</v>
      </c>
      <c r="R331" s="4">
        <v>5.0298913043478262</v>
      </c>
      <c r="S331" s="4">
        <v>0</v>
      </c>
      <c r="T331" s="11">
        <v>0</v>
      </c>
      <c r="U331" s="4">
        <v>3.4782608695652173</v>
      </c>
      <c r="V331" s="4">
        <v>2.0869565217391304</v>
      </c>
      <c r="W331" s="11">
        <v>0.6</v>
      </c>
      <c r="X331" s="4">
        <v>24.510217391304359</v>
      </c>
      <c r="Y331" s="4">
        <v>0</v>
      </c>
      <c r="Z331" s="11">
        <v>0</v>
      </c>
      <c r="AA331" s="4">
        <v>0</v>
      </c>
      <c r="AB331" s="4">
        <v>0</v>
      </c>
      <c r="AC331" s="11" t="s">
        <v>748</v>
      </c>
      <c r="AD331" s="4">
        <v>65.360869565217371</v>
      </c>
      <c r="AE331" s="4">
        <v>0</v>
      </c>
      <c r="AF331" s="11">
        <v>0</v>
      </c>
      <c r="AG331" s="4">
        <v>0</v>
      </c>
      <c r="AH331" s="4">
        <v>0</v>
      </c>
      <c r="AI331" s="11" t="s">
        <v>748</v>
      </c>
      <c r="AJ331" s="4">
        <v>0.39260869565217399</v>
      </c>
      <c r="AK331" s="4">
        <v>0</v>
      </c>
      <c r="AL331" s="11" t="s">
        <v>748</v>
      </c>
      <c r="AM331" s="1">
        <v>245270</v>
      </c>
      <c r="AN331" s="1">
        <v>5</v>
      </c>
      <c r="AX331"/>
      <c r="AY331"/>
    </row>
    <row r="332" spans="1:51" x14ac:dyDescent="0.25">
      <c r="A332" t="s">
        <v>356</v>
      </c>
      <c r="B332" t="s">
        <v>52</v>
      </c>
      <c r="C332" t="s">
        <v>550</v>
      </c>
      <c r="D332" t="s">
        <v>385</v>
      </c>
      <c r="E332" s="4">
        <v>107.47826086956522</v>
      </c>
      <c r="F332" s="4">
        <v>353.41097826086946</v>
      </c>
      <c r="G332" s="4">
        <v>0</v>
      </c>
      <c r="H332" s="11">
        <v>0</v>
      </c>
      <c r="I332" s="4">
        <v>327.04804347826075</v>
      </c>
      <c r="J332" s="4">
        <v>0</v>
      </c>
      <c r="K332" s="11">
        <v>0</v>
      </c>
      <c r="L332" s="4">
        <v>96.484673913043494</v>
      </c>
      <c r="M332" s="4">
        <v>0</v>
      </c>
      <c r="N332" s="11">
        <v>0</v>
      </c>
      <c r="O332" s="4">
        <v>70.121739130434804</v>
      </c>
      <c r="P332" s="4">
        <v>0</v>
      </c>
      <c r="Q332" s="9">
        <v>0</v>
      </c>
      <c r="R332" s="4">
        <v>26.362934782608693</v>
      </c>
      <c r="S332" s="4">
        <v>0</v>
      </c>
      <c r="T332" s="11">
        <v>0</v>
      </c>
      <c r="U332" s="4">
        <v>0</v>
      </c>
      <c r="V332" s="4">
        <v>0</v>
      </c>
      <c r="W332" s="11" t="s">
        <v>748</v>
      </c>
      <c r="X332" s="4">
        <v>66.258152173913032</v>
      </c>
      <c r="Y332" s="4">
        <v>0</v>
      </c>
      <c r="Z332" s="11">
        <v>0</v>
      </c>
      <c r="AA332" s="4">
        <v>0</v>
      </c>
      <c r="AB332" s="4">
        <v>0</v>
      </c>
      <c r="AC332" s="11" t="s">
        <v>748</v>
      </c>
      <c r="AD332" s="4">
        <v>190.26989130434774</v>
      </c>
      <c r="AE332" s="4">
        <v>0</v>
      </c>
      <c r="AF332" s="11">
        <v>0</v>
      </c>
      <c r="AG332" s="4">
        <v>0</v>
      </c>
      <c r="AH332" s="4">
        <v>0</v>
      </c>
      <c r="AI332" s="11" t="s">
        <v>748</v>
      </c>
      <c r="AJ332" s="4">
        <v>0.39826086956521739</v>
      </c>
      <c r="AK332" s="4">
        <v>0</v>
      </c>
      <c r="AL332" s="11" t="s">
        <v>748</v>
      </c>
      <c r="AM332" s="1">
        <v>245235</v>
      </c>
      <c r="AN332" s="1">
        <v>5</v>
      </c>
      <c r="AX332"/>
      <c r="AY332"/>
    </row>
    <row r="333" spans="1:51" x14ac:dyDescent="0.25">
      <c r="A333" t="s">
        <v>356</v>
      </c>
      <c r="B333" t="s">
        <v>150</v>
      </c>
      <c r="C333" t="s">
        <v>609</v>
      </c>
      <c r="D333" t="s">
        <v>424</v>
      </c>
      <c r="E333" s="4">
        <v>28.782608695652176</v>
      </c>
      <c r="F333" s="4">
        <v>128.18717391304347</v>
      </c>
      <c r="G333" s="4">
        <v>13.481739130434782</v>
      </c>
      <c r="H333" s="11">
        <v>0.10517229391124731</v>
      </c>
      <c r="I333" s="4">
        <v>111.95728260869565</v>
      </c>
      <c r="J333" s="4">
        <v>5.593152173913043</v>
      </c>
      <c r="K333" s="11">
        <v>4.9957912907388005E-2</v>
      </c>
      <c r="L333" s="4">
        <v>29.067608695652176</v>
      </c>
      <c r="M333" s="4">
        <v>8.4545652173913037</v>
      </c>
      <c r="N333" s="11">
        <v>0.29085864289400271</v>
      </c>
      <c r="O333" s="4">
        <v>16.286086956521739</v>
      </c>
      <c r="P333" s="4">
        <v>4.0143478260869561</v>
      </c>
      <c r="Q333" s="9">
        <v>0.24648940146297182</v>
      </c>
      <c r="R333" s="4">
        <v>6.1619565217391301</v>
      </c>
      <c r="S333" s="4">
        <v>4.4402173913043477</v>
      </c>
      <c r="T333" s="11">
        <v>0.72058564120656199</v>
      </c>
      <c r="U333" s="4">
        <v>6.6195652173913047</v>
      </c>
      <c r="V333" s="4">
        <v>0</v>
      </c>
      <c r="W333" s="11">
        <v>0</v>
      </c>
      <c r="X333" s="4">
        <v>21.801630434782609</v>
      </c>
      <c r="Y333" s="4">
        <v>0</v>
      </c>
      <c r="Z333" s="11">
        <v>0</v>
      </c>
      <c r="AA333" s="4">
        <v>3.4483695652173911</v>
      </c>
      <c r="AB333" s="4">
        <v>3.4483695652173911</v>
      </c>
      <c r="AC333" s="11">
        <v>1</v>
      </c>
      <c r="AD333" s="4">
        <v>56.152173913043477</v>
      </c>
      <c r="AE333" s="4">
        <v>1.5788043478260869</v>
      </c>
      <c r="AF333" s="11">
        <v>2.8116531165311653E-2</v>
      </c>
      <c r="AG333" s="4">
        <v>0</v>
      </c>
      <c r="AH333" s="4">
        <v>0</v>
      </c>
      <c r="AI333" s="11" t="s">
        <v>748</v>
      </c>
      <c r="AJ333" s="4">
        <v>17.717391304347824</v>
      </c>
      <c r="AK333" s="4">
        <v>0</v>
      </c>
      <c r="AL333" s="11" t="s">
        <v>748</v>
      </c>
      <c r="AM333" s="1">
        <v>245376</v>
      </c>
      <c r="AN333" s="1">
        <v>5</v>
      </c>
      <c r="AX333"/>
      <c r="AY333"/>
    </row>
    <row r="334" spans="1:51" x14ac:dyDescent="0.25">
      <c r="AY334"/>
    </row>
    <row r="335" spans="1:51" x14ac:dyDescent="0.25">
      <c r="AY335"/>
    </row>
    <row r="336" spans="1:51" x14ac:dyDescent="0.25">
      <c r="F336" s="4"/>
      <c r="G336" s="4"/>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67" spans="51:51" x14ac:dyDescent="0.25">
      <c r="AY467"/>
    </row>
    <row r="468" spans="51:51" x14ac:dyDescent="0.25">
      <c r="AY468"/>
    </row>
    <row r="469" spans="51:51" x14ac:dyDescent="0.25">
      <c r="AY469"/>
    </row>
    <row r="470" spans="51:51" x14ac:dyDescent="0.25">
      <c r="AY470"/>
    </row>
    <row r="471" spans="51:51" x14ac:dyDescent="0.25">
      <c r="AY471"/>
    </row>
    <row r="472" spans="51:51" x14ac:dyDescent="0.25">
      <c r="AY472"/>
    </row>
    <row r="473" spans="51:51" x14ac:dyDescent="0.25">
      <c r="AY473"/>
    </row>
    <row r="474" spans="51:51" x14ac:dyDescent="0.25">
      <c r="AY474"/>
    </row>
    <row r="475" spans="51:51" x14ac:dyDescent="0.25">
      <c r="AY475"/>
    </row>
    <row r="476" spans="51:51" x14ac:dyDescent="0.25">
      <c r="AY476"/>
    </row>
    <row r="477" spans="51:51" x14ac:dyDescent="0.25">
      <c r="AY477"/>
    </row>
    <row r="478" spans="51:51" x14ac:dyDescent="0.25">
      <c r="AY478"/>
    </row>
    <row r="479" spans="51:51" x14ac:dyDescent="0.25">
      <c r="AY479"/>
    </row>
    <row r="480" spans="51:51" x14ac:dyDescent="0.25">
      <c r="AY480"/>
    </row>
    <row r="481" spans="51:51" x14ac:dyDescent="0.25">
      <c r="AY481"/>
    </row>
    <row r="482" spans="51:51" x14ac:dyDescent="0.25">
      <c r="AY482"/>
    </row>
    <row r="483" spans="51:51" x14ac:dyDescent="0.25">
      <c r="AY483"/>
    </row>
    <row r="484" spans="51:51" x14ac:dyDescent="0.25">
      <c r="AY484"/>
    </row>
    <row r="485" spans="51:51" x14ac:dyDescent="0.25">
      <c r="AY485"/>
    </row>
    <row r="486" spans="51:51" x14ac:dyDescent="0.25">
      <c r="AY486"/>
    </row>
    <row r="487" spans="51:51" x14ac:dyDescent="0.25">
      <c r="AY487"/>
    </row>
    <row r="488" spans="51:51" x14ac:dyDescent="0.25">
      <c r="AY488"/>
    </row>
    <row r="489" spans="51:51" x14ac:dyDescent="0.25">
      <c r="AY489"/>
    </row>
    <row r="490" spans="51:51" x14ac:dyDescent="0.25">
      <c r="AY490"/>
    </row>
    <row r="491" spans="51:51" x14ac:dyDescent="0.25">
      <c r="AY491"/>
    </row>
    <row r="492" spans="51:51" x14ac:dyDescent="0.25">
      <c r="AY492"/>
    </row>
    <row r="493" spans="51:51" x14ac:dyDescent="0.25">
      <c r="AY493"/>
    </row>
    <row r="494" spans="51:51" x14ac:dyDescent="0.25">
      <c r="AY494"/>
    </row>
    <row r="495" spans="51:51" x14ac:dyDescent="0.25">
      <c r="AY495"/>
    </row>
    <row r="496" spans="51:51" x14ac:dyDescent="0.25">
      <c r="AY496"/>
    </row>
    <row r="497" spans="51:51" x14ac:dyDescent="0.25">
      <c r="AY497"/>
    </row>
    <row r="498" spans="51:51" x14ac:dyDescent="0.25">
      <c r="AY498"/>
    </row>
    <row r="499" spans="51:51" x14ac:dyDescent="0.25">
      <c r="AY499"/>
    </row>
    <row r="500" spans="51:51" x14ac:dyDescent="0.25">
      <c r="AY500"/>
    </row>
    <row r="501" spans="51:51" x14ac:dyDescent="0.25">
      <c r="AY501"/>
    </row>
    <row r="502" spans="51:51" x14ac:dyDescent="0.25">
      <c r="AY502"/>
    </row>
    <row r="503" spans="51:51" x14ac:dyDescent="0.25">
      <c r="AY503"/>
    </row>
    <row r="504" spans="51:51" x14ac:dyDescent="0.25">
      <c r="AY504"/>
    </row>
    <row r="505" spans="51:51" x14ac:dyDescent="0.25">
      <c r="AY505"/>
    </row>
    <row r="506" spans="51:51" x14ac:dyDescent="0.25">
      <c r="AY506"/>
    </row>
    <row r="507" spans="51:51" x14ac:dyDescent="0.25">
      <c r="AY507"/>
    </row>
    <row r="508" spans="51:51" x14ac:dyDescent="0.25">
      <c r="AY508"/>
    </row>
    <row r="509" spans="51:51" x14ac:dyDescent="0.25">
      <c r="AY509"/>
    </row>
    <row r="510" spans="51:51" x14ac:dyDescent="0.25">
      <c r="AY510"/>
    </row>
    <row r="511" spans="51:51" x14ac:dyDescent="0.25">
      <c r="AY511"/>
    </row>
    <row r="512" spans="51:51" x14ac:dyDescent="0.25">
      <c r="AY512"/>
    </row>
    <row r="513" spans="51:51" x14ac:dyDescent="0.25">
      <c r="AY513"/>
    </row>
    <row r="514" spans="51:51" x14ac:dyDescent="0.25">
      <c r="AY514"/>
    </row>
    <row r="515" spans="51:51" x14ac:dyDescent="0.25">
      <c r="AY515"/>
    </row>
    <row r="516" spans="51:51" x14ac:dyDescent="0.25">
      <c r="AY516"/>
    </row>
    <row r="517" spans="51:51" x14ac:dyDescent="0.25">
      <c r="AY517"/>
    </row>
    <row r="524" spans="51:51" x14ac:dyDescent="0.25">
      <c r="AY524"/>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33"/>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700</v>
      </c>
      <c r="B1" s="2" t="s">
        <v>702</v>
      </c>
      <c r="C1" s="2" t="s">
        <v>703</v>
      </c>
      <c r="D1" s="2" t="s">
        <v>704</v>
      </c>
      <c r="E1" s="2" t="s">
        <v>705</v>
      </c>
      <c r="F1" s="2" t="s">
        <v>790</v>
      </c>
      <c r="G1" s="2" t="s">
        <v>791</v>
      </c>
      <c r="H1" s="2" t="s">
        <v>792</v>
      </c>
      <c r="I1" s="2" t="s">
        <v>793</v>
      </c>
      <c r="J1" s="2" t="s">
        <v>794</v>
      </c>
      <c r="K1" s="2" t="s">
        <v>795</v>
      </c>
      <c r="L1" s="2" t="s">
        <v>796</v>
      </c>
      <c r="M1" s="2" t="s">
        <v>797</v>
      </c>
      <c r="N1" s="2" t="s">
        <v>798</v>
      </c>
      <c r="O1" s="2" t="s">
        <v>799</v>
      </c>
      <c r="P1" s="2" t="s">
        <v>800</v>
      </c>
      <c r="Q1" s="2" t="s">
        <v>801</v>
      </c>
      <c r="R1" s="2" t="s">
        <v>802</v>
      </c>
      <c r="S1" s="2" t="s">
        <v>803</v>
      </c>
      <c r="T1" s="2" t="s">
        <v>804</v>
      </c>
      <c r="U1" s="2" t="s">
        <v>805</v>
      </c>
      <c r="V1" s="2" t="s">
        <v>806</v>
      </c>
      <c r="W1" s="2" t="s">
        <v>807</v>
      </c>
      <c r="X1" s="2" t="s">
        <v>808</v>
      </c>
      <c r="Y1" s="2" t="s">
        <v>809</v>
      </c>
      <c r="Z1" s="2" t="s">
        <v>810</v>
      </c>
      <c r="AA1" s="2" t="s">
        <v>811</v>
      </c>
      <c r="AB1" s="2" t="s">
        <v>812</v>
      </c>
      <c r="AC1" s="2" t="s">
        <v>813</v>
      </c>
      <c r="AD1" s="2" t="s">
        <v>814</v>
      </c>
      <c r="AE1" s="2" t="s">
        <v>815</v>
      </c>
      <c r="AF1" s="2" t="s">
        <v>816</v>
      </c>
      <c r="AG1" s="2" t="s">
        <v>817</v>
      </c>
      <c r="AH1" s="2" t="s">
        <v>732</v>
      </c>
      <c r="AI1" s="3" t="s">
        <v>818</v>
      </c>
    </row>
    <row r="2" spans="1:35" x14ac:dyDescent="0.25">
      <c r="A2" t="s">
        <v>356</v>
      </c>
      <c r="B2" t="s">
        <v>330</v>
      </c>
      <c r="C2" t="s">
        <v>545</v>
      </c>
      <c r="D2" t="s">
        <v>420</v>
      </c>
      <c r="E2" s="6">
        <v>51.304347826086953</v>
      </c>
      <c r="F2" s="6">
        <v>5.2880434782608692</v>
      </c>
      <c r="G2" s="6">
        <v>0</v>
      </c>
      <c r="H2" s="6">
        <v>0</v>
      </c>
      <c r="I2" s="6">
        <v>0.41304347826086957</v>
      </c>
      <c r="J2" s="6">
        <v>0.18478260869565216</v>
      </c>
      <c r="K2" s="6">
        <v>0</v>
      </c>
      <c r="L2" s="6">
        <v>0</v>
      </c>
      <c r="M2" s="6">
        <v>0</v>
      </c>
      <c r="N2" s="6">
        <v>5.4239130434782608</v>
      </c>
      <c r="O2" s="6">
        <f>SUM(NonNurse[[#This Row],[Qualified Social Work Staff Hours]],NonNurse[[#This Row],[Other Social Work Staff Hours]])/NonNurse[[#This Row],[MDS Census]]</f>
        <v>0.10572033898305085</v>
      </c>
      <c r="P2" s="6">
        <v>0</v>
      </c>
      <c r="Q2" s="6">
        <v>0</v>
      </c>
      <c r="R2" s="6">
        <f>SUM(NonNurse[[#This Row],[Qualified Activities Professional Hours]],NonNurse[[#This Row],[Other Activities Professional Hours]])/NonNurse[[#This Row],[MDS Census]]</f>
        <v>0</v>
      </c>
      <c r="S2" s="6">
        <v>0.43119565217391304</v>
      </c>
      <c r="T2" s="6">
        <v>0</v>
      </c>
      <c r="U2" s="6">
        <v>0</v>
      </c>
      <c r="V2" s="6">
        <f>SUM(NonNurse[[#This Row],[Occupational Therapist Hours]],NonNurse[[#This Row],[OT Assistant Hours]],NonNurse[[#This Row],[OT Aide Hours]])/NonNurse[[#This Row],[MDS Census]]</f>
        <v>8.4046610169491529E-3</v>
      </c>
      <c r="W2" s="6">
        <v>0.57739130434782615</v>
      </c>
      <c r="X2" s="6">
        <v>0.16304347826086957</v>
      </c>
      <c r="Y2" s="6">
        <v>0</v>
      </c>
      <c r="Z2" s="6">
        <f>SUM(NonNurse[[#This Row],[Physical Therapist (PT) Hours]],NonNurse[[#This Row],[PT Assistant Hours]],NonNurse[[#This Row],[PT Aide Hours]])/NonNurse[[#This Row],[MDS Census]]</f>
        <v>1.4432203389830509E-2</v>
      </c>
      <c r="AA2" s="6">
        <v>0.27173913043478259</v>
      </c>
      <c r="AB2" s="6">
        <v>0</v>
      </c>
      <c r="AC2" s="6">
        <v>0</v>
      </c>
      <c r="AD2" s="6">
        <v>0</v>
      </c>
      <c r="AE2" s="6">
        <v>0</v>
      </c>
      <c r="AF2" s="6">
        <v>0</v>
      </c>
      <c r="AG2" s="6">
        <v>0</v>
      </c>
      <c r="AH2" t="s">
        <v>0</v>
      </c>
      <c r="AI2">
        <v>5</v>
      </c>
    </row>
    <row r="3" spans="1:35" x14ac:dyDescent="0.25">
      <c r="A3" t="s">
        <v>356</v>
      </c>
      <c r="B3" t="s">
        <v>141</v>
      </c>
      <c r="C3" t="s">
        <v>532</v>
      </c>
      <c r="D3" t="s">
        <v>418</v>
      </c>
      <c r="E3" s="6">
        <v>51.804347826086953</v>
      </c>
      <c r="F3" s="6">
        <v>5.3913043478260869</v>
      </c>
      <c r="G3" s="6">
        <v>0.1766304347826087</v>
      </c>
      <c r="H3" s="6">
        <v>0.30978260869565216</v>
      </c>
      <c r="I3" s="6">
        <v>0</v>
      </c>
      <c r="J3" s="6">
        <v>0</v>
      </c>
      <c r="K3" s="6">
        <v>0</v>
      </c>
      <c r="L3" s="6">
        <v>1.3724999999999998</v>
      </c>
      <c r="M3" s="6">
        <v>0</v>
      </c>
      <c r="N3" s="6">
        <v>4.9130434782608692</v>
      </c>
      <c r="O3" s="6">
        <f>SUM(NonNurse[[#This Row],[Qualified Social Work Staff Hours]],NonNurse[[#This Row],[Other Social Work Staff Hours]])/NonNurse[[#This Row],[MDS Census]]</f>
        <v>9.4838438942509443E-2</v>
      </c>
      <c r="P3" s="6">
        <v>4.6956521739130439</v>
      </c>
      <c r="Q3" s="6">
        <v>18.8125</v>
      </c>
      <c r="R3" s="6">
        <f>SUM(NonNurse[[#This Row],[Qualified Activities Professional Hours]],NonNurse[[#This Row],[Other Activities Professional Hours]])/NonNurse[[#This Row],[MDS Census]]</f>
        <v>0.45378724297104495</v>
      </c>
      <c r="S3" s="6">
        <v>3.6328260869565221</v>
      </c>
      <c r="T3" s="6">
        <v>0</v>
      </c>
      <c r="U3" s="6">
        <v>0</v>
      </c>
      <c r="V3" s="6">
        <f>SUM(NonNurse[[#This Row],[Occupational Therapist Hours]],NonNurse[[#This Row],[OT Assistant Hours]],NonNurse[[#This Row],[OT Aide Hours]])/NonNurse[[#This Row],[MDS Census]]</f>
        <v>7.0125891733109541E-2</v>
      </c>
      <c r="W3" s="6">
        <v>3.9141304347826082</v>
      </c>
      <c r="X3" s="6">
        <v>1.9559782608695644</v>
      </c>
      <c r="Y3" s="6">
        <v>0</v>
      </c>
      <c r="Z3" s="6">
        <f>SUM(NonNurse[[#This Row],[Physical Therapist (PT) Hours]],NonNurse[[#This Row],[PT Assistant Hours]],NonNurse[[#This Row],[PT Aide Hours]])/NonNurse[[#This Row],[MDS Census]]</f>
        <v>0.11331305077633233</v>
      </c>
      <c r="AA3" s="6">
        <v>0</v>
      </c>
      <c r="AB3" s="6">
        <v>0</v>
      </c>
      <c r="AC3" s="6">
        <v>0</v>
      </c>
      <c r="AD3" s="6">
        <v>0</v>
      </c>
      <c r="AE3" s="6">
        <v>0</v>
      </c>
      <c r="AF3" s="6">
        <v>0</v>
      </c>
      <c r="AG3" s="6">
        <v>0</v>
      </c>
      <c r="AH3" s="1">
        <v>245363</v>
      </c>
      <c r="AI3">
        <v>5</v>
      </c>
    </row>
    <row r="4" spans="1:35" x14ac:dyDescent="0.25">
      <c r="A4" t="s">
        <v>356</v>
      </c>
      <c r="B4" t="s">
        <v>22</v>
      </c>
      <c r="C4" t="s">
        <v>532</v>
      </c>
      <c r="D4" t="s">
        <v>418</v>
      </c>
      <c r="E4" s="6">
        <v>38.902173913043477</v>
      </c>
      <c r="F4" s="6">
        <v>5.5652173913043477</v>
      </c>
      <c r="G4" s="6">
        <v>2.1739130434782608E-2</v>
      </c>
      <c r="H4" s="6">
        <v>0.17934782608695651</v>
      </c>
      <c r="I4" s="6">
        <v>6.5217391304347824E-2</v>
      </c>
      <c r="J4" s="6">
        <v>0</v>
      </c>
      <c r="K4" s="6">
        <v>0</v>
      </c>
      <c r="L4" s="6">
        <v>1.2813043478260866</v>
      </c>
      <c r="M4" s="6">
        <v>5.6521739130434785</v>
      </c>
      <c r="N4" s="6">
        <v>0</v>
      </c>
      <c r="O4" s="6">
        <f>SUM(NonNurse[[#This Row],[Qualified Social Work Staff Hours]],NonNurse[[#This Row],[Other Social Work Staff Hours]])/NonNurse[[#This Row],[MDS Census]]</f>
        <v>0.14529198100027943</v>
      </c>
      <c r="P4" s="6">
        <v>0</v>
      </c>
      <c r="Q4" s="6">
        <v>14.385869565217391</v>
      </c>
      <c r="R4" s="6">
        <f>SUM(NonNurse[[#This Row],[Qualified Activities Professional Hours]],NonNurse[[#This Row],[Other Activities Professional Hours]])/NonNurse[[#This Row],[MDS Census]]</f>
        <v>0.36979603241128806</v>
      </c>
      <c r="S4" s="6">
        <v>1.8730434782608696</v>
      </c>
      <c r="T4" s="6">
        <v>0</v>
      </c>
      <c r="U4" s="6">
        <v>0</v>
      </c>
      <c r="V4" s="6">
        <f>SUM(NonNurse[[#This Row],[Occupational Therapist Hours]],NonNurse[[#This Row],[OT Assistant Hours]],NonNurse[[#This Row],[OT Aide Hours]])/NonNurse[[#This Row],[MDS Census]]</f>
        <v>4.8147527242246441E-2</v>
      </c>
      <c r="W4" s="6">
        <v>2.4642391304347826</v>
      </c>
      <c r="X4" s="6">
        <v>2.4331521739130433</v>
      </c>
      <c r="Y4" s="6">
        <v>0</v>
      </c>
      <c r="Z4" s="6">
        <f>SUM(NonNurse[[#This Row],[Physical Therapist (PT) Hours]],NonNurse[[#This Row],[PT Assistant Hours]],NonNurse[[#This Row],[PT Aide Hours]])/NonNurse[[#This Row],[MDS Census]]</f>
        <v>0.12588991338362671</v>
      </c>
      <c r="AA4" s="6">
        <v>0</v>
      </c>
      <c r="AB4" s="6">
        <v>0</v>
      </c>
      <c r="AC4" s="6">
        <v>0</v>
      </c>
      <c r="AD4" s="6">
        <v>0</v>
      </c>
      <c r="AE4" s="6">
        <v>0</v>
      </c>
      <c r="AF4" s="6">
        <v>0</v>
      </c>
      <c r="AG4" s="6">
        <v>0</v>
      </c>
      <c r="AH4" s="1">
        <v>245119</v>
      </c>
      <c r="AI4">
        <v>5</v>
      </c>
    </row>
    <row r="5" spans="1:35" x14ac:dyDescent="0.25">
      <c r="A5" t="s">
        <v>356</v>
      </c>
      <c r="B5" t="s">
        <v>326</v>
      </c>
      <c r="C5" t="s">
        <v>512</v>
      </c>
      <c r="D5" t="s">
        <v>415</v>
      </c>
      <c r="E5" s="6">
        <v>190.61956521739131</v>
      </c>
      <c r="F5" s="6">
        <v>8.0625</v>
      </c>
      <c r="G5" s="6">
        <v>0</v>
      </c>
      <c r="H5" s="6">
        <v>1.1005434782608696</v>
      </c>
      <c r="I5" s="6">
        <v>0.4891304347826087</v>
      </c>
      <c r="J5" s="6">
        <v>0</v>
      </c>
      <c r="K5" s="6">
        <v>0</v>
      </c>
      <c r="L5" s="6">
        <v>0</v>
      </c>
      <c r="M5" s="6">
        <v>40.067934782608695</v>
      </c>
      <c r="N5" s="6">
        <v>1.0244565217391304</v>
      </c>
      <c r="O5" s="6">
        <f>SUM(NonNurse[[#This Row],[Qualified Social Work Staff Hours]],NonNurse[[#This Row],[Other Social Work Staff Hours]])/NonNurse[[#This Row],[MDS Census]]</f>
        <v>0.21557278896048354</v>
      </c>
      <c r="P5" s="6">
        <v>7.7146739130434785</v>
      </c>
      <c r="Q5" s="6">
        <v>0</v>
      </c>
      <c r="R5" s="6">
        <f>SUM(NonNurse[[#This Row],[Qualified Activities Professional Hours]],NonNurse[[#This Row],[Other Activities Professional Hours]])/NonNurse[[#This Row],[MDS Census]]</f>
        <v>4.0471574385584762E-2</v>
      </c>
      <c r="S5" s="6">
        <v>0</v>
      </c>
      <c r="T5" s="6">
        <v>0</v>
      </c>
      <c r="U5" s="6">
        <v>0</v>
      </c>
      <c r="V5" s="6">
        <f>SUM(NonNurse[[#This Row],[Occupational Therapist Hours]],NonNurse[[#This Row],[OT Assistant Hours]],NonNurse[[#This Row],[OT Aide Hours]])/NonNurse[[#This Row],[MDS Census]]</f>
        <v>0</v>
      </c>
      <c r="W5" s="6">
        <v>0</v>
      </c>
      <c r="X5" s="6">
        <v>0</v>
      </c>
      <c r="Y5" s="6">
        <v>0</v>
      </c>
      <c r="Z5" s="6">
        <f>SUM(NonNurse[[#This Row],[Physical Therapist (PT) Hours]],NonNurse[[#This Row],[PT Assistant Hours]],NonNurse[[#This Row],[PT Aide Hours]])/NonNurse[[#This Row],[MDS Census]]</f>
        <v>0</v>
      </c>
      <c r="AA5" s="6">
        <v>33.913043478260867</v>
      </c>
      <c r="AB5" s="6">
        <v>18.293478260869566</v>
      </c>
      <c r="AC5" s="6">
        <v>0</v>
      </c>
      <c r="AD5" s="6">
        <v>0</v>
      </c>
      <c r="AE5" s="6">
        <v>0</v>
      </c>
      <c r="AF5" s="6">
        <v>0</v>
      </c>
      <c r="AG5" s="6">
        <v>2.1739130434782608E-2</v>
      </c>
      <c r="AH5" s="7">
        <v>2.3999999999999999E+117</v>
      </c>
      <c r="AI5">
        <v>5</v>
      </c>
    </row>
    <row r="6" spans="1:35" x14ac:dyDescent="0.25">
      <c r="A6" t="s">
        <v>356</v>
      </c>
      <c r="B6" t="s">
        <v>142</v>
      </c>
      <c r="C6" t="s">
        <v>605</v>
      </c>
      <c r="D6" t="s">
        <v>405</v>
      </c>
      <c r="E6" s="6">
        <v>24.956521739130434</v>
      </c>
      <c r="F6" s="6">
        <v>10.539891304347828</v>
      </c>
      <c r="G6" s="6">
        <v>0.13043478260869565</v>
      </c>
      <c r="H6" s="6">
        <v>6.7934782608695649E-2</v>
      </c>
      <c r="I6" s="6">
        <v>0.13043478260869565</v>
      </c>
      <c r="J6" s="6">
        <v>0</v>
      </c>
      <c r="K6" s="6">
        <v>0</v>
      </c>
      <c r="L6" s="6">
        <v>1.0565217391304347</v>
      </c>
      <c r="M6" s="6">
        <v>5.302173913043478</v>
      </c>
      <c r="N6" s="6">
        <v>4.8858695652173916</v>
      </c>
      <c r="O6" s="6">
        <f>SUM(NonNurse[[#This Row],[Qualified Social Work Staff Hours]],NonNurse[[#This Row],[Other Social Work Staff Hours]])/NonNurse[[#This Row],[MDS Census]]</f>
        <v>0.4082317073170732</v>
      </c>
      <c r="P6" s="6">
        <v>6.0760869565217392</v>
      </c>
      <c r="Q6" s="6">
        <v>10.214673913043478</v>
      </c>
      <c r="R6" s="6">
        <f>SUM(NonNurse[[#This Row],[Qualified Activities Professional Hours]],NonNurse[[#This Row],[Other Activities Professional Hours]])/NonNurse[[#This Row],[MDS Census]]</f>
        <v>0.65276567944250874</v>
      </c>
      <c r="S6" s="6">
        <v>0.93326086956521737</v>
      </c>
      <c r="T6" s="6">
        <v>2.6323913043478266</v>
      </c>
      <c r="U6" s="6">
        <v>0</v>
      </c>
      <c r="V6" s="6">
        <f>SUM(NonNurse[[#This Row],[Occupational Therapist Hours]],NonNurse[[#This Row],[OT Assistant Hours]],NonNurse[[#This Row],[OT Aide Hours]])/NonNurse[[#This Row],[MDS Census]]</f>
        <v>0.14287456445993035</v>
      </c>
      <c r="W6" s="6">
        <v>2.0014130434782613</v>
      </c>
      <c r="X6" s="6">
        <v>1.7659782608695651</v>
      </c>
      <c r="Y6" s="6">
        <v>0</v>
      </c>
      <c r="Z6" s="6">
        <f>SUM(NonNurse[[#This Row],[Physical Therapist (PT) Hours]],NonNurse[[#This Row],[PT Assistant Hours]],NonNurse[[#This Row],[PT Aide Hours]])/NonNurse[[#This Row],[MDS Census]]</f>
        <v>0.15095818815331014</v>
      </c>
      <c r="AA6" s="6">
        <v>0.39130434782608697</v>
      </c>
      <c r="AB6" s="6">
        <v>0</v>
      </c>
      <c r="AC6" s="6">
        <v>0</v>
      </c>
      <c r="AD6" s="6">
        <v>0</v>
      </c>
      <c r="AE6" s="6">
        <v>0</v>
      </c>
      <c r="AF6" s="6">
        <v>0</v>
      </c>
      <c r="AG6" s="6">
        <v>0</v>
      </c>
      <c r="AH6" s="1">
        <v>245364</v>
      </c>
      <c r="AI6">
        <v>5</v>
      </c>
    </row>
    <row r="7" spans="1:35" x14ac:dyDescent="0.25">
      <c r="A7" t="s">
        <v>356</v>
      </c>
      <c r="B7" t="s">
        <v>34</v>
      </c>
      <c r="C7" t="s">
        <v>540</v>
      </c>
      <c r="D7" t="s">
        <v>411</v>
      </c>
      <c r="E7" s="6">
        <v>108.96739130434783</v>
      </c>
      <c r="F7" s="6">
        <v>5.2173913043478262</v>
      </c>
      <c r="G7" s="6">
        <v>0.24652173913043479</v>
      </c>
      <c r="H7" s="6">
        <v>0.84304347826086978</v>
      </c>
      <c r="I7" s="6">
        <v>13.804347826086957</v>
      </c>
      <c r="J7" s="6">
        <v>0</v>
      </c>
      <c r="K7" s="6">
        <v>0</v>
      </c>
      <c r="L7" s="6">
        <v>0.32260869565217393</v>
      </c>
      <c r="M7" s="6">
        <v>18.799021739130435</v>
      </c>
      <c r="N7" s="6">
        <v>9.9708695652173898</v>
      </c>
      <c r="O7" s="6">
        <f>SUM(NonNurse[[#This Row],[Qualified Social Work Staff Hours]],NonNurse[[#This Row],[Other Social Work Staff Hours]])/NonNurse[[#This Row],[MDS Census]]</f>
        <v>0.26402294264339149</v>
      </c>
      <c r="P7" s="6">
        <v>5.6785869565217384</v>
      </c>
      <c r="Q7" s="6">
        <v>18.438152173913039</v>
      </c>
      <c r="R7" s="6">
        <f>SUM(NonNurse[[#This Row],[Qualified Activities Professional Hours]],NonNurse[[#This Row],[Other Activities Professional Hours]])/NonNurse[[#This Row],[MDS Census]]</f>
        <v>0.22132069825436404</v>
      </c>
      <c r="S7" s="6">
        <v>6.8288043478260869</v>
      </c>
      <c r="T7" s="6">
        <v>18.265326086956517</v>
      </c>
      <c r="U7" s="6">
        <v>0</v>
      </c>
      <c r="V7" s="6">
        <f>SUM(NonNurse[[#This Row],[Occupational Therapist Hours]],NonNurse[[#This Row],[OT Assistant Hours]],NonNurse[[#This Row],[OT Aide Hours]])/NonNurse[[#This Row],[MDS Census]]</f>
        <v>0.23029027431421439</v>
      </c>
      <c r="W7" s="6">
        <v>11.263804347826087</v>
      </c>
      <c r="X7" s="6">
        <v>13.878913043478262</v>
      </c>
      <c r="Y7" s="6">
        <v>0</v>
      </c>
      <c r="Z7" s="6">
        <f>SUM(NonNurse[[#This Row],[Physical Therapist (PT) Hours]],NonNurse[[#This Row],[PT Assistant Hours]],NonNurse[[#This Row],[PT Aide Hours]])/NonNurse[[#This Row],[MDS Census]]</f>
        <v>0.2307361596009975</v>
      </c>
      <c r="AA7" s="6">
        <v>0</v>
      </c>
      <c r="AB7" s="6">
        <v>0</v>
      </c>
      <c r="AC7" s="6">
        <v>0</v>
      </c>
      <c r="AD7" s="6">
        <v>0</v>
      </c>
      <c r="AE7" s="6">
        <v>0</v>
      </c>
      <c r="AF7" s="6">
        <v>0</v>
      </c>
      <c r="AG7" s="6">
        <v>0</v>
      </c>
      <c r="AH7" s="1">
        <v>245205</v>
      </c>
      <c r="AI7">
        <v>5</v>
      </c>
    </row>
    <row r="8" spans="1:35" x14ac:dyDescent="0.25">
      <c r="A8" t="s">
        <v>356</v>
      </c>
      <c r="B8" t="s">
        <v>49</v>
      </c>
      <c r="C8" t="s">
        <v>548</v>
      </c>
      <c r="D8" t="s">
        <v>425</v>
      </c>
      <c r="E8" s="6">
        <v>39.793478260869563</v>
      </c>
      <c r="F8" s="6">
        <v>4.9728260869565224</v>
      </c>
      <c r="G8" s="6">
        <v>0.16304347826086957</v>
      </c>
      <c r="H8" s="6">
        <v>0.30434782608695654</v>
      </c>
      <c r="I8" s="6">
        <v>0.68478260869565222</v>
      </c>
      <c r="J8" s="6">
        <v>0</v>
      </c>
      <c r="K8" s="6">
        <v>0</v>
      </c>
      <c r="L8" s="6">
        <v>0.7409782608695652</v>
      </c>
      <c r="M8" s="6">
        <v>4.7826086956521738</v>
      </c>
      <c r="N8" s="6">
        <v>0</v>
      </c>
      <c r="O8" s="6">
        <f>SUM(NonNurse[[#This Row],[Qualified Social Work Staff Hours]],NonNurse[[#This Row],[Other Social Work Staff Hours]])/NonNurse[[#This Row],[MDS Census]]</f>
        <v>0.12018574160065557</v>
      </c>
      <c r="P8" s="6">
        <v>17.504347826086946</v>
      </c>
      <c r="Q8" s="6">
        <v>4.8695652173913047</v>
      </c>
      <c r="R8" s="6">
        <f>SUM(NonNurse[[#This Row],[Qualified Activities Professional Hours]],NonNurse[[#This Row],[Other Activities Professional Hours]])/NonNurse[[#This Row],[MDS Census]]</f>
        <v>0.56225075116088474</v>
      </c>
      <c r="S8" s="6">
        <v>1.1631521739130435</v>
      </c>
      <c r="T8" s="6">
        <v>0.98141304347826075</v>
      </c>
      <c r="U8" s="6">
        <v>0</v>
      </c>
      <c r="V8" s="6">
        <f>SUM(NonNurse[[#This Row],[Occupational Therapist Hours]],NonNurse[[#This Row],[OT Assistant Hours]],NonNurse[[#This Row],[OT Aide Hours]])/NonNurse[[#This Row],[MDS Census]]</f>
        <v>5.3892379131384865E-2</v>
      </c>
      <c r="W8" s="6">
        <v>0.4378260869565217</v>
      </c>
      <c r="X8" s="6">
        <v>0.80043478260869583</v>
      </c>
      <c r="Y8" s="6">
        <v>0</v>
      </c>
      <c r="Z8" s="6">
        <f>SUM(NonNurse[[#This Row],[Physical Therapist (PT) Hours]],NonNurse[[#This Row],[PT Assistant Hours]],NonNurse[[#This Row],[PT Aide Hours]])/NonNurse[[#This Row],[MDS Census]]</f>
        <v>3.1117181098060644E-2</v>
      </c>
      <c r="AA8" s="6">
        <v>0</v>
      </c>
      <c r="AB8" s="6">
        <v>0</v>
      </c>
      <c r="AC8" s="6">
        <v>0</v>
      </c>
      <c r="AD8" s="6">
        <v>0</v>
      </c>
      <c r="AE8" s="6">
        <v>0</v>
      </c>
      <c r="AF8" s="6">
        <v>0</v>
      </c>
      <c r="AG8" s="6">
        <v>0</v>
      </c>
      <c r="AH8" s="1">
        <v>245231</v>
      </c>
      <c r="AI8">
        <v>5</v>
      </c>
    </row>
    <row r="9" spans="1:35" x14ac:dyDescent="0.25">
      <c r="A9" t="s">
        <v>356</v>
      </c>
      <c r="B9" t="s">
        <v>197</v>
      </c>
      <c r="C9" t="s">
        <v>514</v>
      </c>
      <c r="D9" t="s">
        <v>432</v>
      </c>
      <c r="E9" s="6">
        <v>49.347826086956523</v>
      </c>
      <c r="F9" s="6">
        <v>4.8260869565217392</v>
      </c>
      <c r="G9" s="6">
        <v>0.19565217391304349</v>
      </c>
      <c r="H9" s="6">
        <v>0.30434782608695654</v>
      </c>
      <c r="I9" s="6">
        <v>0.13043478260869565</v>
      </c>
      <c r="J9" s="6">
        <v>0</v>
      </c>
      <c r="K9" s="6">
        <v>0</v>
      </c>
      <c r="L9" s="6">
        <v>3.9513043478260861</v>
      </c>
      <c r="M9" s="6">
        <v>5.5652173913043477</v>
      </c>
      <c r="N9" s="6">
        <v>0</v>
      </c>
      <c r="O9" s="6">
        <f>SUM(NonNurse[[#This Row],[Qualified Social Work Staff Hours]],NonNurse[[#This Row],[Other Social Work Staff Hours]])/NonNurse[[#This Row],[MDS Census]]</f>
        <v>0.11277533039647576</v>
      </c>
      <c r="P9" s="6">
        <v>4.9565217391304346</v>
      </c>
      <c r="Q9" s="6">
        <v>30.201086956521738</v>
      </c>
      <c r="R9" s="6">
        <f>SUM(NonNurse[[#This Row],[Qualified Activities Professional Hours]],NonNurse[[#This Row],[Other Activities Professional Hours]])/NonNurse[[#This Row],[MDS Census]]</f>
        <v>0.71244493392070474</v>
      </c>
      <c r="S9" s="6">
        <v>3.6776086956521743</v>
      </c>
      <c r="T9" s="6">
        <v>4.0611956521739128</v>
      </c>
      <c r="U9" s="6">
        <v>0</v>
      </c>
      <c r="V9" s="6">
        <f>SUM(NonNurse[[#This Row],[Occupational Therapist Hours]],NonNurse[[#This Row],[OT Assistant Hours]],NonNurse[[#This Row],[OT Aide Hours]])/NonNurse[[#This Row],[MDS Census]]</f>
        <v>0.1568215859030837</v>
      </c>
      <c r="W9" s="6">
        <v>3.2493478260869564</v>
      </c>
      <c r="X9" s="6">
        <v>4.3039130434782615</v>
      </c>
      <c r="Y9" s="6">
        <v>0</v>
      </c>
      <c r="Z9" s="6">
        <f>SUM(NonNurse[[#This Row],[Physical Therapist (PT) Hours]],NonNurse[[#This Row],[PT Assistant Hours]],NonNurse[[#This Row],[PT Aide Hours]])/NonNurse[[#This Row],[MDS Census]]</f>
        <v>0.15306167400881057</v>
      </c>
      <c r="AA9" s="6">
        <v>0</v>
      </c>
      <c r="AB9" s="6">
        <v>0</v>
      </c>
      <c r="AC9" s="6">
        <v>0</v>
      </c>
      <c r="AD9" s="6">
        <v>0</v>
      </c>
      <c r="AE9" s="6">
        <v>0</v>
      </c>
      <c r="AF9" s="6">
        <v>0</v>
      </c>
      <c r="AG9" s="6">
        <v>0</v>
      </c>
      <c r="AH9" s="1">
        <v>245446</v>
      </c>
      <c r="AI9">
        <v>5</v>
      </c>
    </row>
    <row r="10" spans="1:35" x14ac:dyDescent="0.25">
      <c r="A10" t="s">
        <v>356</v>
      </c>
      <c r="B10" t="s">
        <v>284</v>
      </c>
      <c r="C10" t="s">
        <v>549</v>
      </c>
      <c r="D10" t="s">
        <v>426</v>
      </c>
      <c r="E10" s="6">
        <v>27.434782608695652</v>
      </c>
      <c r="F10" s="6">
        <v>0</v>
      </c>
      <c r="G10" s="6">
        <v>0</v>
      </c>
      <c r="H10" s="6">
        <v>0</v>
      </c>
      <c r="I10" s="6">
        <v>0</v>
      </c>
      <c r="J10" s="6">
        <v>0</v>
      </c>
      <c r="K10" s="6">
        <v>0</v>
      </c>
      <c r="L10" s="6">
        <v>0.52217391304347827</v>
      </c>
      <c r="M10" s="6">
        <v>0</v>
      </c>
      <c r="N10" s="6">
        <v>10.076086956521738</v>
      </c>
      <c r="O10" s="6">
        <f>SUM(NonNurse[[#This Row],[Qualified Social Work Staff Hours]],NonNurse[[#This Row],[Other Social Work Staff Hours]])/NonNurse[[#This Row],[MDS Census]]</f>
        <v>0.36727416798732171</v>
      </c>
      <c r="P10" s="6">
        <v>0</v>
      </c>
      <c r="Q10" s="6">
        <v>8.4945652173913047</v>
      </c>
      <c r="R10" s="6">
        <f>SUM(NonNurse[[#This Row],[Qualified Activities Professional Hours]],NonNurse[[#This Row],[Other Activities Professional Hours]])/NonNurse[[#This Row],[MDS Census]]</f>
        <v>0.30962757527733759</v>
      </c>
      <c r="S10" s="6">
        <v>2.3451086956521738</v>
      </c>
      <c r="T10" s="6">
        <v>0</v>
      </c>
      <c r="U10" s="6">
        <v>0</v>
      </c>
      <c r="V10" s="6">
        <f>SUM(NonNurse[[#This Row],[Occupational Therapist Hours]],NonNurse[[#This Row],[OT Assistant Hours]],NonNurse[[#This Row],[OT Aide Hours]])/NonNurse[[#This Row],[MDS Census]]</f>
        <v>8.5479397781299524E-2</v>
      </c>
      <c r="W10" s="6">
        <v>3.0597826086956523</v>
      </c>
      <c r="X10" s="6">
        <v>1.7663043478260869</v>
      </c>
      <c r="Y10" s="6">
        <v>0</v>
      </c>
      <c r="Z10" s="6">
        <f>SUM(NonNurse[[#This Row],[Physical Therapist (PT) Hours]],NonNurse[[#This Row],[PT Assistant Hours]],NonNurse[[#This Row],[PT Aide Hours]])/NonNurse[[#This Row],[MDS Census]]</f>
        <v>0.17591125198098256</v>
      </c>
      <c r="AA10" s="6">
        <v>0</v>
      </c>
      <c r="AB10" s="6">
        <v>0</v>
      </c>
      <c r="AC10" s="6">
        <v>0</v>
      </c>
      <c r="AD10" s="6">
        <v>38.456521739130437</v>
      </c>
      <c r="AE10" s="6">
        <v>0</v>
      </c>
      <c r="AF10" s="6">
        <v>0</v>
      </c>
      <c r="AG10" s="6">
        <v>0</v>
      </c>
      <c r="AH10" s="1">
        <v>245583</v>
      </c>
      <c r="AI10">
        <v>5</v>
      </c>
    </row>
    <row r="11" spans="1:35" x14ac:dyDescent="0.25">
      <c r="A11" t="s">
        <v>356</v>
      </c>
      <c r="B11" t="s">
        <v>300</v>
      </c>
      <c r="C11" t="s">
        <v>691</v>
      </c>
      <c r="D11" t="s">
        <v>426</v>
      </c>
      <c r="E11" s="6">
        <v>42.184782608695649</v>
      </c>
      <c r="F11" s="6">
        <v>0</v>
      </c>
      <c r="G11" s="6">
        <v>0</v>
      </c>
      <c r="H11" s="6">
        <v>0.19967391304347828</v>
      </c>
      <c r="I11" s="6">
        <v>0</v>
      </c>
      <c r="J11" s="6">
        <v>0</v>
      </c>
      <c r="K11" s="6">
        <v>0</v>
      </c>
      <c r="L11" s="6">
        <v>0.31065217391304339</v>
      </c>
      <c r="M11" s="6">
        <v>0</v>
      </c>
      <c r="N11" s="6">
        <v>5.2853260869565215</v>
      </c>
      <c r="O11" s="6">
        <f>SUM(NonNurse[[#This Row],[Qualified Social Work Staff Hours]],NonNurse[[#This Row],[Other Social Work Staff Hours]])/NonNurse[[#This Row],[MDS Census]]</f>
        <v>0.12528987374388045</v>
      </c>
      <c r="P11" s="6">
        <v>5.5896739130434785</v>
      </c>
      <c r="Q11" s="6">
        <v>15.877717391304348</v>
      </c>
      <c r="R11" s="6">
        <f>SUM(NonNurse[[#This Row],[Qualified Activities Professional Hours]],NonNurse[[#This Row],[Other Activities Professional Hours]])/NonNurse[[#This Row],[MDS Census]]</f>
        <v>0.50888946147900038</v>
      </c>
      <c r="S11" s="6">
        <v>1.8481521739130438</v>
      </c>
      <c r="T11" s="6">
        <v>0.27065217391304347</v>
      </c>
      <c r="U11" s="6">
        <v>0</v>
      </c>
      <c r="V11" s="6">
        <f>SUM(NonNurse[[#This Row],[Occupational Therapist Hours]],NonNurse[[#This Row],[OT Assistant Hours]],NonNurse[[#This Row],[OT Aide Hours]])/NonNurse[[#This Row],[MDS Census]]</f>
        <v>5.0226745684102049E-2</v>
      </c>
      <c r="W11" s="6">
        <v>0.91032608695652173</v>
      </c>
      <c r="X11" s="6">
        <v>1.9053260869565221</v>
      </c>
      <c r="Y11" s="6">
        <v>0</v>
      </c>
      <c r="Z11" s="6">
        <f>SUM(NonNurse[[#This Row],[Physical Therapist (PT) Hours]],NonNurse[[#This Row],[PT Assistant Hours]],NonNurse[[#This Row],[PT Aide Hours]])/NonNurse[[#This Row],[MDS Census]]</f>
        <v>6.6745684102035574E-2</v>
      </c>
      <c r="AA11" s="6">
        <v>0</v>
      </c>
      <c r="AB11" s="6">
        <v>0</v>
      </c>
      <c r="AC11" s="6">
        <v>0</v>
      </c>
      <c r="AD11" s="6">
        <v>62.073369565217391</v>
      </c>
      <c r="AE11" s="6">
        <v>0</v>
      </c>
      <c r="AF11" s="6">
        <v>0</v>
      </c>
      <c r="AG11" s="6">
        <v>0</v>
      </c>
      <c r="AH11" s="1">
        <v>245604</v>
      </c>
      <c r="AI11">
        <v>5</v>
      </c>
    </row>
    <row r="12" spans="1:35" x14ac:dyDescent="0.25">
      <c r="A12" t="s">
        <v>356</v>
      </c>
      <c r="B12" t="s">
        <v>44</v>
      </c>
      <c r="C12" t="s">
        <v>522</v>
      </c>
      <c r="D12" t="s">
        <v>422</v>
      </c>
      <c r="E12" s="6">
        <v>48.293478260869563</v>
      </c>
      <c r="F12" s="6">
        <v>5.3913043478260869</v>
      </c>
      <c r="G12" s="6">
        <v>6.9565217391304349E-2</v>
      </c>
      <c r="H12" s="6">
        <v>0.35597826086956524</v>
      </c>
      <c r="I12" s="6">
        <v>4.0543478260869561</v>
      </c>
      <c r="J12" s="6">
        <v>0</v>
      </c>
      <c r="K12" s="6">
        <v>0</v>
      </c>
      <c r="L12" s="6">
        <v>0.69826086956521749</v>
      </c>
      <c r="M12" s="6">
        <v>5.6222826086956523</v>
      </c>
      <c r="N12" s="6">
        <v>0</v>
      </c>
      <c r="O12" s="6">
        <f>SUM(NonNurse[[#This Row],[Qualified Social Work Staff Hours]],NonNurse[[#This Row],[Other Social Work Staff Hours]])/NonNurse[[#This Row],[MDS Census]]</f>
        <v>0.11641908620301598</v>
      </c>
      <c r="P12" s="6">
        <v>0</v>
      </c>
      <c r="Q12" s="6">
        <v>7.4483695652173916</v>
      </c>
      <c r="R12" s="6">
        <f>SUM(NonNurse[[#This Row],[Qualified Activities Professional Hours]],NonNurse[[#This Row],[Other Activities Professional Hours]])/NonNurse[[#This Row],[MDS Census]]</f>
        <v>0.15423137519693902</v>
      </c>
      <c r="S12" s="6">
        <v>5.6663043478260864</v>
      </c>
      <c r="T12" s="6">
        <v>2.1480434782608695</v>
      </c>
      <c r="U12" s="6">
        <v>0</v>
      </c>
      <c r="V12" s="6">
        <f>SUM(NonNurse[[#This Row],[Occupational Therapist Hours]],NonNurse[[#This Row],[OT Assistant Hours]],NonNurse[[#This Row],[OT Aide Hours]])/NonNurse[[#This Row],[MDS Census]]</f>
        <v>0.16180958811613774</v>
      </c>
      <c r="W12" s="6">
        <v>5.91804347826087</v>
      </c>
      <c r="X12" s="6">
        <v>2.7038043478260869</v>
      </c>
      <c r="Y12" s="6">
        <v>0</v>
      </c>
      <c r="Z12" s="6">
        <f>SUM(NonNurse[[#This Row],[Physical Therapist (PT) Hours]],NonNurse[[#This Row],[PT Assistant Hours]],NonNurse[[#This Row],[PT Aide Hours]])/NonNurse[[#This Row],[MDS Census]]</f>
        <v>0.17853027233851002</v>
      </c>
      <c r="AA12" s="6">
        <v>0.35869565217391303</v>
      </c>
      <c r="AB12" s="6">
        <v>3.4130434782608696</v>
      </c>
      <c r="AC12" s="6">
        <v>0</v>
      </c>
      <c r="AD12" s="6">
        <v>0</v>
      </c>
      <c r="AE12" s="6">
        <v>0</v>
      </c>
      <c r="AF12" s="6">
        <v>0</v>
      </c>
      <c r="AG12" s="6">
        <v>0</v>
      </c>
      <c r="AH12" s="1">
        <v>245224</v>
      </c>
      <c r="AI12">
        <v>5</v>
      </c>
    </row>
    <row r="13" spans="1:35" x14ac:dyDescent="0.25">
      <c r="A13" t="s">
        <v>356</v>
      </c>
      <c r="B13" t="s">
        <v>231</v>
      </c>
      <c r="C13" t="s">
        <v>577</v>
      </c>
      <c r="D13" t="s">
        <v>415</v>
      </c>
      <c r="E13" s="6">
        <v>92.510869565217391</v>
      </c>
      <c r="F13" s="6">
        <v>4.6086956521739131</v>
      </c>
      <c r="G13" s="6">
        <v>0.84782608695652173</v>
      </c>
      <c r="H13" s="6">
        <v>0.49728260869565216</v>
      </c>
      <c r="I13" s="6">
        <v>5.3913043478260869</v>
      </c>
      <c r="J13" s="6">
        <v>0</v>
      </c>
      <c r="K13" s="6">
        <v>0</v>
      </c>
      <c r="L13" s="6">
        <v>7.5969565217391297</v>
      </c>
      <c r="M13" s="6">
        <v>15.738913043478261</v>
      </c>
      <c r="N13" s="6">
        <v>0</v>
      </c>
      <c r="O13" s="6">
        <f>SUM(NonNurse[[#This Row],[Qualified Social Work Staff Hours]],NonNurse[[#This Row],[Other Social Work Staff Hours]])/NonNurse[[#This Row],[MDS Census]]</f>
        <v>0.17013041945717308</v>
      </c>
      <c r="P13" s="6">
        <v>0</v>
      </c>
      <c r="Q13" s="6">
        <v>11.804347826086957</v>
      </c>
      <c r="R13" s="6">
        <f>SUM(NonNurse[[#This Row],[Qualified Activities Professional Hours]],NonNurse[[#This Row],[Other Activities Professional Hours]])/NonNurse[[#This Row],[MDS Census]]</f>
        <v>0.12759957701797675</v>
      </c>
      <c r="S13" s="6">
        <v>11.043152173913043</v>
      </c>
      <c r="T13" s="6">
        <v>11.232065217391304</v>
      </c>
      <c r="U13" s="6">
        <v>0</v>
      </c>
      <c r="V13" s="6">
        <f>SUM(NonNurse[[#This Row],[Occupational Therapist Hours]],NonNurse[[#This Row],[OT Assistant Hours]],NonNurse[[#This Row],[OT Aide Hours]])/NonNurse[[#This Row],[MDS Census]]</f>
        <v>0.24078486664316764</v>
      </c>
      <c r="W13" s="6">
        <v>10.350000000000001</v>
      </c>
      <c r="X13" s="6">
        <v>13.836956521739131</v>
      </c>
      <c r="Y13" s="6">
        <v>5.0978260869565215</v>
      </c>
      <c r="Z13" s="6">
        <f>SUM(NonNurse[[#This Row],[Physical Therapist (PT) Hours]],NonNurse[[#This Row],[PT Assistant Hours]],NonNurse[[#This Row],[PT Aide Hours]])/NonNurse[[#This Row],[MDS Census]]</f>
        <v>0.31655504641052762</v>
      </c>
      <c r="AA13" s="6">
        <v>0.56521739130434778</v>
      </c>
      <c r="AB13" s="6">
        <v>4.9565217391304346</v>
      </c>
      <c r="AC13" s="6">
        <v>0</v>
      </c>
      <c r="AD13" s="6">
        <v>0</v>
      </c>
      <c r="AE13" s="6">
        <v>0</v>
      </c>
      <c r="AF13" s="6">
        <v>0</v>
      </c>
      <c r="AG13" s="6">
        <v>0</v>
      </c>
      <c r="AH13" s="1">
        <v>245493</v>
      </c>
      <c r="AI13">
        <v>5</v>
      </c>
    </row>
    <row r="14" spans="1:35" x14ac:dyDescent="0.25">
      <c r="A14" t="s">
        <v>356</v>
      </c>
      <c r="B14" t="s">
        <v>73</v>
      </c>
      <c r="C14" t="s">
        <v>484</v>
      </c>
      <c r="D14" t="s">
        <v>422</v>
      </c>
      <c r="E14" s="6">
        <v>135.96739130434781</v>
      </c>
      <c r="F14" s="6">
        <v>4.8695652173913047</v>
      </c>
      <c r="G14" s="6">
        <v>0.14130434782608695</v>
      </c>
      <c r="H14" s="6">
        <v>0.66576086956521741</v>
      </c>
      <c r="I14" s="6">
        <v>9.9130434782608692</v>
      </c>
      <c r="J14" s="6">
        <v>0</v>
      </c>
      <c r="K14" s="6">
        <v>0</v>
      </c>
      <c r="L14" s="6">
        <v>7.163913043478261</v>
      </c>
      <c r="M14" s="6">
        <v>26.426630434782609</v>
      </c>
      <c r="N14" s="6">
        <v>0</v>
      </c>
      <c r="O14" s="6">
        <f>SUM(NonNurse[[#This Row],[Qualified Social Work Staff Hours]],NonNurse[[#This Row],[Other Social Work Staff Hours]])/NonNurse[[#This Row],[MDS Census]]</f>
        <v>0.19436006075625553</v>
      </c>
      <c r="P14" s="6">
        <v>0</v>
      </c>
      <c r="Q14" s="6">
        <v>17.676630434782609</v>
      </c>
      <c r="R14" s="6">
        <f>SUM(NonNurse[[#This Row],[Qualified Activities Professional Hours]],NonNurse[[#This Row],[Other Activities Professional Hours]])/NonNurse[[#This Row],[MDS Census]]</f>
        <v>0.13000639539531539</v>
      </c>
      <c r="S14" s="6">
        <v>15.15586956521739</v>
      </c>
      <c r="T14" s="6">
        <v>15.140978260869568</v>
      </c>
      <c r="U14" s="6">
        <v>0</v>
      </c>
      <c r="V14" s="6">
        <f>SUM(NonNurse[[#This Row],[Occupational Therapist Hours]],NonNurse[[#This Row],[OT Assistant Hours]],NonNurse[[#This Row],[OT Aide Hours]])/NonNurse[[#This Row],[MDS Census]]</f>
        <v>0.22282436645615161</v>
      </c>
      <c r="W14" s="6">
        <v>12.028369565217393</v>
      </c>
      <c r="X14" s="6">
        <v>12.201304347826087</v>
      </c>
      <c r="Y14" s="6">
        <v>0</v>
      </c>
      <c r="Z14" s="6">
        <f>SUM(NonNurse[[#This Row],[Physical Therapist (PT) Hours]],NonNurse[[#This Row],[PT Assistant Hours]],NonNurse[[#This Row],[PT Aide Hours]])/NonNurse[[#This Row],[MDS Census]]</f>
        <v>0.17820209449196581</v>
      </c>
      <c r="AA14" s="6">
        <v>0</v>
      </c>
      <c r="AB14" s="6">
        <v>5.0434782608695654</v>
      </c>
      <c r="AC14" s="6">
        <v>0</v>
      </c>
      <c r="AD14" s="6">
        <v>0</v>
      </c>
      <c r="AE14" s="6">
        <v>0</v>
      </c>
      <c r="AF14" s="6">
        <v>0</v>
      </c>
      <c r="AG14" s="6">
        <v>0</v>
      </c>
      <c r="AH14" s="1">
        <v>245264</v>
      </c>
      <c r="AI14">
        <v>5</v>
      </c>
    </row>
    <row r="15" spans="1:35" x14ac:dyDescent="0.25">
      <c r="A15" t="s">
        <v>356</v>
      </c>
      <c r="B15" t="s">
        <v>321</v>
      </c>
      <c r="C15" t="s">
        <v>698</v>
      </c>
      <c r="D15" t="s">
        <v>415</v>
      </c>
      <c r="E15" s="6">
        <v>58.913043478260867</v>
      </c>
      <c r="F15" s="6">
        <v>4.6086956521739131</v>
      </c>
      <c r="G15" s="6">
        <v>0.30434782608695654</v>
      </c>
      <c r="H15" s="6">
        <v>0.45652173913043476</v>
      </c>
      <c r="I15" s="6">
        <v>5.1304347826086953</v>
      </c>
      <c r="J15" s="6">
        <v>0</v>
      </c>
      <c r="K15" s="6">
        <v>0</v>
      </c>
      <c r="L15" s="6">
        <v>4.4959782608695651</v>
      </c>
      <c r="M15" s="6">
        <v>16.328804347826086</v>
      </c>
      <c r="N15" s="6">
        <v>7.5570652173913047</v>
      </c>
      <c r="O15" s="6">
        <f>SUM(NonNurse[[#This Row],[Qualified Social Work Staff Hours]],NonNurse[[#This Row],[Other Social Work Staff Hours]])/NonNurse[[#This Row],[MDS Census]]</f>
        <v>0.40544280442804431</v>
      </c>
      <c r="P15" s="6">
        <v>4.3020652173913048</v>
      </c>
      <c r="Q15" s="6">
        <v>0</v>
      </c>
      <c r="R15" s="6">
        <f>SUM(NonNurse[[#This Row],[Qualified Activities Professional Hours]],NonNurse[[#This Row],[Other Activities Professional Hours]])/NonNurse[[#This Row],[MDS Census]]</f>
        <v>7.3023985239852401E-2</v>
      </c>
      <c r="S15" s="6">
        <v>14.739239130434784</v>
      </c>
      <c r="T15" s="6">
        <v>13.814673913043478</v>
      </c>
      <c r="U15" s="6">
        <v>0</v>
      </c>
      <c r="V15" s="6">
        <f>SUM(NonNurse[[#This Row],[Occupational Therapist Hours]],NonNurse[[#This Row],[OT Assistant Hours]],NonNurse[[#This Row],[OT Aide Hours]])/NonNurse[[#This Row],[MDS Census]]</f>
        <v>0.48467896678966793</v>
      </c>
      <c r="W15" s="6">
        <v>15.753804347826089</v>
      </c>
      <c r="X15" s="6">
        <v>15.507173913043477</v>
      </c>
      <c r="Y15" s="6">
        <v>0</v>
      </c>
      <c r="Z15" s="6">
        <f>SUM(NonNurse[[#This Row],[Physical Therapist (PT) Hours]],NonNurse[[#This Row],[PT Assistant Hours]],NonNurse[[#This Row],[PT Aide Hours]])/NonNurse[[#This Row],[MDS Census]]</f>
        <v>0.53062915129151289</v>
      </c>
      <c r="AA15" s="6">
        <v>0</v>
      </c>
      <c r="AB15" s="6">
        <v>1.6304347826086956</v>
      </c>
      <c r="AC15" s="6">
        <v>0</v>
      </c>
      <c r="AD15" s="6">
        <v>0</v>
      </c>
      <c r="AE15" s="6">
        <v>0</v>
      </c>
      <c r="AF15" s="6">
        <v>0</v>
      </c>
      <c r="AG15" s="6">
        <v>0</v>
      </c>
      <c r="AH15" s="1">
        <v>245634</v>
      </c>
      <c r="AI15">
        <v>5</v>
      </c>
    </row>
    <row r="16" spans="1:35" x14ac:dyDescent="0.25">
      <c r="A16" t="s">
        <v>356</v>
      </c>
      <c r="B16" t="s">
        <v>59</v>
      </c>
      <c r="C16" t="s">
        <v>555</v>
      </c>
      <c r="D16" t="s">
        <v>429</v>
      </c>
      <c r="E16" s="6">
        <v>47.739130434782609</v>
      </c>
      <c r="F16" s="6">
        <v>8.8093478260869578</v>
      </c>
      <c r="G16" s="6">
        <v>0</v>
      </c>
      <c r="H16" s="6">
        <v>0.30706521739130432</v>
      </c>
      <c r="I16" s="6">
        <v>9.4239130434782616</v>
      </c>
      <c r="J16" s="6">
        <v>0</v>
      </c>
      <c r="K16" s="6">
        <v>0</v>
      </c>
      <c r="L16" s="6">
        <v>0.26326086956521744</v>
      </c>
      <c r="M16" s="6">
        <v>4.964130434782609</v>
      </c>
      <c r="N16" s="6">
        <v>0</v>
      </c>
      <c r="O16" s="6">
        <f>SUM(NonNurse[[#This Row],[Qualified Social Work Staff Hours]],NonNurse[[#This Row],[Other Social Work Staff Hours]])/NonNurse[[#This Row],[MDS Census]]</f>
        <v>0.10398451730418944</v>
      </c>
      <c r="P16" s="6">
        <v>5.0499999999999989</v>
      </c>
      <c r="Q16" s="6">
        <v>8.197499999999998</v>
      </c>
      <c r="R16" s="6">
        <f>SUM(NonNurse[[#This Row],[Qualified Activities Professional Hours]],NonNurse[[#This Row],[Other Activities Professional Hours]])/NonNurse[[#This Row],[MDS Census]]</f>
        <v>0.27749772313296894</v>
      </c>
      <c r="S16" s="6">
        <v>1.2508695652173913</v>
      </c>
      <c r="T16" s="6">
        <v>0.16478260869565214</v>
      </c>
      <c r="U16" s="6">
        <v>0</v>
      </c>
      <c r="V16" s="6">
        <f>SUM(NonNurse[[#This Row],[Occupational Therapist Hours]],NonNurse[[#This Row],[OT Assistant Hours]],NonNurse[[#This Row],[OT Aide Hours]])/NonNurse[[#This Row],[MDS Census]]</f>
        <v>2.965391621129326E-2</v>
      </c>
      <c r="W16" s="6">
        <v>1.2736956521739131</v>
      </c>
      <c r="X16" s="6">
        <v>0.54054347826086957</v>
      </c>
      <c r="Y16" s="6">
        <v>0</v>
      </c>
      <c r="Z16" s="6">
        <f>SUM(NonNurse[[#This Row],[Physical Therapist (PT) Hours]],NonNurse[[#This Row],[PT Assistant Hours]],NonNurse[[#This Row],[PT Aide Hours]])/NonNurse[[#This Row],[MDS Census]]</f>
        <v>3.8003187613843352E-2</v>
      </c>
      <c r="AA16" s="6">
        <v>0</v>
      </c>
      <c r="AB16" s="6">
        <v>0</v>
      </c>
      <c r="AC16" s="6">
        <v>0</v>
      </c>
      <c r="AD16" s="6">
        <v>0</v>
      </c>
      <c r="AE16" s="6">
        <v>0</v>
      </c>
      <c r="AF16" s="6">
        <v>0</v>
      </c>
      <c r="AG16" s="6">
        <v>0</v>
      </c>
      <c r="AH16" s="1">
        <v>245243</v>
      </c>
      <c r="AI16">
        <v>5</v>
      </c>
    </row>
    <row r="17" spans="1:35" x14ac:dyDescent="0.25">
      <c r="A17" t="s">
        <v>356</v>
      </c>
      <c r="B17" t="s">
        <v>47</v>
      </c>
      <c r="C17" t="s">
        <v>478</v>
      </c>
      <c r="D17" t="s">
        <v>404</v>
      </c>
      <c r="E17" s="6">
        <v>66.293478260869563</v>
      </c>
      <c r="F17" s="6">
        <v>0</v>
      </c>
      <c r="G17" s="6">
        <v>1.3586956521739131</v>
      </c>
      <c r="H17" s="6">
        <v>0.31521739130434784</v>
      </c>
      <c r="I17" s="6">
        <v>5.2065217391304346</v>
      </c>
      <c r="J17" s="6">
        <v>0</v>
      </c>
      <c r="K17" s="6">
        <v>5.1304347826086953</v>
      </c>
      <c r="L17" s="6">
        <v>4.8223913043478248</v>
      </c>
      <c r="M17" s="6">
        <v>4.0915217391304353</v>
      </c>
      <c r="N17" s="6">
        <v>0</v>
      </c>
      <c r="O17" s="6">
        <f>SUM(NonNurse[[#This Row],[Qualified Social Work Staff Hours]],NonNurse[[#This Row],[Other Social Work Staff Hours]])/NonNurse[[#This Row],[MDS Census]]</f>
        <v>6.1718314477783254E-2</v>
      </c>
      <c r="P17" s="6">
        <v>0</v>
      </c>
      <c r="Q17" s="6">
        <v>0</v>
      </c>
      <c r="R17" s="6">
        <f>SUM(NonNurse[[#This Row],[Qualified Activities Professional Hours]],NonNurse[[#This Row],[Other Activities Professional Hours]])/NonNurse[[#This Row],[MDS Census]]</f>
        <v>0</v>
      </c>
      <c r="S17" s="6">
        <v>3.9460869565217394</v>
      </c>
      <c r="T17" s="6">
        <v>2.3372826086956522</v>
      </c>
      <c r="U17" s="6">
        <v>0</v>
      </c>
      <c r="V17" s="6">
        <f>SUM(NonNurse[[#This Row],[Occupational Therapist Hours]],NonNurse[[#This Row],[OT Assistant Hours]],NonNurse[[#This Row],[OT Aide Hours]])/NonNurse[[#This Row],[MDS Census]]</f>
        <v>9.4781111657648798E-2</v>
      </c>
      <c r="W17" s="6">
        <v>3.6513043478260871</v>
      </c>
      <c r="X17" s="6">
        <v>4.4419565217391312</v>
      </c>
      <c r="Y17" s="6">
        <v>0</v>
      </c>
      <c r="Z17" s="6">
        <f>SUM(NonNurse[[#This Row],[Physical Therapist (PT) Hours]],NonNurse[[#This Row],[PT Assistant Hours]],NonNurse[[#This Row],[PT Aide Hours]])/NonNurse[[#This Row],[MDS Census]]</f>
        <v>0.12208230857517628</v>
      </c>
      <c r="AA17" s="6">
        <v>0</v>
      </c>
      <c r="AB17" s="6">
        <v>0</v>
      </c>
      <c r="AC17" s="6">
        <v>0</v>
      </c>
      <c r="AD17" s="6">
        <v>0</v>
      </c>
      <c r="AE17" s="6">
        <v>0</v>
      </c>
      <c r="AF17" s="6">
        <v>0</v>
      </c>
      <c r="AG17" s="6">
        <v>0</v>
      </c>
      <c r="AH17" s="1">
        <v>245228</v>
      </c>
      <c r="AI17">
        <v>5</v>
      </c>
    </row>
    <row r="18" spans="1:35" x14ac:dyDescent="0.25">
      <c r="A18" t="s">
        <v>356</v>
      </c>
      <c r="B18" t="s">
        <v>135</v>
      </c>
      <c r="C18" t="s">
        <v>602</v>
      </c>
      <c r="D18" t="s">
        <v>393</v>
      </c>
      <c r="E18" s="6">
        <v>26.380434782608695</v>
      </c>
      <c r="F18" s="6">
        <v>7.6610869565217419</v>
      </c>
      <c r="G18" s="6">
        <v>0.19782608695652176</v>
      </c>
      <c r="H18" s="6">
        <v>0.21847826086956523</v>
      </c>
      <c r="I18" s="6">
        <v>0.18478260869565216</v>
      </c>
      <c r="J18" s="6">
        <v>0</v>
      </c>
      <c r="K18" s="6">
        <v>0</v>
      </c>
      <c r="L18" s="6">
        <v>0.93869565217391293</v>
      </c>
      <c r="M18" s="6">
        <v>0</v>
      </c>
      <c r="N18" s="6">
        <v>1.9532608695652172</v>
      </c>
      <c r="O18" s="6">
        <f>SUM(NonNurse[[#This Row],[Qualified Social Work Staff Hours]],NonNurse[[#This Row],[Other Social Work Staff Hours]])/NonNurse[[#This Row],[MDS Census]]</f>
        <v>7.4042027194066745E-2</v>
      </c>
      <c r="P18" s="6">
        <v>0.10434782608695652</v>
      </c>
      <c r="Q18" s="6">
        <v>0.24456521739130435</v>
      </c>
      <c r="R18" s="6">
        <f>SUM(NonNurse[[#This Row],[Qualified Activities Professional Hours]],NonNurse[[#This Row],[Other Activities Professional Hours]])/NonNurse[[#This Row],[MDS Census]]</f>
        <v>1.3226205191594561E-2</v>
      </c>
      <c r="S18" s="6">
        <v>1.0974999999999999</v>
      </c>
      <c r="T18" s="6">
        <v>1.429782608695652</v>
      </c>
      <c r="U18" s="6">
        <v>0</v>
      </c>
      <c r="V18" s="6">
        <f>SUM(NonNurse[[#This Row],[Occupational Therapist Hours]],NonNurse[[#This Row],[OT Assistant Hours]],NonNurse[[#This Row],[OT Aide Hours]])/NonNurse[[#This Row],[MDS Census]]</f>
        <v>9.5801400906468881E-2</v>
      </c>
      <c r="W18" s="6">
        <v>1.977391304347826</v>
      </c>
      <c r="X18" s="6">
        <v>2.9595652173913045</v>
      </c>
      <c r="Y18" s="6">
        <v>0</v>
      </c>
      <c r="Z18" s="6">
        <f>SUM(NonNurse[[#This Row],[Physical Therapist (PT) Hours]],NonNurse[[#This Row],[PT Assistant Hours]],NonNurse[[#This Row],[PT Aide Hours]])/NonNurse[[#This Row],[MDS Census]]</f>
        <v>0.18714462299134735</v>
      </c>
      <c r="AA18" s="6">
        <v>0</v>
      </c>
      <c r="AB18" s="6">
        <v>0</v>
      </c>
      <c r="AC18" s="6">
        <v>0</v>
      </c>
      <c r="AD18" s="6">
        <v>0</v>
      </c>
      <c r="AE18" s="6">
        <v>0</v>
      </c>
      <c r="AF18" s="6">
        <v>0</v>
      </c>
      <c r="AG18" s="6">
        <v>0</v>
      </c>
      <c r="AH18" s="1">
        <v>245357</v>
      </c>
      <c r="AI18">
        <v>5</v>
      </c>
    </row>
    <row r="19" spans="1:35" x14ac:dyDescent="0.25">
      <c r="A19" t="s">
        <v>356</v>
      </c>
      <c r="B19" t="s">
        <v>280</v>
      </c>
      <c r="C19" t="s">
        <v>682</v>
      </c>
      <c r="D19" t="s">
        <v>391</v>
      </c>
      <c r="E19" s="6">
        <v>31.206521739130434</v>
      </c>
      <c r="F19" s="6">
        <v>5.6521739130434785</v>
      </c>
      <c r="G19" s="6">
        <v>0</v>
      </c>
      <c r="H19" s="6">
        <v>0</v>
      </c>
      <c r="I19" s="6">
        <v>0</v>
      </c>
      <c r="J19" s="6">
        <v>0</v>
      </c>
      <c r="K19" s="6">
        <v>0</v>
      </c>
      <c r="L19" s="6">
        <v>0</v>
      </c>
      <c r="M19" s="6">
        <v>0</v>
      </c>
      <c r="N19" s="6">
        <v>0</v>
      </c>
      <c r="O19" s="6">
        <f>SUM(NonNurse[[#This Row],[Qualified Social Work Staff Hours]],NonNurse[[#This Row],[Other Social Work Staff Hours]])/NonNurse[[#This Row],[MDS Census]]</f>
        <v>0</v>
      </c>
      <c r="P19" s="6">
        <v>3.4864130434782608</v>
      </c>
      <c r="Q19" s="6">
        <v>5.3396739130434785</v>
      </c>
      <c r="R19" s="6">
        <f>SUM(NonNurse[[#This Row],[Qualified Activities Professional Hours]],NonNurse[[#This Row],[Other Activities Professional Hours]])/NonNurse[[#This Row],[MDS Census]]</f>
        <v>0.28282828282828282</v>
      </c>
      <c r="S19" s="6">
        <v>0</v>
      </c>
      <c r="T19" s="6">
        <v>0</v>
      </c>
      <c r="U19" s="6">
        <v>0</v>
      </c>
      <c r="V19" s="6">
        <f>SUM(NonNurse[[#This Row],[Occupational Therapist Hours]],NonNurse[[#This Row],[OT Assistant Hours]],NonNurse[[#This Row],[OT Aide Hours]])/NonNurse[[#This Row],[MDS Census]]</f>
        <v>0</v>
      </c>
      <c r="W19" s="6">
        <v>0</v>
      </c>
      <c r="X19" s="6">
        <v>0</v>
      </c>
      <c r="Y19" s="6">
        <v>0</v>
      </c>
      <c r="Z19" s="6">
        <f>SUM(NonNurse[[#This Row],[Physical Therapist (PT) Hours]],NonNurse[[#This Row],[PT Assistant Hours]],NonNurse[[#This Row],[PT Aide Hours]])/NonNurse[[#This Row],[MDS Census]]</f>
        <v>0</v>
      </c>
      <c r="AA19" s="6">
        <v>0</v>
      </c>
      <c r="AB19" s="6">
        <v>0</v>
      </c>
      <c r="AC19" s="6">
        <v>0</v>
      </c>
      <c r="AD19" s="6">
        <v>0</v>
      </c>
      <c r="AE19" s="6">
        <v>0</v>
      </c>
      <c r="AF19" s="6">
        <v>0</v>
      </c>
      <c r="AG19" s="6">
        <v>0</v>
      </c>
      <c r="AH19" s="1">
        <v>245575</v>
      </c>
      <c r="AI19">
        <v>5</v>
      </c>
    </row>
    <row r="20" spans="1:35" x14ac:dyDescent="0.25">
      <c r="A20" t="s">
        <v>356</v>
      </c>
      <c r="B20" t="s">
        <v>43</v>
      </c>
      <c r="C20" t="s">
        <v>546</v>
      </c>
      <c r="D20" t="s">
        <v>424</v>
      </c>
      <c r="E20" s="6">
        <v>80.804347826086953</v>
      </c>
      <c r="F20" s="6">
        <v>5.5652173913043468</v>
      </c>
      <c r="G20" s="6">
        <v>0</v>
      </c>
      <c r="H20" s="6">
        <v>0</v>
      </c>
      <c r="I20" s="6">
        <v>2.2391304347826089</v>
      </c>
      <c r="J20" s="6">
        <v>0</v>
      </c>
      <c r="K20" s="6">
        <v>4.4021739130434785</v>
      </c>
      <c r="L20" s="6">
        <v>7.4293478260869561</v>
      </c>
      <c r="M20" s="6">
        <v>0</v>
      </c>
      <c r="N20" s="6">
        <v>10.421195652173912</v>
      </c>
      <c r="O20" s="6">
        <f>SUM(NonNurse[[#This Row],[Qualified Social Work Staff Hours]],NonNurse[[#This Row],[Other Social Work Staff Hours]])/NonNurse[[#This Row],[MDS Census]]</f>
        <v>0.12896825396825395</v>
      </c>
      <c r="P20" s="6">
        <v>4.4347826086956488</v>
      </c>
      <c r="Q20" s="6">
        <v>9.625</v>
      </c>
      <c r="R20" s="6">
        <f>SUM(NonNurse[[#This Row],[Qualified Activities Professional Hours]],NonNurse[[#This Row],[Other Activities Professional Hours]])/NonNurse[[#This Row],[MDS Census]]</f>
        <v>0.17399784772666124</v>
      </c>
      <c r="S20" s="6">
        <v>5.6929347826086953</v>
      </c>
      <c r="T20" s="6">
        <v>0</v>
      </c>
      <c r="U20" s="6">
        <v>0</v>
      </c>
      <c r="V20" s="6">
        <f>SUM(NonNurse[[#This Row],[Occupational Therapist Hours]],NonNurse[[#This Row],[OT Assistant Hours]],NonNurse[[#This Row],[OT Aide Hours]])/NonNurse[[#This Row],[MDS Census]]</f>
        <v>7.0453322571966639E-2</v>
      </c>
      <c r="W20" s="6">
        <v>5.6440217391304319</v>
      </c>
      <c r="X20" s="6">
        <v>17.703804347826086</v>
      </c>
      <c r="Y20" s="6">
        <v>0</v>
      </c>
      <c r="Z20" s="6">
        <f>SUM(NonNurse[[#This Row],[Physical Therapist (PT) Hours]],NonNurse[[#This Row],[PT Assistant Hours]],NonNurse[[#This Row],[PT Aide Hours]])/NonNurse[[#This Row],[MDS Census]]</f>
        <v>0.2889426957223567</v>
      </c>
      <c r="AA20" s="6">
        <v>0</v>
      </c>
      <c r="AB20" s="6">
        <v>0</v>
      </c>
      <c r="AC20" s="6">
        <v>0</v>
      </c>
      <c r="AD20" s="6">
        <v>0</v>
      </c>
      <c r="AE20" s="6">
        <v>5.7391304347826084</v>
      </c>
      <c r="AF20" s="6">
        <v>0</v>
      </c>
      <c r="AG20" s="6">
        <v>0.2608695652173913</v>
      </c>
      <c r="AH20" s="1">
        <v>245223</v>
      </c>
      <c r="AI20">
        <v>5</v>
      </c>
    </row>
    <row r="21" spans="1:35" x14ac:dyDescent="0.25">
      <c r="A21" t="s">
        <v>356</v>
      </c>
      <c r="B21" t="s">
        <v>46</v>
      </c>
      <c r="C21" t="s">
        <v>545</v>
      </c>
      <c r="D21" t="s">
        <v>420</v>
      </c>
      <c r="E21" s="6">
        <v>93.934782608695656</v>
      </c>
      <c r="F21" s="6">
        <v>5.3913043478260869</v>
      </c>
      <c r="G21" s="6">
        <v>0</v>
      </c>
      <c r="H21" s="6">
        <v>0</v>
      </c>
      <c r="I21" s="6">
        <v>0</v>
      </c>
      <c r="J21" s="6">
        <v>0</v>
      </c>
      <c r="K21" s="6">
        <v>0</v>
      </c>
      <c r="L21" s="6">
        <v>0</v>
      </c>
      <c r="M21" s="6">
        <v>19.076086956521738</v>
      </c>
      <c r="N21" s="6">
        <v>5.7391304347826084</v>
      </c>
      <c r="O21" s="6">
        <f>SUM(NonNurse[[#This Row],[Qualified Social Work Staff Hours]],NonNurse[[#This Row],[Other Social Work Staff Hours]])/NonNurse[[#This Row],[MDS Census]]</f>
        <v>0.26417495950011571</v>
      </c>
      <c r="P21" s="6">
        <v>5.4782608695652177</v>
      </c>
      <c r="Q21" s="6">
        <v>11.853260869565217</v>
      </c>
      <c r="R21" s="6">
        <f>SUM(NonNurse[[#This Row],[Qualified Activities Professional Hours]],NonNurse[[#This Row],[Other Activities Professional Hours]])/NonNurse[[#This Row],[MDS Census]]</f>
        <v>0.18450590141171022</v>
      </c>
      <c r="S21" s="6">
        <v>0</v>
      </c>
      <c r="T21" s="6">
        <v>0</v>
      </c>
      <c r="U21" s="6">
        <v>0</v>
      </c>
      <c r="V21" s="6">
        <f>SUM(NonNurse[[#This Row],[Occupational Therapist Hours]],NonNurse[[#This Row],[OT Assistant Hours]],NonNurse[[#This Row],[OT Aide Hours]])/NonNurse[[#This Row],[MDS Census]]</f>
        <v>0</v>
      </c>
      <c r="W21" s="6">
        <v>24.589891304347827</v>
      </c>
      <c r="X21" s="6">
        <v>0</v>
      </c>
      <c r="Y21" s="6">
        <v>0</v>
      </c>
      <c r="Z21" s="6">
        <f>SUM(NonNurse[[#This Row],[Physical Therapist (PT) Hours]],NonNurse[[#This Row],[PT Assistant Hours]],NonNurse[[#This Row],[PT Aide Hours]])/NonNurse[[#This Row],[MDS Census]]</f>
        <v>0.26177620921083083</v>
      </c>
      <c r="AA21" s="6">
        <v>0</v>
      </c>
      <c r="AB21" s="6">
        <v>0</v>
      </c>
      <c r="AC21" s="6">
        <v>0</v>
      </c>
      <c r="AD21" s="6">
        <v>0</v>
      </c>
      <c r="AE21" s="6">
        <v>0</v>
      </c>
      <c r="AF21" s="6">
        <v>0</v>
      </c>
      <c r="AG21" s="6">
        <v>0</v>
      </c>
      <c r="AH21" s="1">
        <v>245227</v>
      </c>
      <c r="AI21">
        <v>5</v>
      </c>
    </row>
    <row r="22" spans="1:35" x14ac:dyDescent="0.25">
      <c r="A22" t="s">
        <v>356</v>
      </c>
      <c r="B22" t="s">
        <v>218</v>
      </c>
      <c r="C22" t="s">
        <v>521</v>
      </c>
      <c r="D22" t="s">
        <v>437</v>
      </c>
      <c r="E22" s="6">
        <v>27.510869565217391</v>
      </c>
      <c r="F22" s="6">
        <v>1.1304347826086956</v>
      </c>
      <c r="G22" s="6">
        <v>4.3478260869565216E-2</v>
      </c>
      <c r="H22" s="6">
        <v>0.13043478260869565</v>
      </c>
      <c r="I22" s="6">
        <v>0.41304347826086957</v>
      </c>
      <c r="J22" s="6">
        <v>0</v>
      </c>
      <c r="K22" s="6">
        <v>0</v>
      </c>
      <c r="L22" s="6">
        <v>0</v>
      </c>
      <c r="M22" s="6">
        <v>0</v>
      </c>
      <c r="N22" s="6">
        <v>5.3921739130434778</v>
      </c>
      <c r="O22" s="6">
        <f>SUM(NonNurse[[#This Row],[Qualified Social Work Staff Hours]],NonNurse[[#This Row],[Other Social Work Staff Hours]])/NonNurse[[#This Row],[MDS Census]]</f>
        <v>0.19600158040300275</v>
      </c>
      <c r="P22" s="6">
        <v>0</v>
      </c>
      <c r="Q22" s="6">
        <v>11.19923913043478</v>
      </c>
      <c r="R22" s="6">
        <f>SUM(NonNurse[[#This Row],[Qualified Activities Professional Hours]],NonNurse[[#This Row],[Other Activities Professional Hours]])/NonNurse[[#This Row],[MDS Census]]</f>
        <v>0.40708415645989721</v>
      </c>
      <c r="S22" s="6">
        <v>0</v>
      </c>
      <c r="T22" s="6">
        <v>0</v>
      </c>
      <c r="U22" s="6">
        <v>0</v>
      </c>
      <c r="V22" s="6">
        <f>SUM(NonNurse[[#This Row],[Occupational Therapist Hours]],NonNurse[[#This Row],[OT Assistant Hours]],NonNurse[[#This Row],[OT Aide Hours]])/NonNurse[[#This Row],[MDS Census]]</f>
        <v>0</v>
      </c>
      <c r="W22" s="6">
        <v>0</v>
      </c>
      <c r="X22" s="6">
        <v>0</v>
      </c>
      <c r="Y22" s="6">
        <v>0</v>
      </c>
      <c r="Z22" s="6">
        <f>SUM(NonNurse[[#This Row],[Physical Therapist (PT) Hours]],NonNurse[[#This Row],[PT Assistant Hours]],NonNurse[[#This Row],[PT Aide Hours]])/NonNurse[[#This Row],[MDS Census]]</f>
        <v>0</v>
      </c>
      <c r="AA22" s="6">
        <v>0</v>
      </c>
      <c r="AB22" s="6">
        <v>0</v>
      </c>
      <c r="AC22" s="6">
        <v>0</v>
      </c>
      <c r="AD22" s="6">
        <v>0</v>
      </c>
      <c r="AE22" s="6">
        <v>0</v>
      </c>
      <c r="AF22" s="6">
        <v>0</v>
      </c>
      <c r="AG22" s="6">
        <v>0</v>
      </c>
      <c r="AH22" s="1">
        <v>245473</v>
      </c>
      <c r="AI22">
        <v>5</v>
      </c>
    </row>
    <row r="23" spans="1:35" x14ac:dyDescent="0.25">
      <c r="A23" t="s">
        <v>356</v>
      </c>
      <c r="B23" t="s">
        <v>174</v>
      </c>
      <c r="C23" t="s">
        <v>623</v>
      </c>
      <c r="D23" t="s">
        <v>432</v>
      </c>
      <c r="E23" s="6">
        <v>25</v>
      </c>
      <c r="F23" s="6">
        <v>5.7391304347826084</v>
      </c>
      <c r="G23" s="6">
        <v>1.6304347826086956E-2</v>
      </c>
      <c r="H23" s="6">
        <v>0.1358695652173913</v>
      </c>
      <c r="I23" s="6">
        <v>0.13043478260869565</v>
      </c>
      <c r="J23" s="6">
        <v>0</v>
      </c>
      <c r="K23" s="6">
        <v>0</v>
      </c>
      <c r="L23" s="6">
        <v>0.12130434782608696</v>
      </c>
      <c r="M23" s="6">
        <v>0</v>
      </c>
      <c r="N23" s="6">
        <v>3.1630434782608696</v>
      </c>
      <c r="O23" s="6">
        <f>SUM(NonNurse[[#This Row],[Qualified Social Work Staff Hours]],NonNurse[[#This Row],[Other Social Work Staff Hours]])/NonNurse[[#This Row],[MDS Census]]</f>
        <v>0.1265217391304348</v>
      </c>
      <c r="P23" s="6">
        <v>5.3016304347826084</v>
      </c>
      <c r="Q23" s="6">
        <v>11.875</v>
      </c>
      <c r="R23" s="6">
        <f>SUM(NonNurse[[#This Row],[Qualified Activities Professional Hours]],NonNurse[[#This Row],[Other Activities Professional Hours]])/NonNurse[[#This Row],[MDS Census]]</f>
        <v>0.68706521739130433</v>
      </c>
      <c r="S23" s="6">
        <v>7.9565217391304358E-2</v>
      </c>
      <c r="T23" s="6">
        <v>0.17695652173913046</v>
      </c>
      <c r="U23" s="6">
        <v>0</v>
      </c>
      <c r="V23" s="6">
        <f>SUM(NonNurse[[#This Row],[Occupational Therapist Hours]],NonNurse[[#This Row],[OT Assistant Hours]],NonNurse[[#This Row],[OT Aide Hours]])/NonNurse[[#This Row],[MDS Census]]</f>
        <v>1.0260869565217393E-2</v>
      </c>
      <c r="W23" s="6">
        <v>0.18891304347826085</v>
      </c>
      <c r="X23" s="6">
        <v>0.28163043478260863</v>
      </c>
      <c r="Y23" s="6">
        <v>0</v>
      </c>
      <c r="Z23" s="6">
        <f>SUM(NonNurse[[#This Row],[Physical Therapist (PT) Hours]],NonNurse[[#This Row],[PT Assistant Hours]],NonNurse[[#This Row],[PT Aide Hours]])/NonNurse[[#This Row],[MDS Census]]</f>
        <v>1.8821739130434782E-2</v>
      </c>
      <c r="AA23" s="6">
        <v>0</v>
      </c>
      <c r="AB23" s="6">
        <v>0</v>
      </c>
      <c r="AC23" s="6">
        <v>0</v>
      </c>
      <c r="AD23" s="6">
        <v>0.90760869565217395</v>
      </c>
      <c r="AE23" s="6">
        <v>0</v>
      </c>
      <c r="AF23" s="6">
        <v>0</v>
      </c>
      <c r="AG23" s="6">
        <v>0</v>
      </c>
      <c r="AH23" s="1">
        <v>245418</v>
      </c>
      <c r="AI23">
        <v>5</v>
      </c>
    </row>
    <row r="24" spans="1:35" x14ac:dyDescent="0.25">
      <c r="A24" t="s">
        <v>356</v>
      </c>
      <c r="B24" t="s">
        <v>237</v>
      </c>
      <c r="C24" t="s">
        <v>656</v>
      </c>
      <c r="D24" t="s">
        <v>462</v>
      </c>
      <c r="E24" s="6">
        <v>39.021739130434781</v>
      </c>
      <c r="F24" s="6">
        <v>4.7880434782608692</v>
      </c>
      <c r="G24" s="6">
        <v>3.2608695652173912E-2</v>
      </c>
      <c r="H24" s="6">
        <v>0.19347826086956524</v>
      </c>
      <c r="I24" s="6">
        <v>0.86956521739130432</v>
      </c>
      <c r="J24" s="6">
        <v>0</v>
      </c>
      <c r="K24" s="6">
        <v>0</v>
      </c>
      <c r="L24" s="6">
        <v>0.42152173913043478</v>
      </c>
      <c r="M24" s="6">
        <v>0</v>
      </c>
      <c r="N24" s="6">
        <v>5.3722826086956523</v>
      </c>
      <c r="O24" s="6">
        <f>SUM(NonNurse[[#This Row],[Qualified Social Work Staff Hours]],NonNurse[[#This Row],[Other Social Work Staff Hours]])/NonNurse[[#This Row],[MDS Census]]</f>
        <v>0.1376740947075209</v>
      </c>
      <c r="P24" s="6">
        <v>9.9070652173912972</v>
      </c>
      <c r="Q24" s="6">
        <v>0</v>
      </c>
      <c r="R24" s="6">
        <f>SUM(NonNurse[[#This Row],[Qualified Activities Professional Hours]],NonNurse[[#This Row],[Other Activities Professional Hours]])/NonNurse[[#This Row],[MDS Census]]</f>
        <v>0.25388579387186611</v>
      </c>
      <c r="S24" s="6">
        <v>2.3570652173913045</v>
      </c>
      <c r="T24" s="6">
        <v>1.6304347826086956E-2</v>
      </c>
      <c r="U24" s="6">
        <v>0</v>
      </c>
      <c r="V24" s="6">
        <f>SUM(NonNurse[[#This Row],[Occupational Therapist Hours]],NonNurse[[#This Row],[OT Assistant Hours]],NonNurse[[#This Row],[OT Aide Hours]])/NonNurse[[#This Row],[MDS Census]]</f>
        <v>6.082172701949861E-2</v>
      </c>
      <c r="W24" s="6">
        <v>4.1028260869565223</v>
      </c>
      <c r="X24" s="6">
        <v>0</v>
      </c>
      <c r="Y24" s="6">
        <v>0</v>
      </c>
      <c r="Z24" s="6">
        <f>SUM(NonNurse[[#This Row],[Physical Therapist (PT) Hours]],NonNurse[[#This Row],[PT Assistant Hours]],NonNurse[[#This Row],[PT Aide Hours]])/NonNurse[[#This Row],[MDS Census]]</f>
        <v>0.10514206128133706</v>
      </c>
      <c r="AA24" s="6">
        <v>0</v>
      </c>
      <c r="AB24" s="6">
        <v>0</v>
      </c>
      <c r="AC24" s="6">
        <v>0</v>
      </c>
      <c r="AD24" s="6">
        <v>8.9673913043478257E-2</v>
      </c>
      <c r="AE24" s="6">
        <v>0</v>
      </c>
      <c r="AF24" s="6">
        <v>0</v>
      </c>
      <c r="AG24" s="6">
        <v>0</v>
      </c>
      <c r="AH24" s="1">
        <v>245502</v>
      </c>
      <c r="AI24">
        <v>5</v>
      </c>
    </row>
    <row r="25" spans="1:35" x14ac:dyDescent="0.25">
      <c r="A25" t="s">
        <v>356</v>
      </c>
      <c r="B25" t="s">
        <v>53</v>
      </c>
      <c r="C25" t="s">
        <v>545</v>
      </c>
      <c r="D25" t="s">
        <v>420</v>
      </c>
      <c r="E25" s="6">
        <v>91.108695652173907</v>
      </c>
      <c r="F25" s="6">
        <v>4.4347826086956523</v>
      </c>
      <c r="G25" s="6">
        <v>0.56521739130434778</v>
      </c>
      <c r="H25" s="6">
        <v>0.61956521739130432</v>
      </c>
      <c r="I25" s="6">
        <v>1.0869565217391304</v>
      </c>
      <c r="J25" s="6">
        <v>0</v>
      </c>
      <c r="K25" s="6">
        <v>0</v>
      </c>
      <c r="L25" s="6">
        <v>4.3931521739130419</v>
      </c>
      <c r="M25" s="6">
        <v>13.891304347826088</v>
      </c>
      <c r="N25" s="6">
        <v>0</v>
      </c>
      <c r="O25" s="6">
        <f>SUM(NonNurse[[#This Row],[Qualified Social Work Staff Hours]],NonNurse[[#This Row],[Other Social Work Staff Hours]])/NonNurse[[#This Row],[MDS Census]]</f>
        <v>0.15246957766642807</v>
      </c>
      <c r="P25" s="6">
        <v>23.092391304347824</v>
      </c>
      <c r="Q25" s="6">
        <v>6.3016304347826084</v>
      </c>
      <c r="R25" s="6">
        <f>SUM(NonNurse[[#This Row],[Qualified Activities Professional Hours]],NonNurse[[#This Row],[Other Activities Professional Hours]])/NonNurse[[#This Row],[MDS Census]]</f>
        <v>0.3226258649486996</v>
      </c>
      <c r="S25" s="6">
        <v>14.613913043478263</v>
      </c>
      <c r="T25" s="6">
        <v>5.1673913043478263</v>
      </c>
      <c r="U25" s="6">
        <v>0</v>
      </c>
      <c r="V25" s="6">
        <f>SUM(NonNurse[[#This Row],[Occupational Therapist Hours]],NonNurse[[#This Row],[OT Assistant Hours]],NonNurse[[#This Row],[OT Aide Hours]])/NonNurse[[#This Row],[MDS Census]]</f>
        <v>0.21711763302314488</v>
      </c>
      <c r="W25" s="6">
        <v>7.8373913043478254</v>
      </c>
      <c r="X25" s="6">
        <v>9.515217391304347</v>
      </c>
      <c r="Y25" s="6">
        <v>0</v>
      </c>
      <c r="Z25" s="6">
        <f>SUM(NonNurse[[#This Row],[Physical Therapist (PT) Hours]],NonNurse[[#This Row],[PT Assistant Hours]],NonNurse[[#This Row],[PT Aide Hours]])/NonNurse[[#This Row],[MDS Census]]</f>
        <v>0.19046051061799094</v>
      </c>
      <c r="AA25" s="6">
        <v>0</v>
      </c>
      <c r="AB25" s="6">
        <v>0</v>
      </c>
      <c r="AC25" s="6">
        <v>0</v>
      </c>
      <c r="AD25" s="6">
        <v>0</v>
      </c>
      <c r="AE25" s="6">
        <v>0</v>
      </c>
      <c r="AF25" s="6">
        <v>0</v>
      </c>
      <c r="AG25" s="6">
        <v>0</v>
      </c>
      <c r="AH25" s="1">
        <v>245236</v>
      </c>
      <c r="AI25">
        <v>5</v>
      </c>
    </row>
    <row r="26" spans="1:35" x14ac:dyDescent="0.25">
      <c r="A26" t="s">
        <v>356</v>
      </c>
      <c r="B26" t="s">
        <v>103</v>
      </c>
      <c r="C26" t="s">
        <v>583</v>
      </c>
      <c r="D26" t="s">
        <v>413</v>
      </c>
      <c r="E26" s="6">
        <v>90.326086956521735</v>
      </c>
      <c r="F26" s="6">
        <v>5.0869565217391308</v>
      </c>
      <c r="G26" s="6">
        <v>0.14130434782608695</v>
      </c>
      <c r="H26" s="6">
        <v>0.69978260869565223</v>
      </c>
      <c r="I26" s="6">
        <v>7.4782608695652177</v>
      </c>
      <c r="J26" s="6">
        <v>0</v>
      </c>
      <c r="K26" s="6">
        <v>0</v>
      </c>
      <c r="L26" s="6">
        <v>5.3582608695652176</v>
      </c>
      <c r="M26" s="6">
        <v>10.355217391304347</v>
      </c>
      <c r="N26" s="6">
        <v>0</v>
      </c>
      <c r="O26" s="6">
        <f>SUM(NonNurse[[#This Row],[Qualified Social Work Staff Hours]],NonNurse[[#This Row],[Other Social Work Staff Hours]])/NonNurse[[#This Row],[MDS Census]]</f>
        <v>0.11464259927797833</v>
      </c>
      <c r="P26" s="6">
        <v>29.448478260869567</v>
      </c>
      <c r="Q26" s="6">
        <v>14.85554347826087</v>
      </c>
      <c r="R26" s="6">
        <f>SUM(NonNurse[[#This Row],[Qualified Activities Professional Hours]],NonNurse[[#This Row],[Other Activities Professional Hours]])/NonNurse[[#This Row],[MDS Census]]</f>
        <v>0.49048977135980748</v>
      </c>
      <c r="S26" s="6">
        <v>20.004999999999995</v>
      </c>
      <c r="T26" s="6">
        <v>13.849782608695655</v>
      </c>
      <c r="U26" s="6">
        <v>0</v>
      </c>
      <c r="V26" s="6">
        <f>SUM(NonNurse[[#This Row],[Occupational Therapist Hours]],NonNurse[[#This Row],[OT Assistant Hours]],NonNurse[[#This Row],[OT Aide Hours]])/NonNurse[[#This Row],[MDS Census]]</f>
        <v>0.37480625752105895</v>
      </c>
      <c r="W26" s="6">
        <v>17.016956521739132</v>
      </c>
      <c r="X26" s="6">
        <v>12.194239130434781</v>
      </c>
      <c r="Y26" s="6">
        <v>5.2934782608695654</v>
      </c>
      <c r="Z26" s="6">
        <f>SUM(NonNurse[[#This Row],[Physical Therapist (PT) Hours]],NonNurse[[#This Row],[PT Assistant Hours]],NonNurse[[#This Row],[PT Aide Hours]])/NonNurse[[#This Row],[MDS Census]]</f>
        <v>0.38200120336943438</v>
      </c>
      <c r="AA26" s="6">
        <v>0.65217391304347827</v>
      </c>
      <c r="AB26" s="6">
        <v>0</v>
      </c>
      <c r="AC26" s="6">
        <v>0</v>
      </c>
      <c r="AD26" s="6">
        <v>0</v>
      </c>
      <c r="AE26" s="6">
        <v>0</v>
      </c>
      <c r="AF26" s="6">
        <v>0</v>
      </c>
      <c r="AG26" s="6">
        <v>0</v>
      </c>
      <c r="AH26" s="1">
        <v>245310</v>
      </c>
      <c r="AI26">
        <v>5</v>
      </c>
    </row>
    <row r="27" spans="1:35" x14ac:dyDescent="0.25">
      <c r="A27" t="s">
        <v>356</v>
      </c>
      <c r="B27" t="s">
        <v>74</v>
      </c>
      <c r="C27" t="s">
        <v>512</v>
      </c>
      <c r="D27" t="s">
        <v>415</v>
      </c>
      <c r="E27" s="6">
        <v>72.760869565217391</v>
      </c>
      <c r="F27" s="6">
        <v>5.3913043478260869</v>
      </c>
      <c r="G27" s="6">
        <v>1.0597826086956521</v>
      </c>
      <c r="H27" s="6">
        <v>0.45923913043478259</v>
      </c>
      <c r="I27" s="6">
        <v>4.5217391304347823</v>
      </c>
      <c r="J27" s="6">
        <v>0</v>
      </c>
      <c r="K27" s="6">
        <v>0</v>
      </c>
      <c r="L27" s="6">
        <v>11.2875</v>
      </c>
      <c r="M27" s="6">
        <v>8.6983695652173907</v>
      </c>
      <c r="N27" s="6">
        <v>0</v>
      </c>
      <c r="O27" s="6">
        <f>SUM(NonNurse[[#This Row],[Qualified Social Work Staff Hours]],NonNurse[[#This Row],[Other Social Work Staff Hours]])/NonNurse[[#This Row],[MDS Census]]</f>
        <v>0.11954735584105168</v>
      </c>
      <c r="P27" s="6">
        <v>13.970108695652174</v>
      </c>
      <c r="Q27" s="6">
        <v>0</v>
      </c>
      <c r="R27" s="6">
        <f>SUM(NonNurse[[#This Row],[Qualified Activities Professional Hours]],NonNurse[[#This Row],[Other Activities Professional Hours]])/NonNurse[[#This Row],[MDS Census]]</f>
        <v>0.19200029877502242</v>
      </c>
      <c r="S27" s="6">
        <v>4.3006521739130426</v>
      </c>
      <c r="T27" s="6">
        <v>9.8260869565217401E-2</v>
      </c>
      <c r="U27" s="6">
        <v>0</v>
      </c>
      <c r="V27" s="6">
        <f>SUM(NonNurse[[#This Row],[Occupational Therapist Hours]],NonNurse[[#This Row],[OT Assistant Hours]],NonNurse[[#This Row],[OT Aide Hours]])/NonNurse[[#This Row],[MDS Census]]</f>
        <v>6.0457125784284416E-2</v>
      </c>
      <c r="W27" s="6">
        <v>1.0426086956521738</v>
      </c>
      <c r="X27" s="6">
        <v>4.2836956521739129</v>
      </c>
      <c r="Y27" s="6">
        <v>0</v>
      </c>
      <c r="Z27" s="6">
        <f>SUM(NonNurse[[#This Row],[Physical Therapist (PT) Hours]],NonNurse[[#This Row],[PT Assistant Hours]],NonNurse[[#This Row],[PT Aide Hours]])/NonNurse[[#This Row],[MDS Census]]</f>
        <v>7.3202868240215116E-2</v>
      </c>
      <c r="AA27" s="6">
        <v>1.0652173913043479</v>
      </c>
      <c r="AB27" s="6">
        <v>0</v>
      </c>
      <c r="AC27" s="6">
        <v>0</v>
      </c>
      <c r="AD27" s="6">
        <v>0</v>
      </c>
      <c r="AE27" s="6">
        <v>5.2173913043478262</v>
      </c>
      <c r="AF27" s="6">
        <v>0</v>
      </c>
      <c r="AG27" s="6">
        <v>0</v>
      </c>
      <c r="AH27" s="1">
        <v>245266</v>
      </c>
      <c r="AI27">
        <v>5</v>
      </c>
    </row>
    <row r="28" spans="1:35" x14ac:dyDescent="0.25">
      <c r="A28" t="s">
        <v>356</v>
      </c>
      <c r="B28" t="s">
        <v>236</v>
      </c>
      <c r="C28" t="s">
        <v>655</v>
      </c>
      <c r="D28" t="s">
        <v>461</v>
      </c>
      <c r="E28" s="6">
        <v>53.586956521739133</v>
      </c>
      <c r="F28" s="6">
        <v>3.7391304347826089</v>
      </c>
      <c r="G28" s="6">
        <v>0.16304347826086957</v>
      </c>
      <c r="H28" s="6">
        <v>0.14130434782608695</v>
      </c>
      <c r="I28" s="6">
        <v>4.4347826086956523</v>
      </c>
      <c r="J28" s="6">
        <v>0</v>
      </c>
      <c r="K28" s="6">
        <v>0</v>
      </c>
      <c r="L28" s="6">
        <v>1.6533695652173919</v>
      </c>
      <c r="M28" s="6">
        <v>4.7173913043478262</v>
      </c>
      <c r="N28" s="6">
        <v>4.079891304347826</v>
      </c>
      <c r="O28" s="6">
        <f>SUM(NonNurse[[#This Row],[Qualified Social Work Staff Hours]],NonNurse[[#This Row],[Other Social Work Staff Hours]])/NonNurse[[#This Row],[MDS Census]]</f>
        <v>0.16416835699797161</v>
      </c>
      <c r="P28" s="6">
        <v>6.4483695652173916</v>
      </c>
      <c r="Q28" s="6">
        <v>2.089673913043478</v>
      </c>
      <c r="R28" s="6">
        <f>SUM(NonNurse[[#This Row],[Qualified Activities Professional Hours]],NonNurse[[#This Row],[Other Activities Professional Hours]])/NonNurse[[#This Row],[MDS Census]]</f>
        <v>0.15933062880324542</v>
      </c>
      <c r="S28" s="6">
        <v>15.968804347826085</v>
      </c>
      <c r="T28" s="6">
        <v>0.99391304347826104</v>
      </c>
      <c r="U28" s="6">
        <v>0</v>
      </c>
      <c r="V28" s="6">
        <f>SUM(NonNurse[[#This Row],[Occupational Therapist Hours]],NonNurse[[#This Row],[OT Assistant Hours]],NonNurse[[#This Row],[OT Aide Hours]])/NonNurse[[#This Row],[MDS Census]]</f>
        <v>0.31654563894523319</v>
      </c>
      <c r="W28" s="6">
        <v>3.999347826086955</v>
      </c>
      <c r="X28" s="6">
        <v>0.46097826086956528</v>
      </c>
      <c r="Y28" s="6">
        <v>0</v>
      </c>
      <c r="Z28" s="6">
        <f>SUM(NonNurse[[#This Row],[Physical Therapist (PT) Hours]],NonNurse[[#This Row],[PT Assistant Hours]],NonNurse[[#This Row],[PT Aide Hours]])/NonNurse[[#This Row],[MDS Census]]</f>
        <v>8.3235294117647032E-2</v>
      </c>
      <c r="AA28" s="6">
        <v>0</v>
      </c>
      <c r="AB28" s="6">
        <v>0</v>
      </c>
      <c r="AC28" s="6">
        <v>0</v>
      </c>
      <c r="AD28" s="6">
        <v>1.2119565217391304</v>
      </c>
      <c r="AE28" s="6">
        <v>0</v>
      </c>
      <c r="AF28" s="6">
        <v>0</v>
      </c>
      <c r="AG28" s="6">
        <v>0</v>
      </c>
      <c r="AH28" s="1">
        <v>245501</v>
      </c>
      <c r="AI28">
        <v>5</v>
      </c>
    </row>
    <row r="29" spans="1:35" x14ac:dyDescent="0.25">
      <c r="A29" t="s">
        <v>356</v>
      </c>
      <c r="B29" t="s">
        <v>188</v>
      </c>
      <c r="C29" t="s">
        <v>510</v>
      </c>
      <c r="D29" t="s">
        <v>395</v>
      </c>
      <c r="E29" s="6">
        <v>74.282608695652172</v>
      </c>
      <c r="F29" s="6">
        <v>4.9565217391304346</v>
      </c>
      <c r="G29" s="6">
        <v>0.97826086956521741</v>
      </c>
      <c r="H29" s="6">
        <v>0.45108695652173914</v>
      </c>
      <c r="I29" s="6">
        <v>1.0869565217391304</v>
      </c>
      <c r="J29" s="6">
        <v>0</v>
      </c>
      <c r="K29" s="6">
        <v>0</v>
      </c>
      <c r="L29" s="6">
        <v>1.3090217391304351</v>
      </c>
      <c r="M29" s="6">
        <v>10.260869565217391</v>
      </c>
      <c r="N29" s="6">
        <v>0</v>
      </c>
      <c r="O29" s="6">
        <f>SUM(NonNurse[[#This Row],[Qualified Social Work Staff Hours]],NonNurse[[#This Row],[Other Social Work Staff Hours]])/NonNurse[[#This Row],[MDS Census]]</f>
        <v>0.13813286508633305</v>
      </c>
      <c r="P29" s="6">
        <v>5.2173913043478262</v>
      </c>
      <c r="Q29" s="6">
        <v>11.236413043478262</v>
      </c>
      <c r="R29" s="6">
        <f>SUM(NonNurse[[#This Row],[Qualified Activities Professional Hours]],NonNurse[[#This Row],[Other Activities Professional Hours]])/NonNurse[[#This Row],[MDS Census]]</f>
        <v>0.22150278021656422</v>
      </c>
      <c r="S29" s="6">
        <v>3.9306521739130416</v>
      </c>
      <c r="T29" s="6">
        <v>4.3883695652173893</v>
      </c>
      <c r="U29" s="6">
        <v>0</v>
      </c>
      <c r="V29" s="6">
        <f>SUM(NonNurse[[#This Row],[Occupational Therapist Hours]],NonNurse[[#This Row],[OT Assistant Hours]],NonNurse[[#This Row],[OT Aide Hours]])/NonNurse[[#This Row],[MDS Census]]</f>
        <v>0.11199151302311965</v>
      </c>
      <c r="W29" s="6">
        <v>6.5773913043478274</v>
      </c>
      <c r="X29" s="6">
        <v>5.5631521739130427</v>
      </c>
      <c r="Y29" s="6">
        <v>0</v>
      </c>
      <c r="Z29" s="6">
        <f>SUM(NonNurse[[#This Row],[Physical Therapist (PT) Hours]],NonNurse[[#This Row],[PT Assistant Hours]],NonNurse[[#This Row],[PT Aide Hours]])/NonNurse[[#This Row],[MDS Census]]</f>
        <v>0.16343722563652327</v>
      </c>
      <c r="AA29" s="6">
        <v>0</v>
      </c>
      <c r="AB29" s="6">
        <v>0</v>
      </c>
      <c r="AC29" s="6">
        <v>0</v>
      </c>
      <c r="AD29" s="6">
        <v>0</v>
      </c>
      <c r="AE29" s="6">
        <v>0</v>
      </c>
      <c r="AF29" s="6">
        <v>0</v>
      </c>
      <c r="AG29" s="6">
        <v>0</v>
      </c>
      <c r="AH29" s="1">
        <v>245434</v>
      </c>
      <c r="AI29">
        <v>5</v>
      </c>
    </row>
    <row r="30" spans="1:35" x14ac:dyDescent="0.25">
      <c r="A30" t="s">
        <v>356</v>
      </c>
      <c r="B30" t="s">
        <v>182</v>
      </c>
      <c r="C30" t="s">
        <v>621</v>
      </c>
      <c r="D30" t="s">
        <v>446</v>
      </c>
      <c r="E30" s="6">
        <v>174.38043478260869</v>
      </c>
      <c r="F30" s="6">
        <v>10.078804347826088</v>
      </c>
      <c r="G30" s="6">
        <v>0</v>
      </c>
      <c r="H30" s="6">
        <v>0</v>
      </c>
      <c r="I30" s="6">
        <v>5.2391304347826084</v>
      </c>
      <c r="J30" s="6">
        <v>0</v>
      </c>
      <c r="K30" s="6">
        <v>0</v>
      </c>
      <c r="L30" s="6">
        <v>2.1043478260869568</v>
      </c>
      <c r="M30" s="6">
        <v>24.957608695652176</v>
      </c>
      <c r="N30" s="6">
        <v>4.7934782608695654</v>
      </c>
      <c r="O30" s="6">
        <f>SUM(NonNurse[[#This Row],[Qualified Social Work Staff Hours]],NonNurse[[#This Row],[Other Social Work Staff Hours]])/NonNurse[[#This Row],[MDS Census]]</f>
        <v>0.17061023499345512</v>
      </c>
      <c r="P30" s="6">
        <v>11.123913043478263</v>
      </c>
      <c r="Q30" s="6">
        <v>111.11902173913039</v>
      </c>
      <c r="R30" s="6">
        <f>SUM(NonNurse[[#This Row],[Qualified Activities Professional Hours]],NonNurse[[#This Row],[Other Activities Professional Hours]])/NonNurse[[#This Row],[MDS Census]]</f>
        <v>0.70101290282366124</v>
      </c>
      <c r="S30" s="6">
        <v>4.9097826086956511</v>
      </c>
      <c r="T30" s="6">
        <v>6.2502173913043473</v>
      </c>
      <c r="U30" s="6">
        <v>0</v>
      </c>
      <c r="V30" s="6">
        <f>SUM(NonNurse[[#This Row],[Occupational Therapist Hours]],NonNurse[[#This Row],[OT Assistant Hours]],NonNurse[[#This Row],[OT Aide Hours]])/NonNurse[[#This Row],[MDS Census]]</f>
        <v>6.3998005360593399E-2</v>
      </c>
      <c r="W30" s="6">
        <v>5.6594565217391297</v>
      </c>
      <c r="X30" s="6">
        <v>5.9143478260869582</v>
      </c>
      <c r="Y30" s="6">
        <v>0</v>
      </c>
      <c r="Z30" s="6">
        <f>SUM(NonNurse[[#This Row],[Physical Therapist (PT) Hours]],NonNurse[[#This Row],[PT Assistant Hours]],NonNurse[[#This Row],[PT Aide Hours]])/NonNurse[[#This Row],[MDS Census]]</f>
        <v>6.6371002929626638E-2</v>
      </c>
      <c r="AA30" s="6">
        <v>0</v>
      </c>
      <c r="AB30" s="6">
        <v>0</v>
      </c>
      <c r="AC30" s="6">
        <v>0</v>
      </c>
      <c r="AD30" s="6">
        <v>174.38695652173917</v>
      </c>
      <c r="AE30" s="6">
        <v>0</v>
      </c>
      <c r="AF30" s="6">
        <v>0</v>
      </c>
      <c r="AG30" s="6">
        <v>0</v>
      </c>
      <c r="AH30" s="1">
        <v>245427</v>
      </c>
      <c r="AI30">
        <v>5</v>
      </c>
    </row>
    <row r="31" spans="1:35" x14ac:dyDescent="0.25">
      <c r="A31" t="s">
        <v>356</v>
      </c>
      <c r="B31" t="s">
        <v>252</v>
      </c>
      <c r="C31" t="s">
        <v>662</v>
      </c>
      <c r="D31" t="s">
        <v>448</v>
      </c>
      <c r="E31" s="6">
        <v>24.630434782608695</v>
      </c>
      <c r="F31" s="6">
        <v>5.7391304347826084</v>
      </c>
      <c r="G31" s="6">
        <v>3.2608695652173912E-2</v>
      </c>
      <c r="H31" s="6">
        <v>3.5869565217391304</v>
      </c>
      <c r="I31" s="6">
        <v>0.15217391304347827</v>
      </c>
      <c r="J31" s="6">
        <v>0</v>
      </c>
      <c r="K31" s="6">
        <v>0</v>
      </c>
      <c r="L31" s="6">
        <v>0.21739130434782608</v>
      </c>
      <c r="M31" s="6">
        <v>4.1467391304347823</v>
      </c>
      <c r="N31" s="6">
        <v>0</v>
      </c>
      <c r="O31" s="6">
        <f>SUM(NonNurse[[#This Row],[Qualified Social Work Staff Hours]],NonNurse[[#This Row],[Other Social Work Staff Hours]])/NonNurse[[#This Row],[MDS Census]]</f>
        <v>0.16835834068843777</v>
      </c>
      <c r="P31" s="6">
        <v>0</v>
      </c>
      <c r="Q31" s="6">
        <v>16.551630434782609</v>
      </c>
      <c r="R31" s="6">
        <f>SUM(NonNurse[[#This Row],[Qualified Activities Professional Hours]],NonNurse[[#This Row],[Other Activities Professional Hours]])/NonNurse[[#This Row],[MDS Census]]</f>
        <v>0.67199911738746698</v>
      </c>
      <c r="S31" s="6">
        <v>0.30434782608695654</v>
      </c>
      <c r="T31" s="6">
        <v>0</v>
      </c>
      <c r="U31" s="6">
        <v>0</v>
      </c>
      <c r="V31" s="6">
        <f>SUM(NonNurse[[#This Row],[Occupational Therapist Hours]],NonNurse[[#This Row],[OT Assistant Hours]],NonNurse[[#This Row],[OT Aide Hours]])/NonNurse[[#This Row],[MDS Census]]</f>
        <v>1.2356575463371581E-2</v>
      </c>
      <c r="W31" s="6">
        <v>0.53260869565217395</v>
      </c>
      <c r="X31" s="6">
        <v>0.4891304347826087</v>
      </c>
      <c r="Y31" s="6">
        <v>0</v>
      </c>
      <c r="Z31" s="6">
        <f>SUM(NonNurse[[#This Row],[Physical Therapist (PT) Hours]],NonNurse[[#This Row],[PT Assistant Hours]],NonNurse[[#This Row],[PT Aide Hours]])/NonNurse[[#This Row],[MDS Census]]</f>
        <v>4.1482789055604596E-2</v>
      </c>
      <c r="AA31" s="6">
        <v>0</v>
      </c>
      <c r="AB31" s="6">
        <v>0</v>
      </c>
      <c r="AC31" s="6">
        <v>0</v>
      </c>
      <c r="AD31" s="6">
        <v>0</v>
      </c>
      <c r="AE31" s="6">
        <v>0</v>
      </c>
      <c r="AF31" s="6">
        <v>0</v>
      </c>
      <c r="AG31" s="6">
        <v>0</v>
      </c>
      <c r="AH31" s="1">
        <v>245529</v>
      </c>
      <c r="AI31">
        <v>5</v>
      </c>
    </row>
    <row r="32" spans="1:35" x14ac:dyDescent="0.25">
      <c r="A32" t="s">
        <v>356</v>
      </c>
      <c r="B32" t="s">
        <v>328</v>
      </c>
      <c r="C32" t="s">
        <v>512</v>
      </c>
      <c r="D32" t="s">
        <v>415</v>
      </c>
      <c r="E32" s="6">
        <v>58.043478260869563</v>
      </c>
      <c r="F32" s="6">
        <v>3.8423913043478262</v>
      </c>
      <c r="G32" s="6">
        <v>0</v>
      </c>
      <c r="H32" s="6">
        <v>0.29347826086956524</v>
      </c>
      <c r="I32" s="6">
        <v>0</v>
      </c>
      <c r="J32" s="6">
        <v>0</v>
      </c>
      <c r="K32" s="6">
        <v>0</v>
      </c>
      <c r="L32" s="6">
        <v>0</v>
      </c>
      <c r="M32" s="6">
        <v>4.8097826086956523</v>
      </c>
      <c r="N32" s="6">
        <v>6.2092391304347823</v>
      </c>
      <c r="O32" s="6">
        <f>SUM(NonNurse[[#This Row],[Qualified Social Work Staff Hours]],NonNurse[[#This Row],[Other Social Work Staff Hours]])/NonNurse[[#This Row],[MDS Census]]</f>
        <v>0.18984082397003743</v>
      </c>
      <c r="P32" s="6">
        <v>5.2989130434782608</v>
      </c>
      <c r="Q32" s="6">
        <v>11.103260869565217</v>
      </c>
      <c r="R32" s="6">
        <f>SUM(NonNurse[[#This Row],[Qualified Activities Professional Hours]],NonNurse[[#This Row],[Other Activities Professional Hours]])/NonNurse[[#This Row],[MDS Census]]</f>
        <v>0.28258426966292133</v>
      </c>
      <c r="S32" s="6">
        <v>0</v>
      </c>
      <c r="T32" s="6">
        <v>0</v>
      </c>
      <c r="U32" s="6">
        <v>0</v>
      </c>
      <c r="V32" s="6">
        <f>SUM(NonNurse[[#This Row],[Occupational Therapist Hours]],NonNurse[[#This Row],[OT Assistant Hours]],NonNurse[[#This Row],[OT Aide Hours]])/NonNurse[[#This Row],[MDS Census]]</f>
        <v>0</v>
      </c>
      <c r="W32" s="6">
        <v>0</v>
      </c>
      <c r="X32" s="6">
        <v>0</v>
      </c>
      <c r="Y32" s="6">
        <v>0</v>
      </c>
      <c r="Z32" s="6">
        <f>SUM(NonNurse[[#This Row],[Physical Therapist (PT) Hours]],NonNurse[[#This Row],[PT Assistant Hours]],NonNurse[[#This Row],[PT Aide Hours]])/NonNurse[[#This Row],[MDS Census]]</f>
        <v>0</v>
      </c>
      <c r="AA32" s="6">
        <v>0</v>
      </c>
      <c r="AB32" s="6">
        <v>0</v>
      </c>
      <c r="AC32" s="6">
        <v>0</v>
      </c>
      <c r="AD32" s="6">
        <v>0</v>
      </c>
      <c r="AE32" s="6">
        <v>0</v>
      </c>
      <c r="AF32" s="6">
        <v>0</v>
      </c>
      <c r="AG32" s="6">
        <v>0</v>
      </c>
      <c r="AH32" s="7">
        <v>2.4E+167</v>
      </c>
      <c r="AI32">
        <v>5</v>
      </c>
    </row>
    <row r="33" spans="1:35" x14ac:dyDescent="0.25">
      <c r="A33" t="s">
        <v>356</v>
      </c>
      <c r="B33" t="s">
        <v>32</v>
      </c>
      <c r="C33" t="s">
        <v>538</v>
      </c>
      <c r="D33" t="s">
        <v>385</v>
      </c>
      <c r="E33" s="6">
        <v>71.445652173913047</v>
      </c>
      <c r="F33" s="6">
        <v>0</v>
      </c>
      <c r="G33" s="6">
        <v>0</v>
      </c>
      <c r="H33" s="6">
        <v>0</v>
      </c>
      <c r="I33" s="6">
        <v>0</v>
      </c>
      <c r="J33" s="6">
        <v>0</v>
      </c>
      <c r="K33" s="6">
        <v>0</v>
      </c>
      <c r="L33" s="6">
        <v>3.9233695652173899</v>
      </c>
      <c r="M33" s="6">
        <v>0</v>
      </c>
      <c r="N33" s="6">
        <v>0</v>
      </c>
      <c r="O33" s="6">
        <f>SUM(NonNurse[[#This Row],[Qualified Social Work Staff Hours]],NonNurse[[#This Row],[Other Social Work Staff Hours]])/NonNurse[[#This Row],[MDS Census]]</f>
        <v>0</v>
      </c>
      <c r="P33" s="6">
        <v>0</v>
      </c>
      <c r="Q33" s="6">
        <v>4.9769565217391296</v>
      </c>
      <c r="R33" s="6">
        <f>SUM(NonNurse[[#This Row],[Qualified Activities Professional Hours]],NonNurse[[#This Row],[Other Activities Professional Hours]])/NonNurse[[#This Row],[MDS Census]]</f>
        <v>6.9660733302905814E-2</v>
      </c>
      <c r="S33" s="6">
        <v>4.2909782608695641</v>
      </c>
      <c r="T33" s="6">
        <v>7.0359782608695642</v>
      </c>
      <c r="U33" s="6">
        <v>0</v>
      </c>
      <c r="V33" s="6">
        <f>SUM(NonNurse[[#This Row],[Occupational Therapist Hours]],NonNurse[[#This Row],[OT Assistant Hours]],NonNurse[[#This Row],[OT Aide Hours]])/NonNurse[[#This Row],[MDS Census]]</f>
        <v>0.15853947968963938</v>
      </c>
      <c r="W33" s="6">
        <v>3.4521739130434779</v>
      </c>
      <c r="X33" s="6">
        <v>11.77260869565217</v>
      </c>
      <c r="Y33" s="6">
        <v>0</v>
      </c>
      <c r="Z33" s="6">
        <f>SUM(NonNurse[[#This Row],[Physical Therapist (PT) Hours]],NonNurse[[#This Row],[PT Assistant Hours]],NonNurse[[#This Row],[PT Aide Hours]])/NonNurse[[#This Row],[MDS Census]]</f>
        <v>0.21309599878289967</v>
      </c>
      <c r="AA33" s="6">
        <v>0</v>
      </c>
      <c r="AB33" s="6">
        <v>0</v>
      </c>
      <c r="AC33" s="6">
        <v>0</v>
      </c>
      <c r="AD33" s="6">
        <v>0</v>
      </c>
      <c r="AE33" s="6">
        <v>0</v>
      </c>
      <c r="AF33" s="6">
        <v>0</v>
      </c>
      <c r="AG33" s="6">
        <v>0</v>
      </c>
      <c r="AH33" s="1">
        <v>245200</v>
      </c>
      <c r="AI33">
        <v>5</v>
      </c>
    </row>
    <row r="34" spans="1:35" x14ac:dyDescent="0.25">
      <c r="A34" t="s">
        <v>356</v>
      </c>
      <c r="B34" t="s">
        <v>24</v>
      </c>
      <c r="C34" t="s">
        <v>534</v>
      </c>
      <c r="D34" t="s">
        <v>420</v>
      </c>
      <c r="E34" s="6">
        <v>30.369565217391305</v>
      </c>
      <c r="F34" s="6">
        <v>4.4347826086956523</v>
      </c>
      <c r="G34" s="6">
        <v>0</v>
      </c>
      <c r="H34" s="6">
        <v>0.18402173913043482</v>
      </c>
      <c r="I34" s="6">
        <v>0.15217391304347827</v>
      </c>
      <c r="J34" s="6">
        <v>0</v>
      </c>
      <c r="K34" s="6">
        <v>0</v>
      </c>
      <c r="L34" s="6">
        <v>0</v>
      </c>
      <c r="M34" s="6">
        <v>0</v>
      </c>
      <c r="N34" s="6">
        <v>3.1956521739130435</v>
      </c>
      <c r="O34" s="6">
        <f>SUM(NonNurse[[#This Row],[Qualified Social Work Staff Hours]],NonNurse[[#This Row],[Other Social Work Staff Hours]])/NonNurse[[#This Row],[MDS Census]]</f>
        <v>0.10522548317823908</v>
      </c>
      <c r="P34" s="6">
        <v>0</v>
      </c>
      <c r="Q34" s="6">
        <v>7.875</v>
      </c>
      <c r="R34" s="6">
        <f>SUM(NonNurse[[#This Row],[Qualified Activities Professional Hours]],NonNurse[[#This Row],[Other Activities Professional Hours]])/NonNurse[[#This Row],[MDS Census]]</f>
        <v>0.25930565497494629</v>
      </c>
      <c r="S34" s="6">
        <v>5.5269565217391303</v>
      </c>
      <c r="T34" s="6">
        <v>0</v>
      </c>
      <c r="U34" s="6">
        <v>0</v>
      </c>
      <c r="V34" s="6">
        <f>SUM(NonNurse[[#This Row],[Occupational Therapist Hours]],NonNurse[[#This Row],[OT Assistant Hours]],NonNurse[[#This Row],[OT Aide Hours]])/NonNurse[[#This Row],[MDS Census]]</f>
        <v>0.1819899785254116</v>
      </c>
      <c r="W34" s="6">
        <v>1.4076086956521738</v>
      </c>
      <c r="X34" s="6">
        <v>2.5990217391304351</v>
      </c>
      <c r="Y34" s="6">
        <v>0</v>
      </c>
      <c r="Z34" s="6">
        <f>SUM(NonNurse[[#This Row],[Physical Therapist (PT) Hours]],NonNurse[[#This Row],[PT Assistant Hours]],NonNurse[[#This Row],[PT Aide Hours]])/NonNurse[[#This Row],[MDS Census]]</f>
        <v>0.13192913385826774</v>
      </c>
      <c r="AA34" s="6">
        <v>0</v>
      </c>
      <c r="AB34" s="6">
        <v>0</v>
      </c>
      <c r="AC34" s="6">
        <v>0</v>
      </c>
      <c r="AD34" s="6">
        <v>0</v>
      </c>
      <c r="AE34" s="6">
        <v>0</v>
      </c>
      <c r="AF34" s="6">
        <v>0</v>
      </c>
      <c r="AG34" s="6">
        <v>0</v>
      </c>
      <c r="AH34" s="1">
        <v>245138</v>
      </c>
      <c r="AI34">
        <v>5</v>
      </c>
    </row>
    <row r="35" spans="1:35" x14ac:dyDescent="0.25">
      <c r="A35" t="s">
        <v>356</v>
      </c>
      <c r="B35" t="s">
        <v>272</v>
      </c>
      <c r="C35" t="s">
        <v>676</v>
      </c>
      <c r="D35" t="s">
        <v>468</v>
      </c>
      <c r="E35" s="6">
        <v>33.163043478260867</v>
      </c>
      <c r="F35" s="6">
        <v>5.6195652173913047</v>
      </c>
      <c r="G35" s="6">
        <v>2.1739130434782608E-2</v>
      </c>
      <c r="H35" s="6">
        <v>0.2608695652173913</v>
      </c>
      <c r="I35" s="6">
        <v>0.13043478260869565</v>
      </c>
      <c r="J35" s="6">
        <v>0</v>
      </c>
      <c r="K35" s="6">
        <v>0</v>
      </c>
      <c r="L35" s="6">
        <v>1.0770652173913045</v>
      </c>
      <c r="M35" s="6">
        <v>0</v>
      </c>
      <c r="N35" s="6">
        <v>0</v>
      </c>
      <c r="O35" s="6">
        <f>SUM(NonNurse[[#This Row],[Qualified Social Work Staff Hours]],NonNurse[[#This Row],[Other Social Work Staff Hours]])/NonNurse[[#This Row],[MDS Census]]</f>
        <v>0</v>
      </c>
      <c r="P35" s="6">
        <v>5.1902173913043477</v>
      </c>
      <c r="Q35" s="6">
        <v>9.2472826086956523</v>
      </c>
      <c r="R35" s="6">
        <f>SUM(NonNurse[[#This Row],[Qualified Activities Professional Hours]],NonNurse[[#This Row],[Other Activities Professional Hours]])/NonNurse[[#This Row],[MDS Census]]</f>
        <v>0.43534906588003935</v>
      </c>
      <c r="S35" s="6">
        <v>0.79586956521739149</v>
      </c>
      <c r="T35" s="6">
        <v>1.6806521739130438</v>
      </c>
      <c r="U35" s="6">
        <v>0</v>
      </c>
      <c r="V35" s="6">
        <f>SUM(NonNurse[[#This Row],[Occupational Therapist Hours]],NonNurse[[#This Row],[OT Assistant Hours]],NonNurse[[#This Row],[OT Aide Hours]])/NonNurse[[#This Row],[MDS Census]]</f>
        <v>7.4677155031137352E-2</v>
      </c>
      <c r="W35" s="6">
        <v>0.58739130434782616</v>
      </c>
      <c r="X35" s="6">
        <v>1.4875000000000003</v>
      </c>
      <c r="Y35" s="6">
        <v>0</v>
      </c>
      <c r="Z35" s="6">
        <f>SUM(NonNurse[[#This Row],[Physical Therapist (PT) Hours]],NonNurse[[#This Row],[PT Assistant Hours]],NonNurse[[#This Row],[PT Aide Hours]])/NonNurse[[#This Row],[MDS Census]]</f>
        <v>6.2566371681415947E-2</v>
      </c>
      <c r="AA35" s="6">
        <v>0</v>
      </c>
      <c r="AB35" s="6">
        <v>0</v>
      </c>
      <c r="AC35" s="6">
        <v>0</v>
      </c>
      <c r="AD35" s="6">
        <v>0</v>
      </c>
      <c r="AE35" s="6">
        <v>0</v>
      </c>
      <c r="AF35" s="6">
        <v>0</v>
      </c>
      <c r="AG35" s="6">
        <v>0</v>
      </c>
      <c r="AH35" s="1">
        <v>245564</v>
      </c>
      <c r="AI35">
        <v>5</v>
      </c>
    </row>
    <row r="36" spans="1:35" x14ac:dyDescent="0.25">
      <c r="A36" t="s">
        <v>356</v>
      </c>
      <c r="B36" t="s">
        <v>288</v>
      </c>
      <c r="C36" t="s">
        <v>686</v>
      </c>
      <c r="D36" t="s">
        <v>435</v>
      </c>
      <c r="E36" s="6">
        <v>43.597826086956523</v>
      </c>
      <c r="F36" s="6">
        <v>4.0652173913043477</v>
      </c>
      <c r="G36" s="6">
        <v>3.8043478260869568E-2</v>
      </c>
      <c r="H36" s="6">
        <v>0.34782608695652173</v>
      </c>
      <c r="I36" s="6">
        <v>8.6956521739130432E-2</v>
      </c>
      <c r="J36" s="6">
        <v>0</v>
      </c>
      <c r="K36" s="6">
        <v>0</v>
      </c>
      <c r="L36" s="6">
        <v>1.2701086956521737</v>
      </c>
      <c r="M36" s="6">
        <v>5.0720652173913052</v>
      </c>
      <c r="N36" s="6">
        <v>0</v>
      </c>
      <c r="O36" s="6">
        <f>SUM(NonNurse[[#This Row],[Qualified Social Work Staff Hours]],NonNurse[[#This Row],[Other Social Work Staff Hours]])/NonNurse[[#This Row],[MDS Census]]</f>
        <v>0.11633757167788583</v>
      </c>
      <c r="P36" s="6">
        <v>5.3938043478260891</v>
      </c>
      <c r="Q36" s="6">
        <v>7.6997826086956493</v>
      </c>
      <c r="R36" s="6">
        <f>SUM(NonNurse[[#This Row],[Qualified Activities Professional Hours]],NonNurse[[#This Row],[Other Activities Professional Hours]])/NonNurse[[#This Row],[MDS Census]]</f>
        <v>0.30032660184492643</v>
      </c>
      <c r="S36" s="6">
        <v>0.63608695652173919</v>
      </c>
      <c r="T36" s="6">
        <v>2.4849999999999999</v>
      </c>
      <c r="U36" s="6">
        <v>0</v>
      </c>
      <c r="V36" s="6">
        <f>SUM(NonNurse[[#This Row],[Occupational Therapist Hours]],NonNurse[[#This Row],[OT Assistant Hours]],NonNurse[[#This Row],[OT Aide Hours]])/NonNurse[[#This Row],[MDS Census]]</f>
        <v>7.1588132635253057E-2</v>
      </c>
      <c r="W36" s="6">
        <v>1.767934782608696</v>
      </c>
      <c r="X36" s="6">
        <v>6.6809782608695665</v>
      </c>
      <c r="Y36" s="6">
        <v>0</v>
      </c>
      <c r="Z36" s="6">
        <f>SUM(NonNurse[[#This Row],[Physical Therapist (PT) Hours]],NonNurse[[#This Row],[PT Assistant Hours]],NonNurse[[#This Row],[PT Aide Hours]])/NonNurse[[#This Row],[MDS Census]]</f>
        <v>0.19379207180254301</v>
      </c>
      <c r="AA36" s="6">
        <v>0</v>
      </c>
      <c r="AB36" s="6">
        <v>0</v>
      </c>
      <c r="AC36" s="6">
        <v>0</v>
      </c>
      <c r="AD36" s="6">
        <v>0</v>
      </c>
      <c r="AE36" s="6">
        <v>0</v>
      </c>
      <c r="AF36" s="6">
        <v>0</v>
      </c>
      <c r="AG36" s="6">
        <v>0</v>
      </c>
      <c r="AH36" s="1">
        <v>245589</v>
      </c>
      <c r="AI36">
        <v>5</v>
      </c>
    </row>
    <row r="37" spans="1:35" x14ac:dyDescent="0.25">
      <c r="A37" t="s">
        <v>356</v>
      </c>
      <c r="B37" t="s">
        <v>329</v>
      </c>
      <c r="C37" t="s">
        <v>512</v>
      </c>
      <c r="D37" t="s">
        <v>415</v>
      </c>
      <c r="E37" s="6">
        <v>78.380434782608702</v>
      </c>
      <c r="F37" s="6">
        <v>8.6304347826086953</v>
      </c>
      <c r="G37" s="6">
        <v>0</v>
      </c>
      <c r="H37" s="6">
        <v>0.39673913043478259</v>
      </c>
      <c r="I37" s="6">
        <v>0</v>
      </c>
      <c r="J37" s="6">
        <v>0</v>
      </c>
      <c r="K37" s="6">
        <v>0</v>
      </c>
      <c r="L37" s="6">
        <v>0</v>
      </c>
      <c r="M37" s="6">
        <v>4.1521739130434785</v>
      </c>
      <c r="N37" s="6">
        <v>3.9972826086956523</v>
      </c>
      <c r="O37" s="6">
        <f>SUM(NonNurse[[#This Row],[Qualified Social Work Staff Hours]],NonNurse[[#This Row],[Other Social Work Staff Hours]])/NonNurse[[#This Row],[MDS Census]]</f>
        <v>0.10397309665788379</v>
      </c>
      <c r="P37" s="6">
        <v>5.6114130434782608</v>
      </c>
      <c r="Q37" s="6">
        <v>3.5163043478260869</v>
      </c>
      <c r="R37" s="6">
        <f>SUM(NonNurse[[#This Row],[Qualified Activities Professional Hours]],NonNurse[[#This Row],[Other Activities Professional Hours]])/NonNurse[[#This Row],[MDS Census]]</f>
        <v>0.11645402856746635</v>
      </c>
      <c r="S37" s="6">
        <v>0</v>
      </c>
      <c r="T37" s="6">
        <v>0</v>
      </c>
      <c r="U37" s="6">
        <v>0</v>
      </c>
      <c r="V37" s="6">
        <f>SUM(NonNurse[[#This Row],[Occupational Therapist Hours]],NonNurse[[#This Row],[OT Assistant Hours]],NonNurse[[#This Row],[OT Aide Hours]])/NonNurse[[#This Row],[MDS Census]]</f>
        <v>0</v>
      </c>
      <c r="W37" s="6">
        <v>0</v>
      </c>
      <c r="X37" s="6">
        <v>0</v>
      </c>
      <c r="Y37" s="6">
        <v>0</v>
      </c>
      <c r="Z37" s="6">
        <f>SUM(NonNurse[[#This Row],[Physical Therapist (PT) Hours]],NonNurse[[#This Row],[PT Assistant Hours]],NonNurse[[#This Row],[PT Aide Hours]])/NonNurse[[#This Row],[MDS Census]]</f>
        <v>0</v>
      </c>
      <c r="AA37" s="6">
        <v>0</v>
      </c>
      <c r="AB37" s="6">
        <v>0</v>
      </c>
      <c r="AC37" s="6">
        <v>0</v>
      </c>
      <c r="AD37" s="6">
        <v>0</v>
      </c>
      <c r="AE37" s="6">
        <v>0</v>
      </c>
      <c r="AF37" s="6">
        <v>0</v>
      </c>
      <c r="AG37" s="6">
        <v>0</v>
      </c>
      <c r="AH37" s="7">
        <v>2.4E+186</v>
      </c>
      <c r="AI37">
        <v>5</v>
      </c>
    </row>
    <row r="38" spans="1:35" x14ac:dyDescent="0.25">
      <c r="A38" t="s">
        <v>356</v>
      </c>
      <c r="B38" t="s">
        <v>133</v>
      </c>
      <c r="C38" t="s">
        <v>498</v>
      </c>
      <c r="D38" t="s">
        <v>411</v>
      </c>
      <c r="E38" s="6">
        <v>63.739130434782609</v>
      </c>
      <c r="F38" s="6">
        <v>5.5434782608695654</v>
      </c>
      <c r="G38" s="6">
        <v>0.32999999999999924</v>
      </c>
      <c r="H38" s="6">
        <v>0.33695652173913043</v>
      </c>
      <c r="I38" s="6">
        <v>0.76086956521739135</v>
      </c>
      <c r="J38" s="6">
        <v>0</v>
      </c>
      <c r="K38" s="6">
        <v>0</v>
      </c>
      <c r="L38" s="6">
        <v>4.0580434782608688</v>
      </c>
      <c r="M38" s="6">
        <v>5.3355434782608686</v>
      </c>
      <c r="N38" s="6">
        <v>4.9910869565217402</v>
      </c>
      <c r="O38" s="6">
        <f>SUM(NonNurse[[#This Row],[Qualified Social Work Staff Hours]],NonNurse[[#This Row],[Other Social Work Staff Hours]])/NonNurse[[#This Row],[MDS Census]]</f>
        <v>0.16201398362892222</v>
      </c>
      <c r="P38" s="6">
        <v>18.320326086956513</v>
      </c>
      <c r="Q38" s="6">
        <v>3.7034782608695651</v>
      </c>
      <c r="R38" s="6">
        <f>SUM(NonNurse[[#This Row],[Qualified Activities Professional Hours]],NonNurse[[#This Row],[Other Activities Professional Hours]])/NonNurse[[#This Row],[MDS Census]]</f>
        <v>0.34553035470668475</v>
      </c>
      <c r="S38" s="6">
        <v>8.6242391304347823</v>
      </c>
      <c r="T38" s="6">
        <v>10.084130434782608</v>
      </c>
      <c r="U38" s="6">
        <v>0</v>
      </c>
      <c r="V38" s="6">
        <f>SUM(NonNurse[[#This Row],[Occupational Therapist Hours]],NonNurse[[#This Row],[OT Assistant Hours]],NonNurse[[#This Row],[OT Aide Hours]])/NonNurse[[#This Row],[MDS Census]]</f>
        <v>0.29351466575716229</v>
      </c>
      <c r="W38" s="6">
        <v>14.713369565217389</v>
      </c>
      <c r="X38" s="6">
        <v>11.459130434782612</v>
      </c>
      <c r="Y38" s="6">
        <v>4.8695652173913047</v>
      </c>
      <c r="Z38" s="6">
        <f>SUM(NonNurse[[#This Row],[Physical Therapist (PT) Hours]],NonNurse[[#This Row],[PT Assistant Hours]],NonNurse[[#This Row],[PT Aide Hours]])/NonNurse[[#This Row],[MDS Census]]</f>
        <v>0.48701739427012275</v>
      </c>
      <c r="AA38" s="6">
        <v>0</v>
      </c>
      <c r="AB38" s="6">
        <v>0</v>
      </c>
      <c r="AC38" s="6">
        <v>0</v>
      </c>
      <c r="AD38" s="6">
        <v>0</v>
      </c>
      <c r="AE38" s="6">
        <v>0</v>
      </c>
      <c r="AF38" s="6">
        <v>0</v>
      </c>
      <c r="AG38" s="6">
        <v>0</v>
      </c>
      <c r="AH38" s="1">
        <v>245353</v>
      </c>
      <c r="AI38">
        <v>5</v>
      </c>
    </row>
    <row r="39" spans="1:35" x14ac:dyDescent="0.25">
      <c r="A39" t="s">
        <v>356</v>
      </c>
      <c r="B39" t="s">
        <v>255</v>
      </c>
      <c r="C39" t="s">
        <v>513</v>
      </c>
      <c r="D39" t="s">
        <v>413</v>
      </c>
      <c r="E39" s="6">
        <v>23.695652173913043</v>
      </c>
      <c r="F39" s="6">
        <v>4.7826086956521738</v>
      </c>
      <c r="G39" s="6">
        <v>0.42391304347826086</v>
      </c>
      <c r="H39" s="6">
        <v>0.56521739130434778</v>
      </c>
      <c r="I39" s="6">
        <v>4.0326086956521738</v>
      </c>
      <c r="J39" s="6">
        <v>0</v>
      </c>
      <c r="K39" s="6">
        <v>0</v>
      </c>
      <c r="L39" s="6">
        <v>2.9673913043478262</v>
      </c>
      <c r="M39" s="6">
        <v>10.451086956521738</v>
      </c>
      <c r="N39" s="6">
        <v>8.9673913043478257E-2</v>
      </c>
      <c r="O39" s="6">
        <f>SUM(NonNurse[[#This Row],[Qualified Social Work Staff Hours]],NonNurse[[#This Row],[Other Social Work Staff Hours]])/NonNurse[[#This Row],[MDS Census]]</f>
        <v>0.4448394495412844</v>
      </c>
      <c r="P39" s="6">
        <v>0</v>
      </c>
      <c r="Q39" s="6">
        <v>0</v>
      </c>
      <c r="R39" s="6">
        <f>SUM(NonNurse[[#This Row],[Qualified Activities Professional Hours]],NonNurse[[#This Row],[Other Activities Professional Hours]])/NonNurse[[#This Row],[MDS Census]]</f>
        <v>0</v>
      </c>
      <c r="S39" s="6">
        <v>16.372282608695652</v>
      </c>
      <c r="T39" s="6">
        <v>8.7228260869565215</v>
      </c>
      <c r="U39" s="6">
        <v>0</v>
      </c>
      <c r="V39" s="6">
        <f>SUM(NonNurse[[#This Row],[Occupational Therapist Hours]],NonNurse[[#This Row],[OT Assistant Hours]],NonNurse[[#This Row],[OT Aide Hours]])/NonNurse[[#This Row],[MDS Census]]</f>
        <v>1.0590596330275228</v>
      </c>
      <c r="W39" s="6">
        <v>24.307934782608694</v>
      </c>
      <c r="X39" s="6">
        <v>8.4619565217391308</v>
      </c>
      <c r="Y39" s="6">
        <v>3.2717391304347827</v>
      </c>
      <c r="Z39" s="6">
        <f>SUM(NonNurse[[#This Row],[Physical Therapist (PT) Hours]],NonNurse[[#This Row],[PT Assistant Hours]],NonNurse[[#This Row],[PT Aide Hours]])/NonNurse[[#This Row],[MDS Census]]</f>
        <v>1.5210229357798164</v>
      </c>
      <c r="AA39" s="6">
        <v>0</v>
      </c>
      <c r="AB39" s="6">
        <v>0</v>
      </c>
      <c r="AC39" s="6">
        <v>0</v>
      </c>
      <c r="AD39" s="6">
        <v>0</v>
      </c>
      <c r="AE39" s="6">
        <v>0</v>
      </c>
      <c r="AF39" s="6">
        <v>0</v>
      </c>
      <c r="AG39" s="6">
        <v>0</v>
      </c>
      <c r="AH39" s="1">
        <v>245534</v>
      </c>
      <c r="AI39">
        <v>5</v>
      </c>
    </row>
    <row r="40" spans="1:35" x14ac:dyDescent="0.25">
      <c r="A40" t="s">
        <v>356</v>
      </c>
      <c r="B40" t="s">
        <v>307</v>
      </c>
      <c r="C40" t="s">
        <v>513</v>
      </c>
      <c r="D40" t="s">
        <v>413</v>
      </c>
      <c r="E40" s="6">
        <v>42.010869565217391</v>
      </c>
      <c r="F40" s="6">
        <v>0</v>
      </c>
      <c r="G40" s="6">
        <v>0.3815217391304348</v>
      </c>
      <c r="H40" s="6">
        <v>0.18728260869565214</v>
      </c>
      <c r="I40" s="6">
        <v>0.86956521739130432</v>
      </c>
      <c r="J40" s="6">
        <v>0</v>
      </c>
      <c r="K40" s="6">
        <v>0</v>
      </c>
      <c r="L40" s="6">
        <v>0.75271739130434778</v>
      </c>
      <c r="M40" s="6">
        <v>5.1304347826086953</v>
      </c>
      <c r="N40" s="6">
        <v>0</v>
      </c>
      <c r="O40" s="6">
        <f>SUM(NonNurse[[#This Row],[Qualified Social Work Staff Hours]],NonNurse[[#This Row],[Other Social Work Staff Hours]])/NonNurse[[#This Row],[MDS Census]]</f>
        <v>0.12212160413971539</v>
      </c>
      <c r="P40" s="6">
        <v>5.3885869565217392</v>
      </c>
      <c r="Q40" s="6">
        <v>17.769347826086957</v>
      </c>
      <c r="R40" s="6">
        <f>SUM(NonNurse[[#This Row],[Qualified Activities Professional Hours]],NonNurse[[#This Row],[Other Activities Professional Hours]])/NonNurse[[#This Row],[MDS Census]]</f>
        <v>0.55123673997412681</v>
      </c>
      <c r="S40" s="6">
        <v>3.3288043478260869</v>
      </c>
      <c r="T40" s="6">
        <v>0.85326086956521741</v>
      </c>
      <c r="U40" s="6">
        <v>0</v>
      </c>
      <c r="V40" s="6">
        <f>SUM(NonNurse[[#This Row],[Occupational Therapist Hours]],NonNurse[[#This Row],[OT Assistant Hours]],NonNurse[[#This Row],[OT Aide Hours]])/NonNurse[[#This Row],[MDS Census]]</f>
        <v>9.9547218628719278E-2</v>
      </c>
      <c r="W40" s="6">
        <v>4.3125</v>
      </c>
      <c r="X40" s="6">
        <v>0.11684782608695653</v>
      </c>
      <c r="Y40" s="6">
        <v>0</v>
      </c>
      <c r="Z40" s="6">
        <f>SUM(NonNurse[[#This Row],[Physical Therapist (PT) Hours]],NonNurse[[#This Row],[PT Assistant Hours]],NonNurse[[#This Row],[PT Aide Hours]])/NonNurse[[#This Row],[MDS Census]]</f>
        <v>0.10543337645536868</v>
      </c>
      <c r="AA40" s="6">
        <v>0</v>
      </c>
      <c r="AB40" s="6">
        <v>0</v>
      </c>
      <c r="AC40" s="6">
        <v>0</v>
      </c>
      <c r="AD40" s="6">
        <v>0</v>
      </c>
      <c r="AE40" s="6">
        <v>0</v>
      </c>
      <c r="AF40" s="6">
        <v>0</v>
      </c>
      <c r="AG40" s="6">
        <v>0</v>
      </c>
      <c r="AH40" s="1">
        <v>245617</v>
      </c>
      <c r="AI40">
        <v>5</v>
      </c>
    </row>
    <row r="41" spans="1:35" x14ac:dyDescent="0.25">
      <c r="A41" t="s">
        <v>356</v>
      </c>
      <c r="B41" t="s">
        <v>170</v>
      </c>
      <c r="C41" t="s">
        <v>621</v>
      </c>
      <c r="D41" t="s">
        <v>446</v>
      </c>
      <c r="E41" s="6">
        <v>57.467391304347828</v>
      </c>
      <c r="F41" s="6">
        <v>5</v>
      </c>
      <c r="G41" s="6">
        <v>0</v>
      </c>
      <c r="H41" s="6">
        <v>0.39402173913043476</v>
      </c>
      <c r="I41" s="6">
        <v>2.0760869565217392</v>
      </c>
      <c r="J41" s="6">
        <v>0</v>
      </c>
      <c r="K41" s="6">
        <v>0</v>
      </c>
      <c r="L41" s="6">
        <v>3.5014130434782613</v>
      </c>
      <c r="M41" s="6">
        <v>6.1331521739130439</v>
      </c>
      <c r="N41" s="6">
        <v>0</v>
      </c>
      <c r="O41" s="6">
        <f>SUM(NonNurse[[#This Row],[Qualified Social Work Staff Hours]],NonNurse[[#This Row],[Other Social Work Staff Hours]])/NonNurse[[#This Row],[MDS Census]]</f>
        <v>0.10672404009835446</v>
      </c>
      <c r="P41" s="6">
        <v>0</v>
      </c>
      <c r="Q41" s="6">
        <v>10.630434782608695</v>
      </c>
      <c r="R41" s="6">
        <f>SUM(NonNurse[[#This Row],[Qualified Activities Professional Hours]],NonNurse[[#This Row],[Other Activities Professional Hours]])/NonNurse[[#This Row],[MDS Census]]</f>
        <v>0.18498203139776809</v>
      </c>
      <c r="S41" s="6">
        <v>1.9633695652173919</v>
      </c>
      <c r="T41" s="6">
        <v>9.7318478260869608</v>
      </c>
      <c r="U41" s="6">
        <v>0</v>
      </c>
      <c r="V41" s="6">
        <f>SUM(NonNurse[[#This Row],[Occupational Therapist Hours]],NonNurse[[#This Row],[OT Assistant Hours]],NonNurse[[#This Row],[OT Aide Hours]])/NonNurse[[#This Row],[MDS Census]]</f>
        <v>0.20351049744656713</v>
      </c>
      <c r="W41" s="6">
        <v>5.7292391304347818</v>
      </c>
      <c r="X41" s="6">
        <v>9.5313043478260848</v>
      </c>
      <c r="Y41" s="6">
        <v>0</v>
      </c>
      <c r="Z41" s="6">
        <f>SUM(NonNurse[[#This Row],[Physical Therapist (PT) Hours]],NonNurse[[#This Row],[PT Assistant Hours]],NonNurse[[#This Row],[PT Aide Hours]])/NonNurse[[#This Row],[MDS Census]]</f>
        <v>0.26555135237374689</v>
      </c>
      <c r="AA41" s="6">
        <v>0</v>
      </c>
      <c r="AB41" s="6">
        <v>0</v>
      </c>
      <c r="AC41" s="6">
        <v>0</v>
      </c>
      <c r="AD41" s="6">
        <v>0</v>
      </c>
      <c r="AE41" s="6">
        <v>0</v>
      </c>
      <c r="AF41" s="6">
        <v>0</v>
      </c>
      <c r="AG41" s="6">
        <v>0</v>
      </c>
      <c r="AH41" s="1">
        <v>245410</v>
      </c>
      <c r="AI41">
        <v>5</v>
      </c>
    </row>
    <row r="42" spans="1:35" x14ac:dyDescent="0.25">
      <c r="A42" t="s">
        <v>356</v>
      </c>
      <c r="B42" t="s">
        <v>192</v>
      </c>
      <c r="C42" t="s">
        <v>512</v>
      </c>
      <c r="D42" t="s">
        <v>415</v>
      </c>
      <c r="E42" s="6">
        <v>151.33695652173913</v>
      </c>
      <c r="F42" s="6">
        <v>53.263586956521742</v>
      </c>
      <c r="G42" s="6">
        <v>0.25</v>
      </c>
      <c r="H42" s="6">
        <v>0.85500000000000032</v>
      </c>
      <c r="I42" s="6">
        <v>0</v>
      </c>
      <c r="J42" s="6">
        <v>0</v>
      </c>
      <c r="K42" s="6">
        <v>0</v>
      </c>
      <c r="L42" s="6">
        <v>3.0570652173913042</v>
      </c>
      <c r="M42" s="6">
        <v>20.239130434782609</v>
      </c>
      <c r="N42" s="6">
        <v>0</v>
      </c>
      <c r="O42" s="6">
        <f>SUM(NonNurse[[#This Row],[Qualified Social Work Staff Hours]],NonNurse[[#This Row],[Other Social Work Staff Hours]])/NonNurse[[#This Row],[MDS Census]]</f>
        <v>0.13373554550025138</v>
      </c>
      <c r="P42" s="6">
        <v>27.089673913043477</v>
      </c>
      <c r="Q42" s="6">
        <v>0</v>
      </c>
      <c r="R42" s="6">
        <f>SUM(NonNurse[[#This Row],[Qualified Activities Professional Hours]],NonNurse[[#This Row],[Other Activities Professional Hours]])/NonNurse[[#This Row],[MDS Census]]</f>
        <v>0.17900237017884077</v>
      </c>
      <c r="S42" s="6">
        <v>9.4997826086956501</v>
      </c>
      <c r="T42" s="6">
        <v>7.3252173913043475</v>
      </c>
      <c r="U42" s="6">
        <v>0</v>
      </c>
      <c r="V42" s="6">
        <f>SUM(NonNurse[[#This Row],[Occupational Therapist Hours]],NonNurse[[#This Row],[OT Assistant Hours]],NonNurse[[#This Row],[OT Aide Hours]])/NonNurse[[#This Row],[MDS Census]]</f>
        <v>0.11117575235222292</v>
      </c>
      <c r="W42" s="6">
        <v>5.1727173913043485</v>
      </c>
      <c r="X42" s="6">
        <v>9.718369565217392</v>
      </c>
      <c r="Y42" s="6">
        <v>0</v>
      </c>
      <c r="Z42" s="6">
        <f>SUM(NonNurse[[#This Row],[Physical Therapist (PT) Hours]],NonNurse[[#This Row],[PT Assistant Hours]],NonNurse[[#This Row],[PT Aide Hours]])/NonNurse[[#This Row],[MDS Census]]</f>
        <v>9.8396897220426632E-2</v>
      </c>
      <c r="AA42" s="6">
        <v>0</v>
      </c>
      <c r="AB42" s="6">
        <v>0</v>
      </c>
      <c r="AC42" s="6">
        <v>0</v>
      </c>
      <c r="AD42" s="6">
        <v>0</v>
      </c>
      <c r="AE42" s="6">
        <v>0</v>
      </c>
      <c r="AF42" s="6">
        <v>0</v>
      </c>
      <c r="AG42" s="6">
        <v>0</v>
      </c>
      <c r="AH42" s="1">
        <v>245439</v>
      </c>
      <c r="AI42">
        <v>5</v>
      </c>
    </row>
    <row r="43" spans="1:35" x14ac:dyDescent="0.25">
      <c r="A43" t="s">
        <v>356</v>
      </c>
      <c r="B43" t="s">
        <v>240</v>
      </c>
      <c r="C43" t="s">
        <v>475</v>
      </c>
      <c r="D43" t="s">
        <v>405</v>
      </c>
      <c r="E43" s="6">
        <v>53.652173913043477</v>
      </c>
      <c r="F43" s="6">
        <v>5.4565217391304346</v>
      </c>
      <c r="G43" s="6">
        <v>4.0760869565217392E-2</v>
      </c>
      <c r="H43" s="6">
        <v>0.29891304347826086</v>
      </c>
      <c r="I43" s="6">
        <v>4.8043478260869561</v>
      </c>
      <c r="J43" s="6">
        <v>0</v>
      </c>
      <c r="K43" s="6">
        <v>0</v>
      </c>
      <c r="L43" s="6">
        <v>1.3052173913043479</v>
      </c>
      <c r="M43" s="6">
        <v>4.293152173913044</v>
      </c>
      <c r="N43" s="6">
        <v>0</v>
      </c>
      <c r="O43" s="6">
        <f>SUM(NonNurse[[#This Row],[Qualified Social Work Staff Hours]],NonNurse[[#This Row],[Other Social Work Staff Hours]])/NonNurse[[#This Row],[MDS Census]]</f>
        <v>8.0018233387358195E-2</v>
      </c>
      <c r="P43" s="6">
        <v>12.228260869565217</v>
      </c>
      <c r="Q43" s="6">
        <v>15.255434782608695</v>
      </c>
      <c r="R43" s="6">
        <f>SUM(NonNurse[[#This Row],[Qualified Activities Professional Hours]],NonNurse[[#This Row],[Other Activities Professional Hours]])/NonNurse[[#This Row],[MDS Census]]</f>
        <v>0.51225688816855752</v>
      </c>
      <c r="S43" s="6">
        <v>2.7310869565217382</v>
      </c>
      <c r="T43" s="6">
        <v>6.2021739130434783</v>
      </c>
      <c r="U43" s="6">
        <v>0</v>
      </c>
      <c r="V43" s="6">
        <f>SUM(NonNurse[[#This Row],[Occupational Therapist Hours]],NonNurse[[#This Row],[OT Assistant Hours]],NonNurse[[#This Row],[OT Aide Hours]])/NonNurse[[#This Row],[MDS Census]]</f>
        <v>0.16650324149108589</v>
      </c>
      <c r="W43" s="6">
        <v>4.1251086956521732</v>
      </c>
      <c r="X43" s="6">
        <v>5.8503260869565219</v>
      </c>
      <c r="Y43" s="6">
        <v>0</v>
      </c>
      <c r="Z43" s="6">
        <f>SUM(NonNurse[[#This Row],[Physical Therapist (PT) Hours]],NonNurse[[#This Row],[PT Assistant Hours]],NonNurse[[#This Row],[PT Aide Hours]])/NonNurse[[#This Row],[MDS Census]]</f>
        <v>0.18592787682333872</v>
      </c>
      <c r="AA43" s="6">
        <v>0</v>
      </c>
      <c r="AB43" s="6">
        <v>0</v>
      </c>
      <c r="AC43" s="6">
        <v>0</v>
      </c>
      <c r="AD43" s="6">
        <v>0</v>
      </c>
      <c r="AE43" s="6">
        <v>0</v>
      </c>
      <c r="AF43" s="6">
        <v>0</v>
      </c>
      <c r="AG43" s="6">
        <v>0</v>
      </c>
      <c r="AH43" s="1">
        <v>245511</v>
      </c>
      <c r="AI43">
        <v>5</v>
      </c>
    </row>
    <row r="44" spans="1:35" x14ac:dyDescent="0.25">
      <c r="A44" t="s">
        <v>356</v>
      </c>
      <c r="B44" t="s">
        <v>60</v>
      </c>
      <c r="C44" t="s">
        <v>556</v>
      </c>
      <c r="D44" t="s">
        <v>408</v>
      </c>
      <c r="E44" s="6">
        <v>42.804347826086953</v>
      </c>
      <c r="F44" s="6">
        <v>5.4782608695652177</v>
      </c>
      <c r="G44" s="6">
        <v>0</v>
      </c>
      <c r="H44" s="6">
        <v>8.125</v>
      </c>
      <c r="I44" s="6">
        <v>1.7826086956521738</v>
      </c>
      <c r="J44" s="6">
        <v>0</v>
      </c>
      <c r="K44" s="6">
        <v>0</v>
      </c>
      <c r="L44" s="6">
        <v>8.152173913043478E-3</v>
      </c>
      <c r="M44" s="6">
        <v>5.7989130434782608</v>
      </c>
      <c r="N44" s="6">
        <v>0</v>
      </c>
      <c r="O44" s="6">
        <f>SUM(NonNurse[[#This Row],[Qualified Social Work Staff Hours]],NonNurse[[#This Row],[Other Social Work Staff Hours]])/NonNurse[[#This Row],[MDS Census]]</f>
        <v>0.13547486033519554</v>
      </c>
      <c r="P44" s="6">
        <v>6.8913043478260869</v>
      </c>
      <c r="Q44" s="6">
        <v>6.8168478260869536</v>
      </c>
      <c r="R44" s="6">
        <f>SUM(NonNurse[[#This Row],[Qualified Activities Professional Hours]],NonNurse[[#This Row],[Other Activities Professional Hours]])/NonNurse[[#This Row],[MDS Census]]</f>
        <v>0.32025139664804464</v>
      </c>
      <c r="S44" s="6">
        <v>0.46521739130434808</v>
      </c>
      <c r="T44" s="6">
        <v>0</v>
      </c>
      <c r="U44" s="6">
        <v>0</v>
      </c>
      <c r="V44" s="6">
        <f>SUM(NonNurse[[#This Row],[Occupational Therapist Hours]],NonNurse[[#This Row],[OT Assistant Hours]],NonNurse[[#This Row],[OT Aide Hours]])/NonNurse[[#This Row],[MDS Census]]</f>
        <v>1.0868461147790763E-2</v>
      </c>
      <c r="W44" s="6">
        <v>1.077608695652174</v>
      </c>
      <c r="X44" s="6">
        <v>0.47391304347826096</v>
      </c>
      <c r="Y44" s="6">
        <v>0</v>
      </c>
      <c r="Z44" s="6">
        <f>SUM(NonNurse[[#This Row],[Physical Therapist (PT) Hours]],NonNurse[[#This Row],[PT Assistant Hours]],NonNurse[[#This Row],[PT Aide Hours]])/NonNurse[[#This Row],[MDS Census]]</f>
        <v>3.6246825799898436E-2</v>
      </c>
      <c r="AA44" s="6">
        <v>0</v>
      </c>
      <c r="AB44" s="6">
        <v>0</v>
      </c>
      <c r="AC44" s="6">
        <v>0</v>
      </c>
      <c r="AD44" s="6">
        <v>0</v>
      </c>
      <c r="AE44" s="6">
        <v>0</v>
      </c>
      <c r="AF44" s="6">
        <v>0</v>
      </c>
      <c r="AG44" s="6">
        <v>0</v>
      </c>
      <c r="AH44" s="1">
        <v>245244</v>
      </c>
      <c r="AI44">
        <v>5</v>
      </c>
    </row>
    <row r="45" spans="1:35" x14ac:dyDescent="0.25">
      <c r="A45" t="s">
        <v>356</v>
      </c>
      <c r="B45" t="s">
        <v>161</v>
      </c>
      <c r="C45" t="s">
        <v>515</v>
      </c>
      <c r="D45" t="s">
        <v>432</v>
      </c>
      <c r="E45" s="6">
        <v>61.195652173913047</v>
      </c>
      <c r="F45" s="6">
        <v>2.7391304347826089</v>
      </c>
      <c r="G45" s="6">
        <v>0.54347826086956519</v>
      </c>
      <c r="H45" s="6">
        <v>0.32608695652173914</v>
      </c>
      <c r="I45" s="6">
        <v>1.3695652173913044</v>
      </c>
      <c r="J45" s="6">
        <v>0</v>
      </c>
      <c r="K45" s="6">
        <v>0</v>
      </c>
      <c r="L45" s="6">
        <v>3.5434782608695647E-2</v>
      </c>
      <c r="M45" s="6">
        <v>15</v>
      </c>
      <c r="N45" s="6">
        <v>0</v>
      </c>
      <c r="O45" s="6">
        <f>SUM(NonNurse[[#This Row],[Qualified Social Work Staff Hours]],NonNurse[[#This Row],[Other Social Work Staff Hours]])/NonNurse[[#This Row],[MDS Census]]</f>
        <v>0.24511545293072823</v>
      </c>
      <c r="P45" s="6">
        <v>18.546195652173914</v>
      </c>
      <c r="Q45" s="6">
        <v>4.5271739130434785</v>
      </c>
      <c r="R45" s="6">
        <f>SUM(NonNurse[[#This Row],[Qualified Activities Professional Hours]],NonNurse[[#This Row],[Other Activities Professional Hours]])/NonNurse[[#This Row],[MDS Census]]</f>
        <v>0.37704262877442268</v>
      </c>
      <c r="S45" s="6">
        <v>0.27956521739130447</v>
      </c>
      <c r="T45" s="6">
        <v>0</v>
      </c>
      <c r="U45" s="6">
        <v>0</v>
      </c>
      <c r="V45" s="6">
        <f>SUM(NonNurse[[#This Row],[Occupational Therapist Hours]],NonNurse[[#This Row],[OT Assistant Hours]],NonNurse[[#This Row],[OT Aide Hours]])/NonNurse[[#This Row],[MDS Census]]</f>
        <v>4.5683836589698063E-3</v>
      </c>
      <c r="W45" s="6">
        <v>0.16826086956521738</v>
      </c>
      <c r="X45" s="6">
        <v>0.20282608695652171</v>
      </c>
      <c r="Y45" s="6">
        <v>0</v>
      </c>
      <c r="Z45" s="6">
        <f>SUM(NonNurse[[#This Row],[Physical Therapist (PT) Hours]],NonNurse[[#This Row],[PT Assistant Hours]],NonNurse[[#This Row],[PT Aide Hours]])/NonNurse[[#This Row],[MDS Census]]</f>
        <v>6.0639431616341015E-3</v>
      </c>
      <c r="AA45" s="6">
        <v>0</v>
      </c>
      <c r="AB45" s="6">
        <v>0</v>
      </c>
      <c r="AC45" s="6">
        <v>0</v>
      </c>
      <c r="AD45" s="6">
        <v>0</v>
      </c>
      <c r="AE45" s="6">
        <v>0</v>
      </c>
      <c r="AF45" s="6">
        <v>0</v>
      </c>
      <c r="AG45" s="6">
        <v>0</v>
      </c>
      <c r="AH45" s="1">
        <v>245396</v>
      </c>
      <c r="AI45">
        <v>5</v>
      </c>
    </row>
    <row r="46" spans="1:35" x14ac:dyDescent="0.25">
      <c r="A46" t="s">
        <v>356</v>
      </c>
      <c r="B46" t="s">
        <v>123</v>
      </c>
      <c r="C46" t="s">
        <v>596</v>
      </c>
      <c r="D46" t="s">
        <v>432</v>
      </c>
      <c r="E46" s="6">
        <v>39.858695652173914</v>
      </c>
      <c r="F46" s="6">
        <v>2.7391304347826089</v>
      </c>
      <c r="G46" s="6">
        <v>3.2608695652173912E-2</v>
      </c>
      <c r="H46" s="6">
        <v>5.2391304347826084</v>
      </c>
      <c r="I46" s="6">
        <v>3.4239130434782608</v>
      </c>
      <c r="J46" s="6">
        <v>0</v>
      </c>
      <c r="K46" s="6">
        <v>0</v>
      </c>
      <c r="L46" s="6">
        <v>0</v>
      </c>
      <c r="M46" s="6">
        <v>4.8260869565217392</v>
      </c>
      <c r="N46" s="6">
        <v>0</v>
      </c>
      <c r="O46" s="6">
        <f>SUM(NonNurse[[#This Row],[Qualified Social Work Staff Hours]],NonNurse[[#This Row],[Other Social Work Staff Hours]])/NonNurse[[#This Row],[MDS Census]]</f>
        <v>0.12107990182710662</v>
      </c>
      <c r="P46" s="6">
        <v>24.029891304347824</v>
      </c>
      <c r="Q46" s="6">
        <v>0.49184782608695654</v>
      </c>
      <c r="R46" s="6">
        <f>SUM(NonNurse[[#This Row],[Qualified Activities Professional Hours]],NonNurse[[#This Row],[Other Activities Professional Hours]])/NonNurse[[#This Row],[MDS Census]]</f>
        <v>0.61521679847286603</v>
      </c>
      <c r="S46" s="6">
        <v>0.47684782608695647</v>
      </c>
      <c r="T46" s="6">
        <v>0</v>
      </c>
      <c r="U46" s="6">
        <v>0</v>
      </c>
      <c r="V46" s="6">
        <f>SUM(NonNurse[[#This Row],[Occupational Therapist Hours]],NonNurse[[#This Row],[OT Assistant Hours]],NonNurse[[#This Row],[OT Aide Hours]])/NonNurse[[#This Row],[MDS Census]]</f>
        <v>1.1963457867466592E-2</v>
      </c>
      <c r="W46" s="6">
        <v>0.20141304347826089</v>
      </c>
      <c r="X46" s="6">
        <v>0.47315217391304348</v>
      </c>
      <c r="Y46" s="6">
        <v>0</v>
      </c>
      <c r="Z46" s="6">
        <f>SUM(NonNurse[[#This Row],[Physical Therapist (PT) Hours]],NonNurse[[#This Row],[PT Assistant Hours]],NonNurse[[#This Row],[PT Aide Hours]])/NonNurse[[#This Row],[MDS Census]]</f>
        <v>1.6923916007635671E-2</v>
      </c>
      <c r="AA46" s="6">
        <v>0</v>
      </c>
      <c r="AB46" s="6">
        <v>0</v>
      </c>
      <c r="AC46" s="6">
        <v>0</v>
      </c>
      <c r="AD46" s="6">
        <v>0</v>
      </c>
      <c r="AE46" s="6">
        <v>0</v>
      </c>
      <c r="AF46" s="6">
        <v>0</v>
      </c>
      <c r="AG46" s="6">
        <v>0</v>
      </c>
      <c r="AH46" s="1">
        <v>245341</v>
      </c>
      <c r="AI46">
        <v>5</v>
      </c>
    </row>
    <row r="47" spans="1:35" x14ac:dyDescent="0.25">
      <c r="A47" t="s">
        <v>356</v>
      </c>
      <c r="B47" t="s">
        <v>165</v>
      </c>
      <c r="C47" t="s">
        <v>618</v>
      </c>
      <c r="D47" t="s">
        <v>454</v>
      </c>
      <c r="E47" s="6">
        <v>24.804347826086957</v>
      </c>
      <c r="F47" s="6">
        <v>5.7391304347826084</v>
      </c>
      <c r="G47" s="6">
        <v>0.13043478260869565</v>
      </c>
      <c r="H47" s="6">
        <v>0.16304347826086957</v>
      </c>
      <c r="I47" s="6">
        <v>0.18478260869565216</v>
      </c>
      <c r="J47" s="6">
        <v>0</v>
      </c>
      <c r="K47" s="6">
        <v>0</v>
      </c>
      <c r="L47" s="6">
        <v>0.35000000000000003</v>
      </c>
      <c r="M47" s="6">
        <v>0</v>
      </c>
      <c r="N47" s="6">
        <v>3.8070652173913042</v>
      </c>
      <c r="O47" s="6">
        <f>SUM(NonNurse[[#This Row],[Qualified Social Work Staff Hours]],NonNurse[[#This Row],[Other Social Work Staff Hours]])/NonNurse[[#This Row],[MDS Census]]</f>
        <v>0.1534837861524978</v>
      </c>
      <c r="P47" s="6">
        <v>4.1494565217391308</v>
      </c>
      <c r="Q47" s="6">
        <v>7.1983695652173916</v>
      </c>
      <c r="R47" s="6">
        <f>SUM(NonNurse[[#This Row],[Qualified Activities Professional Hours]],NonNurse[[#This Row],[Other Activities Professional Hours]])/NonNurse[[#This Row],[MDS Census]]</f>
        <v>0.45749342681858024</v>
      </c>
      <c r="S47" s="6">
        <v>6.1847826086956513E-2</v>
      </c>
      <c r="T47" s="6">
        <v>0.43728260869565205</v>
      </c>
      <c r="U47" s="6">
        <v>0</v>
      </c>
      <c r="V47" s="6">
        <f>SUM(NonNurse[[#This Row],[Occupational Therapist Hours]],NonNurse[[#This Row],[OT Assistant Hours]],NonNurse[[#This Row],[OT Aide Hours]])/NonNurse[[#This Row],[MDS Census]]</f>
        <v>2.012269938650306E-2</v>
      </c>
      <c r="W47" s="6">
        <v>0.34728260869565214</v>
      </c>
      <c r="X47" s="6">
        <v>2.1899999999999991</v>
      </c>
      <c r="Y47" s="6">
        <v>0</v>
      </c>
      <c r="Z47" s="6">
        <f>SUM(NonNurse[[#This Row],[Physical Therapist (PT) Hours]],NonNurse[[#This Row],[PT Assistant Hours]],NonNurse[[#This Row],[PT Aide Hours]])/NonNurse[[#This Row],[MDS Census]]</f>
        <v>0.1022918492550394</v>
      </c>
      <c r="AA47" s="6">
        <v>0</v>
      </c>
      <c r="AB47" s="6">
        <v>0</v>
      </c>
      <c r="AC47" s="6">
        <v>0</v>
      </c>
      <c r="AD47" s="6">
        <v>0</v>
      </c>
      <c r="AE47" s="6">
        <v>0</v>
      </c>
      <c r="AF47" s="6">
        <v>0</v>
      </c>
      <c r="AG47" s="6">
        <v>0</v>
      </c>
      <c r="AH47" s="1">
        <v>245401</v>
      </c>
      <c r="AI47">
        <v>5</v>
      </c>
    </row>
    <row r="48" spans="1:35" x14ac:dyDescent="0.25">
      <c r="A48" t="s">
        <v>356</v>
      </c>
      <c r="B48" t="s">
        <v>249</v>
      </c>
      <c r="C48" t="s">
        <v>659</v>
      </c>
      <c r="D48" t="s">
        <v>408</v>
      </c>
      <c r="E48" s="6">
        <v>34.054347826086953</v>
      </c>
      <c r="F48" s="6">
        <v>4.6521739130434785</v>
      </c>
      <c r="G48" s="6">
        <v>0</v>
      </c>
      <c r="H48" s="6">
        <v>0.15217391304347827</v>
      </c>
      <c r="I48" s="6">
        <v>0.13043478260869565</v>
      </c>
      <c r="J48" s="6">
        <v>0</v>
      </c>
      <c r="K48" s="6">
        <v>0</v>
      </c>
      <c r="L48" s="6">
        <v>0.37184782608695655</v>
      </c>
      <c r="M48" s="6">
        <v>0</v>
      </c>
      <c r="N48" s="6">
        <v>0</v>
      </c>
      <c r="O48" s="6">
        <f>SUM(NonNurse[[#This Row],[Qualified Social Work Staff Hours]],NonNurse[[#This Row],[Other Social Work Staff Hours]])/NonNurse[[#This Row],[MDS Census]]</f>
        <v>0</v>
      </c>
      <c r="P48" s="6">
        <v>4.9048913043478262</v>
      </c>
      <c r="Q48" s="6">
        <v>16.676630434782609</v>
      </c>
      <c r="R48" s="6">
        <f>SUM(NonNurse[[#This Row],[Qualified Activities Professional Hours]],NonNurse[[#This Row],[Other Activities Professional Hours]])/NonNurse[[#This Row],[MDS Census]]</f>
        <v>0.63373763166294295</v>
      </c>
      <c r="S48" s="6">
        <v>1.0488043478260867</v>
      </c>
      <c r="T48" s="6">
        <v>0</v>
      </c>
      <c r="U48" s="6">
        <v>0</v>
      </c>
      <c r="V48" s="6">
        <f>SUM(NonNurse[[#This Row],[Occupational Therapist Hours]],NonNurse[[#This Row],[OT Assistant Hours]],NonNurse[[#This Row],[OT Aide Hours]])/NonNurse[[#This Row],[MDS Census]]</f>
        <v>3.0797957229492495E-2</v>
      </c>
      <c r="W48" s="6">
        <v>0.99978260869565216</v>
      </c>
      <c r="X48" s="6">
        <v>0.60521739130434793</v>
      </c>
      <c r="Y48" s="6">
        <v>0</v>
      </c>
      <c r="Z48" s="6">
        <f>SUM(NonNurse[[#This Row],[Physical Therapist (PT) Hours]],NonNurse[[#This Row],[PT Assistant Hours]],NonNurse[[#This Row],[PT Aide Hours]])/NonNurse[[#This Row],[MDS Census]]</f>
        <v>4.7130545802744978E-2</v>
      </c>
      <c r="AA48" s="6">
        <v>3.2608695652173912E-2</v>
      </c>
      <c r="AB48" s="6">
        <v>0</v>
      </c>
      <c r="AC48" s="6">
        <v>0</v>
      </c>
      <c r="AD48" s="6">
        <v>0</v>
      </c>
      <c r="AE48" s="6">
        <v>0</v>
      </c>
      <c r="AF48" s="6">
        <v>0</v>
      </c>
      <c r="AG48" s="6">
        <v>0</v>
      </c>
      <c r="AH48" s="1">
        <v>245521</v>
      </c>
      <c r="AI48">
        <v>5</v>
      </c>
    </row>
    <row r="49" spans="1:35" x14ac:dyDescent="0.25">
      <c r="A49" t="s">
        <v>356</v>
      </c>
      <c r="B49" t="s">
        <v>143</v>
      </c>
      <c r="C49" t="s">
        <v>513</v>
      </c>
      <c r="D49" t="s">
        <v>413</v>
      </c>
      <c r="E49" s="6">
        <v>69.021739130434781</v>
      </c>
      <c r="F49" s="6">
        <v>4.7336956521739131</v>
      </c>
      <c r="G49" s="6">
        <v>0.42391304347826086</v>
      </c>
      <c r="H49" s="6">
        <v>0.29815217391304355</v>
      </c>
      <c r="I49" s="6">
        <v>5.3043478260869561</v>
      </c>
      <c r="J49" s="6">
        <v>0</v>
      </c>
      <c r="K49" s="6">
        <v>0</v>
      </c>
      <c r="L49" s="6">
        <v>3.7916304347826086</v>
      </c>
      <c r="M49" s="6">
        <v>5.1304347826086953</v>
      </c>
      <c r="N49" s="6">
        <v>1.8016304347826086</v>
      </c>
      <c r="O49" s="6">
        <f>SUM(NonNurse[[#This Row],[Qualified Social Work Staff Hours]],NonNurse[[#This Row],[Other Social Work Staff Hours]])/NonNurse[[#This Row],[MDS Census]]</f>
        <v>0.10043307086614173</v>
      </c>
      <c r="P49" s="6">
        <v>20.877717391304348</v>
      </c>
      <c r="Q49" s="6">
        <v>1.5788043478260869</v>
      </c>
      <c r="R49" s="6">
        <f>SUM(NonNurse[[#This Row],[Qualified Activities Professional Hours]],NonNurse[[#This Row],[Other Activities Professional Hours]])/NonNurse[[#This Row],[MDS Census]]</f>
        <v>0.32535433070866143</v>
      </c>
      <c r="S49" s="6">
        <v>11.635543478260869</v>
      </c>
      <c r="T49" s="6">
        <v>4.4942391304347815</v>
      </c>
      <c r="U49" s="6">
        <v>0</v>
      </c>
      <c r="V49" s="6">
        <f>SUM(NonNurse[[#This Row],[Occupational Therapist Hours]],NonNurse[[#This Row],[OT Assistant Hours]],NonNurse[[#This Row],[OT Aide Hours]])/NonNurse[[#This Row],[MDS Census]]</f>
        <v>0.23369133858267713</v>
      </c>
      <c r="W49" s="6">
        <v>6.8343478260869572</v>
      </c>
      <c r="X49" s="6">
        <v>7.9196739130434786</v>
      </c>
      <c r="Y49" s="6">
        <v>3.847826086956522</v>
      </c>
      <c r="Z49" s="6">
        <f>SUM(NonNurse[[#This Row],[Physical Therapist (PT) Hours]],NonNurse[[#This Row],[PT Assistant Hours]],NonNurse[[#This Row],[PT Aide Hours]])/NonNurse[[#This Row],[MDS Census]]</f>
        <v>0.26950708661417327</v>
      </c>
      <c r="AA49" s="6">
        <v>0</v>
      </c>
      <c r="AB49" s="6">
        <v>0</v>
      </c>
      <c r="AC49" s="6">
        <v>0</v>
      </c>
      <c r="AD49" s="6">
        <v>0</v>
      </c>
      <c r="AE49" s="6">
        <v>0</v>
      </c>
      <c r="AF49" s="6">
        <v>0</v>
      </c>
      <c r="AG49" s="6">
        <v>0</v>
      </c>
      <c r="AH49" s="1">
        <v>245365</v>
      </c>
      <c r="AI49">
        <v>5</v>
      </c>
    </row>
    <row r="50" spans="1:35" x14ac:dyDescent="0.25">
      <c r="A50" t="s">
        <v>356</v>
      </c>
      <c r="B50" t="s">
        <v>98</v>
      </c>
      <c r="C50" t="s">
        <v>579</v>
      </c>
      <c r="D50" t="s">
        <v>413</v>
      </c>
      <c r="E50" s="6">
        <v>98.271739130434781</v>
      </c>
      <c r="F50" s="6">
        <v>5.0434782608695654</v>
      </c>
      <c r="G50" s="6">
        <v>4.3478260869565216E-2</v>
      </c>
      <c r="H50" s="6">
        <v>0.64076086956521738</v>
      </c>
      <c r="I50" s="6">
        <v>8.6195652173913047</v>
      </c>
      <c r="J50" s="6">
        <v>0</v>
      </c>
      <c r="K50" s="6">
        <v>0</v>
      </c>
      <c r="L50" s="6">
        <v>2.6742391304347812</v>
      </c>
      <c r="M50" s="6">
        <v>19.741847826086957</v>
      </c>
      <c r="N50" s="6">
        <v>3.9293478260869565</v>
      </c>
      <c r="O50" s="6">
        <f>SUM(NonNurse[[#This Row],[Qualified Social Work Staff Hours]],NonNurse[[#This Row],[Other Social Work Staff Hours]])/NonNurse[[#This Row],[MDS Census]]</f>
        <v>0.2408749032186705</v>
      </c>
      <c r="P50" s="6">
        <v>27.334239130434781</v>
      </c>
      <c r="Q50" s="6">
        <v>0.42391304347826086</v>
      </c>
      <c r="R50" s="6">
        <f>SUM(NonNurse[[#This Row],[Qualified Activities Professional Hours]],NonNurse[[#This Row],[Other Activities Professional Hours]])/NonNurse[[#This Row],[MDS Census]]</f>
        <v>0.28246322309479038</v>
      </c>
      <c r="S50" s="6">
        <v>10.760434782608698</v>
      </c>
      <c r="T50" s="6">
        <v>7.026521739130434</v>
      </c>
      <c r="U50" s="6">
        <v>0</v>
      </c>
      <c r="V50" s="6">
        <f>SUM(NonNurse[[#This Row],[Occupational Therapist Hours]],NonNurse[[#This Row],[OT Assistant Hours]],NonNurse[[#This Row],[OT Aide Hours]])/NonNurse[[#This Row],[MDS Census]]</f>
        <v>0.18099767724809204</v>
      </c>
      <c r="W50" s="6">
        <v>21.020326086956526</v>
      </c>
      <c r="X50" s="6">
        <v>9.2759782608695662</v>
      </c>
      <c r="Y50" s="6">
        <v>4.7717391304347823</v>
      </c>
      <c r="Z50" s="6">
        <f>SUM(NonNurse[[#This Row],[Physical Therapist (PT) Hours]],NonNurse[[#This Row],[PT Assistant Hours]],NonNurse[[#This Row],[PT Aide Hours]])/NonNurse[[#This Row],[MDS Census]]</f>
        <v>0.35684769383917714</v>
      </c>
      <c r="AA50" s="6">
        <v>0</v>
      </c>
      <c r="AB50" s="6">
        <v>0</v>
      </c>
      <c r="AC50" s="6">
        <v>0</v>
      </c>
      <c r="AD50" s="6">
        <v>0</v>
      </c>
      <c r="AE50" s="6">
        <v>0</v>
      </c>
      <c r="AF50" s="6">
        <v>0</v>
      </c>
      <c r="AG50" s="6">
        <v>0</v>
      </c>
      <c r="AH50" s="1">
        <v>245300</v>
      </c>
      <c r="AI50">
        <v>5</v>
      </c>
    </row>
    <row r="51" spans="1:35" x14ac:dyDescent="0.25">
      <c r="A51" t="s">
        <v>356</v>
      </c>
      <c r="B51" t="s">
        <v>67</v>
      </c>
      <c r="C51" t="s">
        <v>513</v>
      </c>
      <c r="D51" t="s">
        <v>413</v>
      </c>
      <c r="E51" s="6">
        <v>80.630434782608702</v>
      </c>
      <c r="F51" s="6">
        <v>9.2173913043478262</v>
      </c>
      <c r="G51" s="6">
        <v>0.30434782608695654</v>
      </c>
      <c r="H51" s="6">
        <v>0.41619565217391302</v>
      </c>
      <c r="I51" s="6">
        <v>4.8695652173913047</v>
      </c>
      <c r="J51" s="6">
        <v>0</v>
      </c>
      <c r="K51" s="6">
        <v>0</v>
      </c>
      <c r="L51" s="6">
        <v>4.0880434782608699</v>
      </c>
      <c r="M51" s="6">
        <v>10.39282608695652</v>
      </c>
      <c r="N51" s="6">
        <v>4.3948913043478255</v>
      </c>
      <c r="O51" s="6">
        <f>SUM(NonNurse[[#This Row],[Qualified Social Work Staff Hours]],NonNurse[[#This Row],[Other Social Work Staff Hours]])/NonNurse[[#This Row],[MDS Census]]</f>
        <v>0.18340118630358582</v>
      </c>
      <c r="P51" s="6">
        <v>11.376086956521737</v>
      </c>
      <c r="Q51" s="6">
        <v>0</v>
      </c>
      <c r="R51" s="6">
        <f>SUM(NonNurse[[#This Row],[Qualified Activities Professional Hours]],NonNurse[[#This Row],[Other Activities Professional Hours]])/NonNurse[[#This Row],[MDS Census]]</f>
        <v>0.14108924238339171</v>
      </c>
      <c r="S51" s="6">
        <v>5.1061956521739118</v>
      </c>
      <c r="T51" s="6">
        <v>4.0590217391304337</v>
      </c>
      <c r="U51" s="6">
        <v>0</v>
      </c>
      <c r="V51" s="6">
        <f>SUM(NonNurse[[#This Row],[Occupational Therapist Hours]],NonNurse[[#This Row],[OT Assistant Hours]],NonNurse[[#This Row],[OT Aide Hours]])/NonNurse[[#This Row],[MDS Census]]</f>
        <v>0.11366945268266375</v>
      </c>
      <c r="W51" s="6">
        <v>9.6103260869565243</v>
      </c>
      <c r="X51" s="6">
        <v>5.2328260869565222</v>
      </c>
      <c r="Y51" s="6">
        <v>3.9239130434782608</v>
      </c>
      <c r="Z51" s="6">
        <f>SUM(NonNurse[[#This Row],[Physical Therapist (PT) Hours]],NonNurse[[#This Row],[PT Assistant Hours]],NonNurse[[#This Row],[PT Aide Hours]])/NonNurse[[#This Row],[MDS Census]]</f>
        <v>0.2327541116203829</v>
      </c>
      <c r="AA51" s="6">
        <v>0</v>
      </c>
      <c r="AB51" s="6">
        <v>0</v>
      </c>
      <c r="AC51" s="6">
        <v>0</v>
      </c>
      <c r="AD51" s="6">
        <v>0</v>
      </c>
      <c r="AE51" s="6">
        <v>0</v>
      </c>
      <c r="AF51" s="6">
        <v>0</v>
      </c>
      <c r="AG51" s="6">
        <v>0</v>
      </c>
      <c r="AH51" s="1">
        <v>245255</v>
      </c>
      <c r="AI51">
        <v>5</v>
      </c>
    </row>
    <row r="52" spans="1:35" x14ac:dyDescent="0.25">
      <c r="A52" t="s">
        <v>356</v>
      </c>
      <c r="B52" t="s">
        <v>178</v>
      </c>
      <c r="C52" t="s">
        <v>626</v>
      </c>
      <c r="D52" t="s">
        <v>452</v>
      </c>
      <c r="E52" s="6">
        <v>66.25</v>
      </c>
      <c r="F52" s="6">
        <v>0</v>
      </c>
      <c r="G52" s="6">
        <v>0</v>
      </c>
      <c r="H52" s="6">
        <v>0</v>
      </c>
      <c r="I52" s="6">
        <v>0</v>
      </c>
      <c r="J52" s="6">
        <v>0</v>
      </c>
      <c r="K52" s="6">
        <v>0</v>
      </c>
      <c r="L52" s="6">
        <v>0.76010869565217365</v>
      </c>
      <c r="M52" s="6">
        <v>4.2934782608695654</v>
      </c>
      <c r="N52" s="6">
        <v>0.96467391304347827</v>
      </c>
      <c r="O52" s="6">
        <f>SUM(NonNurse[[#This Row],[Qualified Social Work Staff Hours]],NonNurse[[#This Row],[Other Social Work Staff Hours]])/NonNurse[[#This Row],[MDS Census]]</f>
        <v>7.936833470057425E-2</v>
      </c>
      <c r="P52" s="6">
        <v>5.7228260869565215</v>
      </c>
      <c r="Q52" s="6">
        <v>13.5625</v>
      </c>
      <c r="R52" s="6">
        <f>SUM(NonNurse[[#This Row],[Qualified Activities Professional Hours]],NonNurse[[#This Row],[Other Activities Professional Hours]])/NonNurse[[#This Row],[MDS Census]]</f>
        <v>0.29109926168990979</v>
      </c>
      <c r="S52" s="6">
        <v>8.8909782608695647</v>
      </c>
      <c r="T52" s="6">
        <v>8.1618478260869551</v>
      </c>
      <c r="U52" s="6">
        <v>0</v>
      </c>
      <c r="V52" s="6">
        <f>SUM(NonNurse[[#This Row],[Occupational Therapist Hours]],NonNurse[[#This Row],[OT Assistant Hours]],NonNurse[[#This Row],[OT Aide Hours]])/NonNurse[[#This Row],[MDS Census]]</f>
        <v>0.25740114848236256</v>
      </c>
      <c r="W52" s="6">
        <v>1.6188043478260867</v>
      </c>
      <c r="X52" s="6">
        <v>14.227608695652169</v>
      </c>
      <c r="Y52" s="6">
        <v>0</v>
      </c>
      <c r="Z52" s="6">
        <f>SUM(NonNurse[[#This Row],[Physical Therapist (PT) Hours]],NonNurse[[#This Row],[PT Assistant Hours]],NonNurse[[#This Row],[PT Aide Hours]])/NonNurse[[#This Row],[MDS Census]]</f>
        <v>0.23919114027891708</v>
      </c>
      <c r="AA52" s="6">
        <v>0</v>
      </c>
      <c r="AB52" s="6">
        <v>0</v>
      </c>
      <c r="AC52" s="6">
        <v>0</v>
      </c>
      <c r="AD52" s="6">
        <v>70.600543478260875</v>
      </c>
      <c r="AE52" s="6">
        <v>0</v>
      </c>
      <c r="AF52" s="6">
        <v>0</v>
      </c>
      <c r="AG52" s="6">
        <v>0</v>
      </c>
      <c r="AH52" s="1">
        <v>245423</v>
      </c>
      <c r="AI52">
        <v>5</v>
      </c>
    </row>
    <row r="53" spans="1:35" x14ac:dyDescent="0.25">
      <c r="A53" t="s">
        <v>356</v>
      </c>
      <c r="B53" t="s">
        <v>144</v>
      </c>
      <c r="C53" t="s">
        <v>545</v>
      </c>
      <c r="D53" t="s">
        <v>420</v>
      </c>
      <c r="E53" s="6">
        <v>112.67391304347827</v>
      </c>
      <c r="F53" s="6">
        <v>5.6521739130434785</v>
      </c>
      <c r="G53" s="6">
        <v>0.14130434782608695</v>
      </c>
      <c r="H53" s="6">
        <v>0.38532608695652176</v>
      </c>
      <c r="I53" s="6">
        <v>3.7608695652173911</v>
      </c>
      <c r="J53" s="6">
        <v>0</v>
      </c>
      <c r="K53" s="6">
        <v>0</v>
      </c>
      <c r="L53" s="6">
        <v>1.1490217391304349</v>
      </c>
      <c r="M53" s="6">
        <v>5.0434782608695654</v>
      </c>
      <c r="N53" s="6">
        <v>4.4891304347826084</v>
      </c>
      <c r="O53" s="6">
        <f>SUM(NonNurse[[#This Row],[Qualified Social Work Staff Hours]],NonNurse[[#This Row],[Other Social Work Staff Hours]])/NonNurse[[#This Row],[MDS Census]]</f>
        <v>8.4603511479837926E-2</v>
      </c>
      <c r="P53" s="6">
        <v>4.9565217391304346</v>
      </c>
      <c r="Q53" s="6">
        <v>7.6086956521739131</v>
      </c>
      <c r="R53" s="6">
        <f>SUM(NonNurse[[#This Row],[Qualified Activities Professional Hours]],NonNurse[[#This Row],[Other Activities Professional Hours]])/NonNurse[[#This Row],[MDS Census]]</f>
        <v>0.11151842562222651</v>
      </c>
      <c r="S53" s="6">
        <v>6.8240217391304343</v>
      </c>
      <c r="T53" s="6">
        <v>5.0351086956521742</v>
      </c>
      <c r="U53" s="6">
        <v>0</v>
      </c>
      <c r="V53" s="6">
        <f>SUM(NonNurse[[#This Row],[Occupational Therapist Hours]],NonNurse[[#This Row],[OT Assistant Hours]],NonNurse[[#This Row],[OT Aide Hours]])/NonNurse[[#This Row],[MDS Census]]</f>
        <v>0.10525178468068686</v>
      </c>
      <c r="W53" s="6">
        <v>4.8214130434782616</v>
      </c>
      <c r="X53" s="6">
        <v>3.2731521739130436</v>
      </c>
      <c r="Y53" s="6">
        <v>0</v>
      </c>
      <c r="Z53" s="6">
        <f>SUM(NonNurse[[#This Row],[Physical Therapist (PT) Hours]],NonNurse[[#This Row],[PT Assistant Hours]],NonNurse[[#This Row],[PT Aide Hours]])/NonNurse[[#This Row],[MDS Census]]</f>
        <v>7.1840632838124655E-2</v>
      </c>
      <c r="AA53" s="6">
        <v>0</v>
      </c>
      <c r="AB53" s="6">
        <v>0</v>
      </c>
      <c r="AC53" s="6">
        <v>0</v>
      </c>
      <c r="AD53" s="6">
        <v>0</v>
      </c>
      <c r="AE53" s="6">
        <v>0</v>
      </c>
      <c r="AF53" s="6">
        <v>0</v>
      </c>
      <c r="AG53" s="6">
        <v>0</v>
      </c>
      <c r="AH53" s="1">
        <v>245366</v>
      </c>
      <c r="AI53">
        <v>5</v>
      </c>
    </row>
    <row r="54" spans="1:35" x14ac:dyDescent="0.25">
      <c r="A54" t="s">
        <v>356</v>
      </c>
      <c r="B54" t="s">
        <v>278</v>
      </c>
      <c r="C54" t="s">
        <v>681</v>
      </c>
      <c r="D54" t="s">
        <v>409</v>
      </c>
      <c r="E54" s="6">
        <v>33.206521739130437</v>
      </c>
      <c r="F54" s="6">
        <v>5.901086956521743</v>
      </c>
      <c r="G54" s="6">
        <v>4.8913043478260872E-2</v>
      </c>
      <c r="H54" s="6">
        <v>0.21195652173913043</v>
      </c>
      <c r="I54" s="6">
        <v>0.56521739130434778</v>
      </c>
      <c r="J54" s="6">
        <v>0</v>
      </c>
      <c r="K54" s="6">
        <v>0</v>
      </c>
      <c r="L54" s="6">
        <v>0.44086956521739123</v>
      </c>
      <c r="M54" s="6">
        <v>5.5119565217391324</v>
      </c>
      <c r="N54" s="6">
        <v>0</v>
      </c>
      <c r="O54" s="6">
        <f>SUM(NonNurse[[#This Row],[Qualified Social Work Staff Hours]],NonNurse[[#This Row],[Other Social Work Staff Hours]])/NonNurse[[#This Row],[MDS Census]]</f>
        <v>0.16599018003273328</v>
      </c>
      <c r="P54" s="6">
        <v>4.5978260869565242</v>
      </c>
      <c r="Q54" s="6">
        <v>11.081521739130432</v>
      </c>
      <c r="R54" s="6">
        <f>SUM(NonNurse[[#This Row],[Qualified Activities Professional Hours]],NonNurse[[#This Row],[Other Activities Professional Hours]])/NonNurse[[#This Row],[MDS Census]]</f>
        <v>0.47217675941080195</v>
      </c>
      <c r="S54" s="6">
        <v>0.94195652173913069</v>
      </c>
      <c r="T54" s="6">
        <v>3.8251086956521734</v>
      </c>
      <c r="U54" s="6">
        <v>0</v>
      </c>
      <c r="V54" s="6">
        <f>SUM(NonNurse[[#This Row],[Occupational Therapist Hours]],NonNurse[[#This Row],[OT Assistant Hours]],NonNurse[[#This Row],[OT Aide Hours]])/NonNurse[[#This Row],[MDS Census]]</f>
        <v>0.14355810147299505</v>
      </c>
      <c r="W54" s="6">
        <v>0.58673913043478243</v>
      </c>
      <c r="X54" s="6">
        <v>4.3569565217391304</v>
      </c>
      <c r="Y54" s="6">
        <v>0</v>
      </c>
      <c r="Z54" s="6">
        <f>SUM(NonNurse[[#This Row],[Physical Therapist (PT) Hours]],NonNurse[[#This Row],[PT Assistant Hours]],NonNurse[[#This Row],[PT Aide Hours]])/NonNurse[[#This Row],[MDS Census]]</f>
        <v>0.1488772504091653</v>
      </c>
      <c r="AA54" s="6">
        <v>0</v>
      </c>
      <c r="AB54" s="6">
        <v>0</v>
      </c>
      <c r="AC54" s="6">
        <v>0</v>
      </c>
      <c r="AD54" s="6">
        <v>0</v>
      </c>
      <c r="AE54" s="6">
        <v>0</v>
      </c>
      <c r="AF54" s="6">
        <v>0</v>
      </c>
      <c r="AG54" s="6">
        <v>0</v>
      </c>
      <c r="AH54" s="1">
        <v>245573</v>
      </c>
      <c r="AI54">
        <v>5</v>
      </c>
    </row>
    <row r="55" spans="1:35" x14ac:dyDescent="0.25">
      <c r="A55" t="s">
        <v>356</v>
      </c>
      <c r="B55" t="s">
        <v>264</v>
      </c>
      <c r="C55" t="s">
        <v>670</v>
      </c>
      <c r="D55" t="s">
        <v>429</v>
      </c>
      <c r="E55" s="6">
        <v>20.315217391304348</v>
      </c>
      <c r="F55" s="6">
        <v>0</v>
      </c>
      <c r="G55" s="6">
        <v>0</v>
      </c>
      <c r="H55" s="6">
        <v>4.8913043478260872E-2</v>
      </c>
      <c r="I55" s="6">
        <v>0.25</v>
      </c>
      <c r="J55" s="6">
        <v>0</v>
      </c>
      <c r="K55" s="6">
        <v>0</v>
      </c>
      <c r="L55" s="6">
        <v>0.35771739130434776</v>
      </c>
      <c r="M55" s="6">
        <v>0</v>
      </c>
      <c r="N55" s="6">
        <v>4.4375</v>
      </c>
      <c r="O55" s="6">
        <f>SUM(NonNurse[[#This Row],[Qualified Social Work Staff Hours]],NonNurse[[#This Row],[Other Social Work Staff Hours]])/NonNurse[[#This Row],[MDS Census]]</f>
        <v>0.21843231674692348</v>
      </c>
      <c r="P55" s="6">
        <v>0</v>
      </c>
      <c r="Q55" s="6">
        <v>11.418478260869565</v>
      </c>
      <c r="R55" s="6">
        <f>SUM(NonNurse[[#This Row],[Qualified Activities Professional Hours]],NonNurse[[#This Row],[Other Activities Professional Hours]])/NonNurse[[#This Row],[MDS Census]]</f>
        <v>0.56206527554842156</v>
      </c>
      <c r="S55" s="6">
        <v>1.7540217391304349</v>
      </c>
      <c r="T55" s="6">
        <v>1.6910869565217386</v>
      </c>
      <c r="U55" s="6">
        <v>0</v>
      </c>
      <c r="V55" s="6">
        <f>SUM(NonNurse[[#This Row],[Occupational Therapist Hours]],NonNurse[[#This Row],[OT Assistant Hours]],NonNurse[[#This Row],[OT Aide Hours]])/NonNurse[[#This Row],[MDS Census]]</f>
        <v>0.16958266452648474</v>
      </c>
      <c r="W55" s="6">
        <v>0.9867391304347829</v>
      </c>
      <c r="X55" s="6">
        <v>2.6395652173913047</v>
      </c>
      <c r="Y55" s="6">
        <v>0</v>
      </c>
      <c r="Z55" s="6">
        <f>SUM(NonNurse[[#This Row],[Physical Therapist (PT) Hours]],NonNurse[[#This Row],[PT Assistant Hours]],NonNurse[[#This Row],[PT Aide Hours]])/NonNurse[[#This Row],[MDS Census]]</f>
        <v>0.17850187265917608</v>
      </c>
      <c r="AA55" s="6">
        <v>0</v>
      </c>
      <c r="AB55" s="6">
        <v>0</v>
      </c>
      <c r="AC55" s="6">
        <v>0</v>
      </c>
      <c r="AD55" s="6">
        <v>0</v>
      </c>
      <c r="AE55" s="6">
        <v>0</v>
      </c>
      <c r="AF55" s="6">
        <v>0</v>
      </c>
      <c r="AG55" s="6">
        <v>0</v>
      </c>
      <c r="AH55" s="1">
        <v>245551</v>
      </c>
      <c r="AI55">
        <v>5</v>
      </c>
    </row>
    <row r="56" spans="1:35" x14ac:dyDescent="0.25">
      <c r="A56" t="s">
        <v>356</v>
      </c>
      <c r="B56" t="s">
        <v>172</v>
      </c>
      <c r="C56" t="s">
        <v>622</v>
      </c>
      <c r="D56" t="s">
        <v>405</v>
      </c>
      <c r="E56" s="6">
        <v>39.467391304347828</v>
      </c>
      <c r="F56" s="6">
        <v>4.5652173913043477</v>
      </c>
      <c r="G56" s="6">
        <v>0.13043478260869565</v>
      </c>
      <c r="H56" s="6">
        <v>0.45652173913043476</v>
      </c>
      <c r="I56" s="6">
        <v>0</v>
      </c>
      <c r="J56" s="6">
        <v>0</v>
      </c>
      <c r="K56" s="6">
        <v>0</v>
      </c>
      <c r="L56" s="6">
        <v>5.434782608695652E-2</v>
      </c>
      <c r="M56" s="6">
        <v>4.9184782608695654</v>
      </c>
      <c r="N56" s="6">
        <v>0</v>
      </c>
      <c r="O56" s="6">
        <f>SUM(NonNurse[[#This Row],[Qualified Social Work Staff Hours]],NonNurse[[#This Row],[Other Social Work Staff Hours]])/NonNurse[[#This Row],[MDS Census]]</f>
        <v>0.12462131644175159</v>
      </c>
      <c r="P56" s="6">
        <v>4.7717391304347823</v>
      </c>
      <c r="Q56" s="6">
        <v>3.0380434782608696</v>
      </c>
      <c r="R56" s="6">
        <f>SUM(NonNurse[[#This Row],[Qualified Activities Professional Hours]],NonNurse[[#This Row],[Other Activities Professional Hours]])/NonNurse[[#This Row],[MDS Census]]</f>
        <v>0.19787937207380887</v>
      </c>
      <c r="S56" s="6">
        <v>0.55021739130434777</v>
      </c>
      <c r="T56" s="6">
        <v>1.7869565217391306</v>
      </c>
      <c r="U56" s="6">
        <v>0</v>
      </c>
      <c r="V56" s="6">
        <f>SUM(NonNurse[[#This Row],[Occupational Therapist Hours]],NonNurse[[#This Row],[OT Assistant Hours]],NonNurse[[#This Row],[OT Aide Hours]])/NonNurse[[#This Row],[MDS Census]]</f>
        <v>5.9217846323326898E-2</v>
      </c>
      <c r="W56" s="6">
        <v>0.45565217391304352</v>
      </c>
      <c r="X56" s="6">
        <v>1.4396739130434781</v>
      </c>
      <c r="Y56" s="6">
        <v>0</v>
      </c>
      <c r="Z56" s="6">
        <f>SUM(NonNurse[[#This Row],[Physical Therapist (PT) Hours]],NonNurse[[#This Row],[PT Assistant Hours]],NonNurse[[#This Row],[PT Aide Hours]])/NonNurse[[#This Row],[MDS Census]]</f>
        <v>4.802258331038281E-2</v>
      </c>
      <c r="AA56" s="6">
        <v>0.2608695652173913</v>
      </c>
      <c r="AB56" s="6">
        <v>0</v>
      </c>
      <c r="AC56" s="6">
        <v>0</v>
      </c>
      <c r="AD56" s="6">
        <v>0</v>
      </c>
      <c r="AE56" s="6">
        <v>0</v>
      </c>
      <c r="AF56" s="6">
        <v>0</v>
      </c>
      <c r="AG56" s="6">
        <v>0</v>
      </c>
      <c r="AH56" s="1">
        <v>245412</v>
      </c>
      <c r="AI56">
        <v>5</v>
      </c>
    </row>
    <row r="57" spans="1:35" x14ac:dyDescent="0.25">
      <c r="A57" t="s">
        <v>356</v>
      </c>
      <c r="B57" t="s">
        <v>277</v>
      </c>
      <c r="C57" t="s">
        <v>680</v>
      </c>
      <c r="D57" t="s">
        <v>388</v>
      </c>
      <c r="E57" s="6">
        <v>28.228260869565219</v>
      </c>
      <c r="F57" s="6">
        <v>10.315217391304348</v>
      </c>
      <c r="G57" s="6">
        <v>1.0869565217391304E-2</v>
      </c>
      <c r="H57" s="6">
        <v>0.21739130434782608</v>
      </c>
      <c r="I57" s="6">
        <v>4.9347826086956523</v>
      </c>
      <c r="J57" s="6">
        <v>0</v>
      </c>
      <c r="K57" s="6">
        <v>0</v>
      </c>
      <c r="L57" s="6">
        <v>0.2391304347826087</v>
      </c>
      <c r="M57" s="6">
        <v>4.6902173913043477</v>
      </c>
      <c r="N57" s="6">
        <v>0</v>
      </c>
      <c r="O57" s="6">
        <f>SUM(NonNurse[[#This Row],[Qualified Social Work Staff Hours]],NonNurse[[#This Row],[Other Social Work Staff Hours]])/NonNurse[[#This Row],[MDS Census]]</f>
        <v>0.1661532537543319</v>
      </c>
      <c r="P57" s="6">
        <v>8.3438043478260866</v>
      </c>
      <c r="Q57" s="6">
        <v>3.9429347826086958</v>
      </c>
      <c r="R57" s="6">
        <f>SUM(NonNurse[[#This Row],[Qualified Activities Professional Hours]],NonNurse[[#This Row],[Other Activities Professional Hours]])/NonNurse[[#This Row],[MDS Census]]</f>
        <v>0.43526376588371191</v>
      </c>
      <c r="S57" s="6">
        <v>0.41032608695652173</v>
      </c>
      <c r="T57" s="6">
        <v>1.0923913043478262</v>
      </c>
      <c r="U57" s="6">
        <v>0</v>
      </c>
      <c r="V57" s="6">
        <f>SUM(NonNurse[[#This Row],[Occupational Therapist Hours]],NonNurse[[#This Row],[OT Assistant Hours]],NonNurse[[#This Row],[OT Aide Hours]])/NonNurse[[#This Row],[MDS Census]]</f>
        <v>5.3234501347708893E-2</v>
      </c>
      <c r="W57" s="6">
        <v>1.8043478260869565</v>
      </c>
      <c r="X57" s="6">
        <v>2.5461956521739131</v>
      </c>
      <c r="Y57" s="6">
        <v>0</v>
      </c>
      <c r="Z57" s="6">
        <f>SUM(NonNurse[[#This Row],[Physical Therapist (PT) Hours]],NonNurse[[#This Row],[PT Assistant Hours]],NonNurse[[#This Row],[PT Aide Hours]])/NonNurse[[#This Row],[MDS Census]]</f>
        <v>0.1541201386214863</v>
      </c>
      <c r="AA57" s="6">
        <v>0</v>
      </c>
      <c r="AB57" s="6">
        <v>0</v>
      </c>
      <c r="AC57" s="6">
        <v>0</v>
      </c>
      <c r="AD57" s="6">
        <v>0</v>
      </c>
      <c r="AE57" s="6">
        <v>0</v>
      </c>
      <c r="AF57" s="6">
        <v>0</v>
      </c>
      <c r="AG57" s="6">
        <v>1.6304347826086956E-2</v>
      </c>
      <c r="AH57" s="1">
        <v>245572</v>
      </c>
      <c r="AI57">
        <v>5</v>
      </c>
    </row>
    <row r="58" spans="1:35" x14ac:dyDescent="0.25">
      <c r="A58" t="s">
        <v>356</v>
      </c>
      <c r="B58" t="s">
        <v>158</v>
      </c>
      <c r="C58" t="s">
        <v>614</v>
      </c>
      <c r="D58" t="s">
        <v>420</v>
      </c>
      <c r="E58" s="6">
        <v>25.576086956521738</v>
      </c>
      <c r="F58" s="6">
        <v>0.54347826086956519</v>
      </c>
      <c r="G58" s="6">
        <v>0</v>
      </c>
      <c r="H58" s="6">
        <v>0.14130434782608695</v>
      </c>
      <c r="I58" s="6">
        <v>0</v>
      </c>
      <c r="J58" s="6">
        <v>0</v>
      </c>
      <c r="K58" s="6">
        <v>0</v>
      </c>
      <c r="L58" s="6">
        <v>0</v>
      </c>
      <c r="M58" s="6">
        <v>0.82880434782608692</v>
      </c>
      <c r="N58" s="6">
        <v>0</v>
      </c>
      <c r="O58" s="6">
        <f>SUM(NonNurse[[#This Row],[Qualified Social Work Staff Hours]],NonNurse[[#This Row],[Other Social Work Staff Hours]])/NonNurse[[#This Row],[MDS Census]]</f>
        <v>3.2405439864003398E-2</v>
      </c>
      <c r="P58" s="6">
        <v>0</v>
      </c>
      <c r="Q58" s="6">
        <v>4.4021739130434785</v>
      </c>
      <c r="R58" s="6">
        <f>SUM(NonNurse[[#This Row],[Qualified Activities Professional Hours]],NonNurse[[#This Row],[Other Activities Professional Hours]])/NonNurse[[#This Row],[MDS Census]]</f>
        <v>0.17212069698257546</v>
      </c>
      <c r="S58" s="6">
        <v>0.38043478260869568</v>
      </c>
      <c r="T58" s="6">
        <v>0</v>
      </c>
      <c r="U58" s="6">
        <v>0</v>
      </c>
      <c r="V58" s="6">
        <f>SUM(NonNurse[[#This Row],[Occupational Therapist Hours]],NonNurse[[#This Row],[OT Assistant Hours]],NonNurse[[#This Row],[OT Aide Hours]])/NonNurse[[#This Row],[MDS Census]]</f>
        <v>1.4874628134296644E-2</v>
      </c>
      <c r="W58" s="6">
        <v>3.2608695652173912E-2</v>
      </c>
      <c r="X58" s="6">
        <v>0</v>
      </c>
      <c r="Y58" s="6">
        <v>2.1630434782608696</v>
      </c>
      <c r="Z58" s="6">
        <f>SUM(NonNurse[[#This Row],[Physical Therapist (PT) Hours]],NonNurse[[#This Row],[PT Assistant Hours]],NonNurse[[#This Row],[PT Aide Hours]])/NonNurse[[#This Row],[MDS Census]]</f>
        <v>8.5847853803654908E-2</v>
      </c>
      <c r="AA58" s="6">
        <v>0</v>
      </c>
      <c r="AB58" s="6">
        <v>5.7717391304347823</v>
      </c>
      <c r="AC58" s="6">
        <v>0</v>
      </c>
      <c r="AD58" s="6">
        <v>0</v>
      </c>
      <c r="AE58" s="6">
        <v>0</v>
      </c>
      <c r="AF58" s="6">
        <v>0</v>
      </c>
      <c r="AG58" s="6">
        <v>0</v>
      </c>
      <c r="AH58" s="1">
        <v>245392</v>
      </c>
      <c r="AI58">
        <v>5</v>
      </c>
    </row>
    <row r="59" spans="1:35" x14ac:dyDescent="0.25">
      <c r="A59" t="s">
        <v>356</v>
      </c>
      <c r="B59" t="s">
        <v>102</v>
      </c>
      <c r="C59" t="s">
        <v>582</v>
      </c>
      <c r="D59" t="s">
        <v>400</v>
      </c>
      <c r="E59" s="6">
        <v>39.934782608695649</v>
      </c>
      <c r="F59" s="6">
        <v>5.7391304347826084</v>
      </c>
      <c r="G59" s="6">
        <v>0</v>
      </c>
      <c r="H59" s="6">
        <v>0</v>
      </c>
      <c r="I59" s="6">
        <v>0.71739130434782605</v>
      </c>
      <c r="J59" s="6">
        <v>0</v>
      </c>
      <c r="K59" s="6">
        <v>0</v>
      </c>
      <c r="L59" s="6">
        <v>0.77467391304347832</v>
      </c>
      <c r="M59" s="6">
        <v>0</v>
      </c>
      <c r="N59" s="6">
        <v>4.2608695652173916</v>
      </c>
      <c r="O59" s="6">
        <f>SUM(NonNurse[[#This Row],[Qualified Social Work Staff Hours]],NonNurse[[#This Row],[Other Social Work Staff Hours]])/NonNurse[[#This Row],[MDS Census]]</f>
        <v>0.10669569951007078</v>
      </c>
      <c r="P59" s="6">
        <v>5.1385869565217392</v>
      </c>
      <c r="Q59" s="6">
        <v>4.2798913043478262</v>
      </c>
      <c r="R59" s="6">
        <f>SUM(NonNurse[[#This Row],[Qualified Activities Professional Hours]],NonNurse[[#This Row],[Other Activities Professional Hours]])/NonNurse[[#This Row],[MDS Census]]</f>
        <v>0.23584648884050086</v>
      </c>
      <c r="S59" s="6">
        <v>1.2565217391304351</v>
      </c>
      <c r="T59" s="6">
        <v>2.1210869565217396</v>
      </c>
      <c r="U59" s="6">
        <v>0</v>
      </c>
      <c r="V59" s="6">
        <f>SUM(NonNurse[[#This Row],[Occupational Therapist Hours]],NonNurse[[#This Row],[OT Assistant Hours]],NonNurse[[#This Row],[OT Aide Hours]])/NonNurse[[#This Row],[MDS Census]]</f>
        <v>8.4578116494284178E-2</v>
      </c>
      <c r="W59" s="6">
        <v>6.0078260869565216</v>
      </c>
      <c r="X59" s="6">
        <v>2.2816304347826089</v>
      </c>
      <c r="Y59" s="6">
        <v>0</v>
      </c>
      <c r="Z59" s="6">
        <f>SUM(NonNurse[[#This Row],[Physical Therapist (PT) Hours]],NonNurse[[#This Row],[PT Assistant Hours]],NonNurse[[#This Row],[PT Aide Hours]])/NonNurse[[#This Row],[MDS Census]]</f>
        <v>0.2075748502994012</v>
      </c>
      <c r="AA59" s="6">
        <v>0</v>
      </c>
      <c r="AB59" s="6">
        <v>0</v>
      </c>
      <c r="AC59" s="6">
        <v>0</v>
      </c>
      <c r="AD59" s="6">
        <v>0</v>
      </c>
      <c r="AE59" s="6">
        <v>0</v>
      </c>
      <c r="AF59" s="6">
        <v>0</v>
      </c>
      <c r="AG59" s="6">
        <v>0</v>
      </c>
      <c r="AH59" s="1">
        <v>245307</v>
      </c>
      <c r="AI59">
        <v>5</v>
      </c>
    </row>
    <row r="60" spans="1:35" x14ac:dyDescent="0.25">
      <c r="A60" t="s">
        <v>356</v>
      </c>
      <c r="B60" t="s">
        <v>303</v>
      </c>
      <c r="C60" t="s">
        <v>499</v>
      </c>
      <c r="D60" t="s">
        <v>420</v>
      </c>
      <c r="E60" s="6">
        <v>38.282608695652172</v>
      </c>
      <c r="F60" s="6">
        <v>7.5271739130434758</v>
      </c>
      <c r="G60" s="6">
        <v>0</v>
      </c>
      <c r="H60" s="6">
        <v>0</v>
      </c>
      <c r="I60" s="6">
        <v>0</v>
      </c>
      <c r="J60" s="6">
        <v>0</v>
      </c>
      <c r="K60" s="6">
        <v>0</v>
      </c>
      <c r="L60" s="6">
        <v>0.55760869565217375</v>
      </c>
      <c r="M60" s="6">
        <v>0</v>
      </c>
      <c r="N60" s="6">
        <v>4.4739130434782624</v>
      </c>
      <c r="O60" s="6">
        <f>SUM(NonNurse[[#This Row],[Qualified Social Work Staff Hours]],NonNurse[[#This Row],[Other Social Work Staff Hours]])/NonNurse[[#This Row],[MDS Census]]</f>
        <v>0.11686541737649067</v>
      </c>
      <c r="P60" s="6">
        <v>5.8336956521739145</v>
      </c>
      <c r="Q60" s="6">
        <v>7.5760869565217366</v>
      </c>
      <c r="R60" s="6">
        <f>SUM(NonNurse[[#This Row],[Qualified Activities Professional Hours]],NonNurse[[#This Row],[Other Activities Professional Hours]])/NonNurse[[#This Row],[MDS Census]]</f>
        <v>0.35028392958546278</v>
      </c>
      <c r="S60" s="6">
        <v>5.0532608695652197</v>
      </c>
      <c r="T60" s="6">
        <v>0</v>
      </c>
      <c r="U60" s="6">
        <v>0</v>
      </c>
      <c r="V60" s="6">
        <f>SUM(NonNurse[[#This Row],[Occupational Therapist Hours]],NonNurse[[#This Row],[OT Assistant Hours]],NonNurse[[#This Row],[OT Aide Hours]])/NonNurse[[#This Row],[MDS Census]]</f>
        <v>0.13199886428165822</v>
      </c>
      <c r="W60" s="6">
        <v>2.1543478260869571</v>
      </c>
      <c r="X60" s="6">
        <v>9.3086956521739079</v>
      </c>
      <c r="Y60" s="6">
        <v>0</v>
      </c>
      <c r="Z60" s="6">
        <f>SUM(NonNurse[[#This Row],[Physical Therapist (PT) Hours]],NonNurse[[#This Row],[PT Assistant Hours]],NonNurse[[#This Row],[PT Aide Hours]])/NonNurse[[#This Row],[MDS Census]]</f>
        <v>0.29943214082907427</v>
      </c>
      <c r="AA60" s="6">
        <v>0</v>
      </c>
      <c r="AB60" s="6">
        <v>0</v>
      </c>
      <c r="AC60" s="6">
        <v>0</v>
      </c>
      <c r="AD60" s="6">
        <v>0</v>
      </c>
      <c r="AE60" s="6">
        <v>0</v>
      </c>
      <c r="AF60" s="6">
        <v>0</v>
      </c>
      <c r="AG60" s="6">
        <v>0</v>
      </c>
      <c r="AH60" s="1">
        <v>245612</v>
      </c>
      <c r="AI60">
        <v>5</v>
      </c>
    </row>
    <row r="61" spans="1:35" x14ac:dyDescent="0.25">
      <c r="A61" t="s">
        <v>356</v>
      </c>
      <c r="B61" t="s">
        <v>117</v>
      </c>
      <c r="C61" t="s">
        <v>593</v>
      </c>
      <c r="D61" t="s">
        <v>432</v>
      </c>
      <c r="E61" s="6">
        <v>115.19565217391305</v>
      </c>
      <c r="F61" s="6">
        <v>3.6304347826086958</v>
      </c>
      <c r="G61" s="6">
        <v>7.0652173913043473E-2</v>
      </c>
      <c r="H61" s="6">
        <v>0</v>
      </c>
      <c r="I61" s="6">
        <v>7.9673913043478262</v>
      </c>
      <c r="J61" s="6">
        <v>0</v>
      </c>
      <c r="K61" s="6">
        <v>0</v>
      </c>
      <c r="L61" s="6">
        <v>3.3892391304347824</v>
      </c>
      <c r="M61" s="6">
        <v>17.138586956521738</v>
      </c>
      <c r="N61" s="6">
        <v>0</v>
      </c>
      <c r="O61" s="6">
        <f>SUM(NonNurse[[#This Row],[Qualified Social Work Staff Hours]],NonNurse[[#This Row],[Other Social Work Staff Hours]])/NonNurse[[#This Row],[MDS Census]]</f>
        <v>0.148778071334214</v>
      </c>
      <c r="P61" s="6">
        <v>12.956521739130435</v>
      </c>
      <c r="Q61" s="6">
        <v>52.409456521739138</v>
      </c>
      <c r="R61" s="6">
        <f>SUM(NonNurse[[#This Row],[Qualified Activities Professional Hours]],NonNurse[[#This Row],[Other Activities Professional Hours]])/NonNurse[[#This Row],[MDS Census]]</f>
        <v>0.56743442158897905</v>
      </c>
      <c r="S61" s="6">
        <v>21.984347826086953</v>
      </c>
      <c r="T61" s="6">
        <v>8.1877173913043482</v>
      </c>
      <c r="U61" s="6">
        <v>0</v>
      </c>
      <c r="V61" s="6">
        <f>SUM(NonNurse[[#This Row],[Occupational Therapist Hours]],NonNurse[[#This Row],[OT Assistant Hours]],NonNurse[[#This Row],[OT Aide Hours]])/NonNurse[[#This Row],[MDS Census]]</f>
        <v>0.26192017361766368</v>
      </c>
      <c r="W61" s="6">
        <v>25.730760869565223</v>
      </c>
      <c r="X61" s="6">
        <v>17.188260869565212</v>
      </c>
      <c r="Y61" s="6">
        <v>0</v>
      </c>
      <c r="Z61" s="6">
        <f>SUM(NonNurse[[#This Row],[Physical Therapist (PT) Hours]],NonNurse[[#This Row],[PT Assistant Hours]],NonNurse[[#This Row],[PT Aide Hours]])/NonNurse[[#This Row],[MDS Census]]</f>
        <v>0.37257501415361388</v>
      </c>
      <c r="AA61" s="6">
        <v>0</v>
      </c>
      <c r="AB61" s="6">
        <v>10.728260869565217</v>
      </c>
      <c r="AC61" s="6">
        <v>0</v>
      </c>
      <c r="AD61" s="6">
        <v>0</v>
      </c>
      <c r="AE61" s="6">
        <v>0</v>
      </c>
      <c r="AF61" s="6">
        <v>0</v>
      </c>
      <c r="AG61" s="6">
        <v>0.96739130434782605</v>
      </c>
      <c r="AH61" s="1">
        <v>245330</v>
      </c>
      <c r="AI61">
        <v>5</v>
      </c>
    </row>
    <row r="62" spans="1:35" x14ac:dyDescent="0.25">
      <c r="A62" t="s">
        <v>356</v>
      </c>
      <c r="B62" t="s">
        <v>247</v>
      </c>
      <c r="C62" t="s">
        <v>590</v>
      </c>
      <c r="D62" t="s">
        <v>415</v>
      </c>
      <c r="E62" s="6">
        <v>36.826086956521742</v>
      </c>
      <c r="F62" s="6">
        <v>3.5652173913043477</v>
      </c>
      <c r="G62" s="6">
        <v>1.1304347826086956</v>
      </c>
      <c r="H62" s="6">
        <v>0.84782608695652173</v>
      </c>
      <c r="I62" s="6">
        <v>2.7391304347826089</v>
      </c>
      <c r="J62" s="6">
        <v>0</v>
      </c>
      <c r="K62" s="6">
        <v>7.0543478260869561</v>
      </c>
      <c r="L62" s="6">
        <v>9.116847826086957</v>
      </c>
      <c r="M62" s="6">
        <v>7.4565217391304346</v>
      </c>
      <c r="N62" s="6">
        <v>0</v>
      </c>
      <c r="O62" s="6">
        <f>SUM(NonNurse[[#This Row],[Qualified Social Work Staff Hours]],NonNurse[[#This Row],[Other Social Work Staff Hours]])/NonNurse[[#This Row],[MDS Census]]</f>
        <v>0.2024793388429752</v>
      </c>
      <c r="P62" s="6">
        <v>0</v>
      </c>
      <c r="Q62" s="6">
        <v>0</v>
      </c>
      <c r="R62" s="6">
        <f>SUM(NonNurse[[#This Row],[Qualified Activities Professional Hours]],NonNurse[[#This Row],[Other Activities Professional Hours]])/NonNurse[[#This Row],[MDS Census]]</f>
        <v>0</v>
      </c>
      <c r="S62" s="6">
        <v>31.211739130434779</v>
      </c>
      <c r="T62" s="6">
        <v>7.6756521739130417</v>
      </c>
      <c r="U62" s="6">
        <v>0</v>
      </c>
      <c r="V62" s="6">
        <f>SUM(NonNurse[[#This Row],[Occupational Therapist Hours]],NonNurse[[#This Row],[OT Assistant Hours]],NonNurse[[#This Row],[OT Aide Hours]])/NonNurse[[#This Row],[MDS Census]]</f>
        <v>1.0559740259740258</v>
      </c>
      <c r="W62" s="6">
        <v>14.381304347826086</v>
      </c>
      <c r="X62" s="6">
        <v>0</v>
      </c>
      <c r="Y62" s="6">
        <v>0</v>
      </c>
      <c r="Z62" s="6">
        <f>SUM(NonNurse[[#This Row],[Physical Therapist (PT) Hours]],NonNurse[[#This Row],[PT Assistant Hours]],NonNurse[[#This Row],[PT Aide Hours]])/NonNurse[[#This Row],[MDS Census]]</f>
        <v>0.39051948051948049</v>
      </c>
      <c r="AA62" s="6">
        <v>0</v>
      </c>
      <c r="AB62" s="6">
        <v>6.5217391304347823</v>
      </c>
      <c r="AC62" s="6">
        <v>0</v>
      </c>
      <c r="AD62" s="6">
        <v>0</v>
      </c>
      <c r="AE62" s="6">
        <v>0</v>
      </c>
      <c r="AF62" s="6">
        <v>0</v>
      </c>
      <c r="AG62" s="6">
        <v>0</v>
      </c>
      <c r="AH62" s="1">
        <v>245519</v>
      </c>
      <c r="AI62">
        <v>5</v>
      </c>
    </row>
    <row r="63" spans="1:35" x14ac:dyDescent="0.25">
      <c r="A63" t="s">
        <v>356</v>
      </c>
      <c r="B63" t="s">
        <v>112</v>
      </c>
      <c r="C63" t="s">
        <v>590</v>
      </c>
      <c r="D63" t="s">
        <v>415</v>
      </c>
      <c r="E63" s="6">
        <v>47.565217391304351</v>
      </c>
      <c r="F63" s="6">
        <v>3.4565217391304346</v>
      </c>
      <c r="G63" s="6">
        <v>0.28413043478260869</v>
      </c>
      <c r="H63" s="6">
        <v>0.32880434782608697</v>
      </c>
      <c r="I63" s="6">
        <v>3.5217391304347827</v>
      </c>
      <c r="J63" s="6">
        <v>0</v>
      </c>
      <c r="K63" s="6">
        <v>0</v>
      </c>
      <c r="L63" s="6">
        <v>3.9907608695652179</v>
      </c>
      <c r="M63" s="6">
        <v>10.591304347826087</v>
      </c>
      <c r="N63" s="6">
        <v>0</v>
      </c>
      <c r="O63" s="6">
        <f>SUM(NonNurse[[#This Row],[Qualified Social Work Staff Hours]],NonNurse[[#This Row],[Other Social Work Staff Hours]])/NonNurse[[#This Row],[MDS Census]]</f>
        <v>0.22266910420475319</v>
      </c>
      <c r="P63" s="6">
        <v>4.2771739130434785</v>
      </c>
      <c r="Q63" s="6">
        <v>10.120652173913047</v>
      </c>
      <c r="R63" s="6">
        <f>SUM(NonNurse[[#This Row],[Qualified Activities Professional Hours]],NonNurse[[#This Row],[Other Activities Professional Hours]])/NonNurse[[#This Row],[MDS Census]]</f>
        <v>0.30269652650822676</v>
      </c>
      <c r="S63" s="6">
        <v>4.5168478260869573</v>
      </c>
      <c r="T63" s="6">
        <v>9.2381521739130452</v>
      </c>
      <c r="U63" s="6">
        <v>0</v>
      </c>
      <c r="V63" s="6">
        <f>SUM(NonNurse[[#This Row],[Occupational Therapist Hours]],NonNurse[[#This Row],[OT Assistant Hours]],NonNurse[[#This Row],[OT Aide Hours]])/NonNurse[[#This Row],[MDS Census]]</f>
        <v>0.28918190127970755</v>
      </c>
      <c r="W63" s="6">
        <v>11.630869565217388</v>
      </c>
      <c r="X63" s="6">
        <v>9.8454347826086952</v>
      </c>
      <c r="Y63" s="6">
        <v>0</v>
      </c>
      <c r="Z63" s="6">
        <f>SUM(NonNurse[[#This Row],[Physical Therapist (PT) Hours]],NonNurse[[#This Row],[PT Assistant Hours]],NonNurse[[#This Row],[PT Aide Hours]])/NonNurse[[#This Row],[MDS Census]]</f>
        <v>0.45151279707495418</v>
      </c>
      <c r="AA63" s="6">
        <v>0</v>
      </c>
      <c r="AB63" s="6">
        <v>0</v>
      </c>
      <c r="AC63" s="6">
        <v>0</v>
      </c>
      <c r="AD63" s="6">
        <v>0</v>
      </c>
      <c r="AE63" s="6">
        <v>0</v>
      </c>
      <c r="AF63" s="6">
        <v>0</v>
      </c>
      <c r="AG63" s="6">
        <v>0</v>
      </c>
      <c r="AH63" s="1">
        <v>245322</v>
      </c>
      <c r="AI63">
        <v>5</v>
      </c>
    </row>
    <row r="64" spans="1:35" x14ac:dyDescent="0.25">
      <c r="A64" t="s">
        <v>356</v>
      </c>
      <c r="B64" t="s">
        <v>8</v>
      </c>
      <c r="C64" t="s">
        <v>525</v>
      </c>
      <c r="D64" t="s">
        <v>411</v>
      </c>
      <c r="E64" s="6">
        <v>100.55434782608695</v>
      </c>
      <c r="F64" s="6">
        <v>1.1304347826086956</v>
      </c>
      <c r="G64" s="6">
        <v>0.39130434782608697</v>
      </c>
      <c r="H64" s="6">
        <v>0.67152173913043467</v>
      </c>
      <c r="I64" s="6">
        <v>3.2608695652173911</v>
      </c>
      <c r="J64" s="6">
        <v>0</v>
      </c>
      <c r="K64" s="6">
        <v>0</v>
      </c>
      <c r="L64" s="6">
        <v>0.49728260869565216</v>
      </c>
      <c r="M64" s="6">
        <v>8.7021739130434792</v>
      </c>
      <c r="N64" s="6">
        <v>2.6711956521739131</v>
      </c>
      <c r="O64" s="6">
        <f>SUM(NonNurse[[#This Row],[Qualified Social Work Staff Hours]],NonNurse[[#This Row],[Other Social Work Staff Hours]])/NonNurse[[#This Row],[MDS Census]]</f>
        <v>0.11310669116852233</v>
      </c>
      <c r="P64" s="6">
        <v>0</v>
      </c>
      <c r="Q64" s="6">
        <v>16.266304347826086</v>
      </c>
      <c r="R64" s="6">
        <f>SUM(NonNurse[[#This Row],[Qualified Activities Professional Hours]],NonNurse[[#This Row],[Other Activities Professional Hours]])/NonNurse[[#This Row],[MDS Census]]</f>
        <v>0.16176629553561778</v>
      </c>
      <c r="S64" s="6">
        <v>3.285326086956522</v>
      </c>
      <c r="T64" s="6">
        <v>5.5076086956521744</v>
      </c>
      <c r="U64" s="6">
        <v>0</v>
      </c>
      <c r="V64" s="6">
        <f>SUM(NonNurse[[#This Row],[Occupational Therapist Hours]],NonNurse[[#This Row],[OT Assistant Hours]],NonNurse[[#This Row],[OT Aide Hours]])/NonNurse[[#This Row],[MDS Census]]</f>
        <v>8.7444600583720694E-2</v>
      </c>
      <c r="W64" s="6">
        <v>4.8510869565217396</v>
      </c>
      <c r="X64" s="6">
        <v>4.3369565217391308</v>
      </c>
      <c r="Y64" s="6">
        <v>0</v>
      </c>
      <c r="Z64" s="6">
        <f>SUM(NonNurse[[#This Row],[Physical Therapist (PT) Hours]],NonNurse[[#This Row],[PT Assistant Hours]],NonNurse[[#This Row],[PT Aide Hours]])/NonNurse[[#This Row],[MDS Census]]</f>
        <v>9.1373905523727164E-2</v>
      </c>
      <c r="AA64" s="6">
        <v>0</v>
      </c>
      <c r="AB64" s="6">
        <v>4</v>
      </c>
      <c r="AC64" s="6">
        <v>0</v>
      </c>
      <c r="AD64" s="6">
        <v>0</v>
      </c>
      <c r="AE64" s="6">
        <v>0</v>
      </c>
      <c r="AF64" s="6">
        <v>0</v>
      </c>
      <c r="AG64" s="6">
        <v>0</v>
      </c>
      <c r="AH64" s="1">
        <v>245018</v>
      </c>
      <c r="AI64">
        <v>5</v>
      </c>
    </row>
    <row r="65" spans="1:35" x14ac:dyDescent="0.25">
      <c r="A65" t="s">
        <v>356</v>
      </c>
      <c r="B65" t="s">
        <v>160</v>
      </c>
      <c r="C65" t="s">
        <v>616</v>
      </c>
      <c r="D65" t="s">
        <v>453</v>
      </c>
      <c r="E65" s="6">
        <v>31.195652173913043</v>
      </c>
      <c r="F65" s="6">
        <v>5.3043478260869561</v>
      </c>
      <c r="G65" s="6">
        <v>0</v>
      </c>
      <c r="H65" s="6">
        <v>0</v>
      </c>
      <c r="I65" s="6">
        <v>0</v>
      </c>
      <c r="J65" s="6">
        <v>0</v>
      </c>
      <c r="K65" s="6">
        <v>0</v>
      </c>
      <c r="L65" s="6">
        <v>0</v>
      </c>
      <c r="M65" s="6">
        <v>4.6929347826086953</v>
      </c>
      <c r="N65" s="6">
        <v>4.5951086956521738</v>
      </c>
      <c r="O65" s="6">
        <f>SUM(NonNurse[[#This Row],[Qualified Social Work Staff Hours]],NonNurse[[#This Row],[Other Social Work Staff Hours]])/NonNurse[[#This Row],[MDS Census]]</f>
        <v>0.29773519163763068</v>
      </c>
      <c r="P65" s="6">
        <v>0</v>
      </c>
      <c r="Q65" s="6">
        <v>8.8396739130434785</v>
      </c>
      <c r="R65" s="6">
        <f>SUM(NonNurse[[#This Row],[Qualified Activities Professional Hours]],NonNurse[[#This Row],[Other Activities Professional Hours]])/NonNurse[[#This Row],[MDS Census]]</f>
        <v>0.28336236933797909</v>
      </c>
      <c r="S65" s="6">
        <v>0</v>
      </c>
      <c r="T65" s="6">
        <v>0</v>
      </c>
      <c r="U65" s="6">
        <v>0</v>
      </c>
      <c r="V65" s="6">
        <f>SUM(NonNurse[[#This Row],[Occupational Therapist Hours]],NonNurse[[#This Row],[OT Assistant Hours]],NonNurse[[#This Row],[OT Aide Hours]])/NonNurse[[#This Row],[MDS Census]]</f>
        <v>0</v>
      </c>
      <c r="W65" s="6">
        <v>5.2581521739130439</v>
      </c>
      <c r="X65" s="6">
        <v>0</v>
      </c>
      <c r="Y65" s="6">
        <v>0</v>
      </c>
      <c r="Z65" s="6">
        <f>SUM(NonNurse[[#This Row],[Physical Therapist (PT) Hours]],NonNurse[[#This Row],[PT Assistant Hours]],NonNurse[[#This Row],[PT Aide Hours]])/NonNurse[[#This Row],[MDS Census]]</f>
        <v>0.16855400696864112</v>
      </c>
      <c r="AA65" s="6">
        <v>0</v>
      </c>
      <c r="AB65" s="6">
        <v>0</v>
      </c>
      <c r="AC65" s="6">
        <v>0</v>
      </c>
      <c r="AD65" s="6">
        <v>0</v>
      </c>
      <c r="AE65" s="6">
        <v>0</v>
      </c>
      <c r="AF65" s="6">
        <v>0</v>
      </c>
      <c r="AG65" s="6">
        <v>0</v>
      </c>
      <c r="AH65" s="1">
        <v>245395</v>
      </c>
      <c r="AI65">
        <v>5</v>
      </c>
    </row>
    <row r="66" spans="1:35" x14ac:dyDescent="0.25">
      <c r="A66" t="s">
        <v>356</v>
      </c>
      <c r="B66" t="s">
        <v>298</v>
      </c>
      <c r="C66" t="s">
        <v>547</v>
      </c>
      <c r="D66" t="s">
        <v>401</v>
      </c>
      <c r="E66" s="6">
        <v>38.108695652173914</v>
      </c>
      <c r="F66" s="6">
        <v>5.4103260869565215</v>
      </c>
      <c r="G66" s="6">
        <v>1.0869565217391304E-2</v>
      </c>
      <c r="H66" s="6">
        <v>8.6956521739130432E-2</v>
      </c>
      <c r="I66" s="6">
        <v>0.66304347826086951</v>
      </c>
      <c r="J66" s="6">
        <v>0</v>
      </c>
      <c r="K66" s="6">
        <v>0</v>
      </c>
      <c r="L66" s="6">
        <v>0.23217391304347834</v>
      </c>
      <c r="M66" s="6">
        <v>0</v>
      </c>
      <c r="N66" s="6">
        <v>4.9266304347826084</v>
      </c>
      <c r="O66" s="6">
        <f>SUM(NonNurse[[#This Row],[Qualified Social Work Staff Hours]],NonNurse[[#This Row],[Other Social Work Staff Hours]])/NonNurse[[#This Row],[MDS Census]]</f>
        <v>0.12927837992013691</v>
      </c>
      <c r="P66" s="6">
        <v>5.2255434782608692</v>
      </c>
      <c r="Q66" s="6">
        <v>8.6548913043478262</v>
      </c>
      <c r="R66" s="6">
        <f>SUM(NonNurse[[#This Row],[Qualified Activities Professional Hours]],NonNurse[[#This Row],[Other Activities Professional Hours]])/NonNurse[[#This Row],[MDS Census]]</f>
        <v>0.36423274386765542</v>
      </c>
      <c r="S66" s="6">
        <v>1.6170652173913045</v>
      </c>
      <c r="T66" s="6">
        <v>0.29652173913043478</v>
      </c>
      <c r="U66" s="6">
        <v>0</v>
      </c>
      <c r="V66" s="6">
        <f>SUM(NonNurse[[#This Row],[Occupational Therapist Hours]],NonNurse[[#This Row],[OT Assistant Hours]],NonNurse[[#This Row],[OT Aide Hours]])/NonNurse[[#This Row],[MDS Census]]</f>
        <v>5.0213918996006843E-2</v>
      </c>
      <c r="W66" s="6">
        <v>1.0169565217391305</v>
      </c>
      <c r="X66" s="6">
        <v>3.4673913043478253</v>
      </c>
      <c r="Y66" s="6">
        <v>0</v>
      </c>
      <c r="Z66" s="6">
        <f>SUM(NonNurse[[#This Row],[Physical Therapist (PT) Hours]],NonNurse[[#This Row],[PT Assistant Hours]],NonNurse[[#This Row],[PT Aide Hours]])/NonNurse[[#This Row],[MDS Census]]</f>
        <v>0.1176725613234455</v>
      </c>
      <c r="AA66" s="6">
        <v>0</v>
      </c>
      <c r="AB66" s="6">
        <v>0</v>
      </c>
      <c r="AC66" s="6">
        <v>0</v>
      </c>
      <c r="AD66" s="6">
        <v>0.98913043478260865</v>
      </c>
      <c r="AE66" s="6">
        <v>0</v>
      </c>
      <c r="AF66" s="6">
        <v>0</v>
      </c>
      <c r="AG66" s="6">
        <v>0</v>
      </c>
      <c r="AH66" s="1">
        <v>245599</v>
      </c>
      <c r="AI66">
        <v>5</v>
      </c>
    </row>
    <row r="67" spans="1:35" x14ac:dyDescent="0.25">
      <c r="A67" t="s">
        <v>356</v>
      </c>
      <c r="B67" t="s">
        <v>286</v>
      </c>
      <c r="C67" t="s">
        <v>512</v>
      </c>
      <c r="D67" t="s">
        <v>415</v>
      </c>
      <c r="E67" s="6">
        <v>103.67391304347827</v>
      </c>
      <c r="F67" s="6">
        <v>10.260869565217391</v>
      </c>
      <c r="G67" s="6">
        <v>0</v>
      </c>
      <c r="H67" s="6">
        <v>0</v>
      </c>
      <c r="I67" s="6">
        <v>0</v>
      </c>
      <c r="J67" s="6">
        <v>0</v>
      </c>
      <c r="K67" s="6">
        <v>0</v>
      </c>
      <c r="L67" s="6">
        <v>1.6570652173913045</v>
      </c>
      <c r="M67" s="6">
        <v>9.3423913043478262</v>
      </c>
      <c r="N67" s="6">
        <v>8.5570652173913047</v>
      </c>
      <c r="O67" s="6">
        <f>SUM(NonNurse[[#This Row],[Qualified Social Work Staff Hours]],NonNurse[[#This Row],[Other Social Work Staff Hours]])/NonNurse[[#This Row],[MDS Census]]</f>
        <v>0.17265149926609352</v>
      </c>
      <c r="P67" s="6">
        <v>0</v>
      </c>
      <c r="Q67" s="6">
        <v>4.6086956521739131</v>
      </c>
      <c r="R67" s="6">
        <f>SUM(NonNurse[[#This Row],[Qualified Activities Professional Hours]],NonNurse[[#This Row],[Other Activities Professional Hours]])/NonNurse[[#This Row],[MDS Census]]</f>
        <v>4.4453763891801217E-2</v>
      </c>
      <c r="S67" s="6">
        <v>5.4885869565217389</v>
      </c>
      <c r="T67" s="6">
        <v>0.94445652173913042</v>
      </c>
      <c r="U67" s="6">
        <v>0</v>
      </c>
      <c r="V67" s="6">
        <f>SUM(NonNurse[[#This Row],[Occupational Therapist Hours]],NonNurse[[#This Row],[OT Assistant Hours]],NonNurse[[#This Row],[OT Aide Hours]])/NonNurse[[#This Row],[MDS Census]]</f>
        <v>6.2050744390857622E-2</v>
      </c>
      <c r="W67" s="6">
        <v>8.8603260869565208</v>
      </c>
      <c r="X67" s="6">
        <v>5.1992391304347825</v>
      </c>
      <c r="Y67" s="6">
        <v>0</v>
      </c>
      <c r="Z67" s="6">
        <f>SUM(NonNurse[[#This Row],[Physical Therapist (PT) Hours]],NonNurse[[#This Row],[PT Assistant Hours]],NonNurse[[#This Row],[PT Aide Hours]])/NonNurse[[#This Row],[MDS Census]]</f>
        <v>0.13561333612916751</v>
      </c>
      <c r="AA67" s="6">
        <v>0</v>
      </c>
      <c r="AB67" s="6">
        <v>18.434782608695652</v>
      </c>
      <c r="AC67" s="6">
        <v>0</v>
      </c>
      <c r="AD67" s="6">
        <v>0</v>
      </c>
      <c r="AE67" s="6">
        <v>0</v>
      </c>
      <c r="AF67" s="6">
        <v>0</v>
      </c>
      <c r="AG67" s="6">
        <v>0</v>
      </c>
      <c r="AH67" s="1">
        <v>245587</v>
      </c>
      <c r="AI67">
        <v>5</v>
      </c>
    </row>
    <row r="68" spans="1:35" x14ac:dyDescent="0.25">
      <c r="A68" t="s">
        <v>356</v>
      </c>
      <c r="B68" t="s">
        <v>38</v>
      </c>
      <c r="C68" t="s">
        <v>544</v>
      </c>
      <c r="D68" t="s">
        <v>422</v>
      </c>
      <c r="E68" s="6">
        <v>106.56521739130434</v>
      </c>
      <c r="F68" s="6">
        <v>5.4782608695652177</v>
      </c>
      <c r="G68" s="6">
        <v>0.56521739130434778</v>
      </c>
      <c r="H68" s="6">
        <v>2.2608695652173911</v>
      </c>
      <c r="I68" s="6">
        <v>13.391304347826088</v>
      </c>
      <c r="J68" s="6">
        <v>0</v>
      </c>
      <c r="K68" s="6">
        <v>0</v>
      </c>
      <c r="L68" s="6">
        <v>5.2146739130434785</v>
      </c>
      <c r="M68" s="6">
        <v>6.8369565217391308</v>
      </c>
      <c r="N68" s="6">
        <v>8.5869565217391308</v>
      </c>
      <c r="O68" s="6">
        <f>SUM(NonNurse[[#This Row],[Qualified Social Work Staff Hours]],NonNurse[[#This Row],[Other Social Work Staff Hours]])/NonNurse[[#This Row],[MDS Census]]</f>
        <v>0.14473684210526316</v>
      </c>
      <c r="P68" s="6">
        <v>3.4782608695652173</v>
      </c>
      <c r="Q68" s="6">
        <v>20.543478260869566</v>
      </c>
      <c r="R68" s="6">
        <f>SUM(NonNurse[[#This Row],[Qualified Activities Professional Hours]],NonNurse[[#This Row],[Other Activities Professional Hours]])/NonNurse[[#This Row],[MDS Census]]</f>
        <v>0.22541819665442681</v>
      </c>
      <c r="S68" s="6">
        <v>8.6895652173913049</v>
      </c>
      <c r="T68" s="6">
        <v>4.1367391304347825</v>
      </c>
      <c r="U68" s="6">
        <v>0</v>
      </c>
      <c r="V68" s="6">
        <f>SUM(NonNurse[[#This Row],[Occupational Therapist Hours]],NonNurse[[#This Row],[OT Assistant Hours]],NonNurse[[#This Row],[OT Aide Hours]])/NonNurse[[#This Row],[MDS Census]]</f>
        <v>0.12036107711138312</v>
      </c>
      <c r="W68" s="6">
        <v>9.6532608695652176</v>
      </c>
      <c r="X68" s="6">
        <v>8.3655434782608697</v>
      </c>
      <c r="Y68" s="6">
        <v>0</v>
      </c>
      <c r="Z68" s="6">
        <f>SUM(NonNurse[[#This Row],[Physical Therapist (PT) Hours]],NonNurse[[#This Row],[PT Assistant Hours]],NonNurse[[#This Row],[PT Aide Hours]])/NonNurse[[#This Row],[MDS Census]]</f>
        <v>0.16908710730314158</v>
      </c>
      <c r="AA68" s="6">
        <v>0</v>
      </c>
      <c r="AB68" s="6">
        <v>0</v>
      </c>
      <c r="AC68" s="6">
        <v>0</v>
      </c>
      <c r="AD68" s="6">
        <v>39.641304347826086</v>
      </c>
      <c r="AE68" s="6">
        <v>0</v>
      </c>
      <c r="AF68" s="6">
        <v>0</v>
      </c>
      <c r="AG68" s="6">
        <v>0</v>
      </c>
      <c r="AH68" s="1">
        <v>245213</v>
      </c>
      <c r="AI68">
        <v>5</v>
      </c>
    </row>
    <row r="69" spans="1:35" x14ac:dyDescent="0.25">
      <c r="A69" t="s">
        <v>356</v>
      </c>
      <c r="B69" t="s">
        <v>39</v>
      </c>
      <c r="C69" t="s">
        <v>545</v>
      </c>
      <c r="D69" t="s">
        <v>420</v>
      </c>
      <c r="E69" s="6">
        <v>30.732394366197184</v>
      </c>
      <c r="F69" s="6">
        <v>10.084507042253522</v>
      </c>
      <c r="G69" s="6">
        <v>5.6338028169014086E-2</v>
      </c>
      <c r="H69" s="6">
        <v>0.38028169014084506</v>
      </c>
      <c r="I69" s="6">
        <v>0</v>
      </c>
      <c r="J69" s="6">
        <v>0</v>
      </c>
      <c r="K69" s="6">
        <v>0</v>
      </c>
      <c r="L69" s="6">
        <v>2.2922535211267605</v>
      </c>
      <c r="M69" s="6">
        <v>5.070422535211268</v>
      </c>
      <c r="N69" s="6">
        <v>0</v>
      </c>
      <c r="O69" s="6">
        <f>SUM(NonNurse[[#This Row],[Qualified Social Work Staff Hours]],NonNurse[[#This Row],[Other Social Work Staff Hours]])/NonNurse[[#This Row],[MDS Census]]</f>
        <v>0.16498625114573787</v>
      </c>
      <c r="P69" s="6">
        <v>5.288732394366197</v>
      </c>
      <c r="Q69" s="6">
        <v>2.369718309859155</v>
      </c>
      <c r="R69" s="6">
        <f>SUM(NonNurse[[#This Row],[Qualified Activities Professional Hours]],NonNurse[[#This Row],[Other Activities Professional Hours]])/NonNurse[[#This Row],[MDS Census]]</f>
        <v>0.24919798350137487</v>
      </c>
      <c r="S69" s="6">
        <v>10.764084507042254</v>
      </c>
      <c r="T69" s="6">
        <v>8.330985915492958</v>
      </c>
      <c r="U69" s="6">
        <v>0</v>
      </c>
      <c r="V69" s="6">
        <f>SUM(NonNurse[[#This Row],[Occupational Therapist Hours]],NonNurse[[#This Row],[OT Assistant Hours]],NonNurse[[#This Row],[OT Aide Hours]])/NonNurse[[#This Row],[MDS Census]]</f>
        <v>0.62133363886342807</v>
      </c>
      <c r="W69" s="6">
        <v>16.306338028169016</v>
      </c>
      <c r="X69" s="6">
        <v>19.257042253521128</v>
      </c>
      <c r="Y69" s="6">
        <v>1.2253521126760563</v>
      </c>
      <c r="Z69" s="6">
        <f>SUM(NonNurse[[#This Row],[Physical Therapist (PT) Hours]],NonNurse[[#This Row],[PT Assistant Hours]],NonNurse[[#This Row],[PT Aide Hours]])/NonNurse[[#This Row],[MDS Census]]</f>
        <v>1.1970669110907426</v>
      </c>
      <c r="AA69" s="6">
        <v>0</v>
      </c>
      <c r="AB69" s="6">
        <v>0</v>
      </c>
      <c r="AC69" s="6">
        <v>0</v>
      </c>
      <c r="AD69" s="6">
        <v>0</v>
      </c>
      <c r="AE69" s="6">
        <v>0</v>
      </c>
      <c r="AF69" s="6">
        <v>0</v>
      </c>
      <c r="AG69" s="6">
        <v>0</v>
      </c>
      <c r="AH69" s="1">
        <v>245215</v>
      </c>
      <c r="AI69">
        <v>5</v>
      </c>
    </row>
    <row r="70" spans="1:35" x14ac:dyDescent="0.25">
      <c r="A70" t="s">
        <v>356</v>
      </c>
      <c r="B70" t="s">
        <v>147</v>
      </c>
      <c r="C70" t="s">
        <v>606</v>
      </c>
      <c r="D70" t="s">
        <v>441</v>
      </c>
      <c r="E70" s="6">
        <v>34.619718309859152</v>
      </c>
      <c r="F70" s="6">
        <v>5.52112676056338</v>
      </c>
      <c r="G70" s="6">
        <v>1.408450704225352</v>
      </c>
      <c r="H70" s="6">
        <v>0.56338028169014087</v>
      </c>
      <c r="I70" s="6">
        <v>0.22535211267605634</v>
      </c>
      <c r="J70" s="6">
        <v>0</v>
      </c>
      <c r="K70" s="6">
        <v>0</v>
      </c>
      <c r="L70" s="6">
        <v>0.21126760563380281</v>
      </c>
      <c r="M70" s="6">
        <v>4.507042253521127</v>
      </c>
      <c r="N70" s="6">
        <v>0</v>
      </c>
      <c r="O70" s="6">
        <f>SUM(NonNurse[[#This Row],[Qualified Social Work Staff Hours]],NonNurse[[#This Row],[Other Social Work Staff Hours]])/NonNurse[[#This Row],[MDS Census]]</f>
        <v>0.13018714401952808</v>
      </c>
      <c r="P70" s="6">
        <v>5.140845070422535</v>
      </c>
      <c r="Q70" s="6">
        <v>3.936619718309859</v>
      </c>
      <c r="R70" s="6">
        <f>SUM(NonNurse[[#This Row],[Qualified Activities Professional Hours]],NonNurse[[#This Row],[Other Activities Professional Hours]])/NonNurse[[#This Row],[MDS Census]]</f>
        <v>0.26220504475183076</v>
      </c>
      <c r="S70" s="6">
        <v>1.3873239436619718</v>
      </c>
      <c r="T70" s="6">
        <v>0</v>
      </c>
      <c r="U70" s="6">
        <v>0</v>
      </c>
      <c r="V70" s="6">
        <f>SUM(NonNurse[[#This Row],[Occupational Therapist Hours]],NonNurse[[#This Row],[OT Assistant Hours]],NonNurse[[#This Row],[OT Aide Hours]])/NonNurse[[#This Row],[MDS Census]]</f>
        <v>4.0073230268510986E-2</v>
      </c>
      <c r="W70" s="6">
        <v>3.73943661971831</v>
      </c>
      <c r="X70" s="6">
        <v>2.573943661971831</v>
      </c>
      <c r="Y70" s="6">
        <v>0</v>
      </c>
      <c r="Z70" s="6">
        <f>SUM(NonNurse[[#This Row],[Physical Therapist (PT) Hours]],NonNurse[[#This Row],[PT Assistant Hours]],NonNurse[[#This Row],[PT Aide Hours]])/NonNurse[[#This Row],[MDS Census]]</f>
        <v>0.18236371033360457</v>
      </c>
      <c r="AA70" s="6">
        <v>0</v>
      </c>
      <c r="AB70" s="6">
        <v>0</v>
      </c>
      <c r="AC70" s="6">
        <v>0</v>
      </c>
      <c r="AD70" s="6">
        <v>0</v>
      </c>
      <c r="AE70" s="6">
        <v>0</v>
      </c>
      <c r="AF70" s="6">
        <v>0</v>
      </c>
      <c r="AG70" s="6">
        <v>0</v>
      </c>
      <c r="AH70" s="1">
        <v>245370</v>
      </c>
      <c r="AI70">
        <v>5</v>
      </c>
    </row>
    <row r="71" spans="1:35" x14ac:dyDescent="0.25">
      <c r="A71" t="s">
        <v>356</v>
      </c>
      <c r="B71" t="s">
        <v>81</v>
      </c>
      <c r="C71" t="s">
        <v>512</v>
      </c>
      <c r="D71" t="s">
        <v>415</v>
      </c>
      <c r="E71" s="6">
        <v>65.684782608695656</v>
      </c>
      <c r="F71" s="6">
        <v>5.9021739130434785</v>
      </c>
      <c r="G71" s="6">
        <v>8.152173913043478E-3</v>
      </c>
      <c r="H71" s="6">
        <v>4.0760869565217392E-2</v>
      </c>
      <c r="I71" s="6">
        <v>7.3369565217391308</v>
      </c>
      <c r="J71" s="6">
        <v>0</v>
      </c>
      <c r="K71" s="6">
        <v>0</v>
      </c>
      <c r="L71" s="6">
        <v>3.0178260869565223</v>
      </c>
      <c r="M71" s="6">
        <v>4.9755434782608692</v>
      </c>
      <c r="N71" s="6">
        <v>0</v>
      </c>
      <c r="O71" s="6">
        <f>SUM(NonNurse[[#This Row],[Qualified Social Work Staff Hours]],NonNurse[[#This Row],[Other Social Work Staff Hours]])/NonNurse[[#This Row],[MDS Census]]</f>
        <v>7.5748800264769142E-2</v>
      </c>
      <c r="P71" s="6">
        <v>4.1277173913043477</v>
      </c>
      <c r="Q71" s="6">
        <v>10.138586956521738</v>
      </c>
      <c r="R71" s="6">
        <f>SUM(NonNurse[[#This Row],[Qualified Activities Professional Hours]],NonNurse[[#This Row],[Other Activities Professional Hours]])/NonNurse[[#This Row],[MDS Census]]</f>
        <v>0.21719344696342874</v>
      </c>
      <c r="S71" s="6">
        <v>7.3293478260869582</v>
      </c>
      <c r="T71" s="6">
        <v>8.4680434782608671</v>
      </c>
      <c r="U71" s="6">
        <v>0</v>
      </c>
      <c r="V71" s="6">
        <f>SUM(NonNurse[[#This Row],[Occupational Therapist Hours]],NonNurse[[#This Row],[OT Assistant Hours]],NonNurse[[#This Row],[OT Aide Hours]])/NonNurse[[#This Row],[MDS Census]]</f>
        <v>0.24050306139334765</v>
      </c>
      <c r="W71" s="6">
        <v>14.954130434782609</v>
      </c>
      <c r="X71" s="6">
        <v>5.2086956521739136</v>
      </c>
      <c r="Y71" s="6">
        <v>0</v>
      </c>
      <c r="Z71" s="6">
        <f>SUM(NonNurse[[#This Row],[Physical Therapist (PT) Hours]],NonNurse[[#This Row],[PT Assistant Hours]],NonNurse[[#This Row],[PT Aide Hours]])/NonNurse[[#This Row],[MDS Census]]</f>
        <v>0.30696342876054938</v>
      </c>
      <c r="AA71" s="6">
        <v>0</v>
      </c>
      <c r="AB71" s="6">
        <v>0</v>
      </c>
      <c r="AC71" s="6">
        <v>0</v>
      </c>
      <c r="AD71" s="6">
        <v>0</v>
      </c>
      <c r="AE71" s="6">
        <v>0</v>
      </c>
      <c r="AF71" s="6">
        <v>0</v>
      </c>
      <c r="AG71" s="6">
        <v>0</v>
      </c>
      <c r="AH71" s="1">
        <v>245275</v>
      </c>
      <c r="AI71">
        <v>5</v>
      </c>
    </row>
    <row r="72" spans="1:35" x14ac:dyDescent="0.25">
      <c r="A72" t="s">
        <v>356</v>
      </c>
      <c r="B72" t="s">
        <v>169</v>
      </c>
      <c r="C72" t="s">
        <v>509</v>
      </c>
      <c r="D72" t="s">
        <v>421</v>
      </c>
      <c r="E72" s="6">
        <v>50.728260869565219</v>
      </c>
      <c r="F72" s="6">
        <v>5.0434782608695654</v>
      </c>
      <c r="G72" s="6">
        <v>6.5217391304347824E-2</v>
      </c>
      <c r="H72" s="6">
        <v>0.16304347826086957</v>
      </c>
      <c r="I72" s="6">
        <v>1.0434782608695652</v>
      </c>
      <c r="J72" s="6">
        <v>0</v>
      </c>
      <c r="K72" s="6">
        <v>0</v>
      </c>
      <c r="L72" s="6">
        <v>0.20532608695652171</v>
      </c>
      <c r="M72" s="6">
        <v>4.8695652173913047</v>
      </c>
      <c r="N72" s="6">
        <v>0</v>
      </c>
      <c r="O72" s="6">
        <f>SUM(NonNurse[[#This Row],[Qualified Social Work Staff Hours]],NonNurse[[#This Row],[Other Social Work Staff Hours]])/NonNurse[[#This Row],[MDS Census]]</f>
        <v>9.59931433469038E-2</v>
      </c>
      <c r="P72" s="6">
        <v>1.9130434782608696</v>
      </c>
      <c r="Q72" s="6">
        <v>1.7173913043478262</v>
      </c>
      <c r="R72" s="6">
        <f>SUM(NonNurse[[#This Row],[Qualified Activities Professional Hours]],NonNurse[[#This Row],[Other Activities Professional Hours]])/NonNurse[[#This Row],[MDS Census]]</f>
        <v>7.1566316691664883E-2</v>
      </c>
      <c r="S72" s="6">
        <v>1.3684782608695654</v>
      </c>
      <c r="T72" s="6">
        <v>4.2608695652173916</v>
      </c>
      <c r="U72" s="6">
        <v>0</v>
      </c>
      <c r="V72" s="6">
        <f>SUM(NonNurse[[#This Row],[Occupational Therapist Hours]],NonNurse[[#This Row],[OT Assistant Hours]],NonNurse[[#This Row],[OT Aide Hours]])/NonNurse[[#This Row],[MDS Census]]</f>
        <v>0.11097064495393187</v>
      </c>
      <c r="W72" s="6">
        <v>9.8592391304347817</v>
      </c>
      <c r="X72" s="6">
        <v>3.9605434782608704</v>
      </c>
      <c r="Y72" s="6">
        <v>0</v>
      </c>
      <c r="Z72" s="6">
        <f>SUM(NonNurse[[#This Row],[Physical Therapist (PT) Hours]],NonNurse[[#This Row],[PT Assistant Hours]],NonNurse[[#This Row],[PT Aide Hours]])/NonNurse[[#This Row],[MDS Census]]</f>
        <v>0.27242768373687593</v>
      </c>
      <c r="AA72" s="6">
        <v>0</v>
      </c>
      <c r="AB72" s="6">
        <v>0</v>
      </c>
      <c r="AC72" s="6">
        <v>0</v>
      </c>
      <c r="AD72" s="6">
        <v>0</v>
      </c>
      <c r="AE72" s="6">
        <v>0</v>
      </c>
      <c r="AF72" s="6">
        <v>0</v>
      </c>
      <c r="AG72" s="6">
        <v>0</v>
      </c>
      <c r="AH72" s="1">
        <v>245409</v>
      </c>
      <c r="AI72">
        <v>5</v>
      </c>
    </row>
    <row r="73" spans="1:35" x14ac:dyDescent="0.25">
      <c r="A73" t="s">
        <v>356</v>
      </c>
      <c r="B73" t="s">
        <v>269</v>
      </c>
      <c r="C73" t="s">
        <v>674</v>
      </c>
      <c r="D73" t="s">
        <v>466</v>
      </c>
      <c r="E73" s="6">
        <v>38.076086956521742</v>
      </c>
      <c r="F73" s="6">
        <v>0</v>
      </c>
      <c r="G73" s="6">
        <v>1.6304347826086956E-2</v>
      </c>
      <c r="H73" s="6">
        <v>0.26326086956521738</v>
      </c>
      <c r="I73" s="6">
        <v>0.16304347826086957</v>
      </c>
      <c r="J73" s="6">
        <v>0</v>
      </c>
      <c r="K73" s="6">
        <v>0</v>
      </c>
      <c r="L73" s="6">
        <v>0.73217391304347823</v>
      </c>
      <c r="M73" s="6">
        <v>0</v>
      </c>
      <c r="N73" s="6">
        <v>4.536847826086956</v>
      </c>
      <c r="O73" s="6">
        <f>SUM(NonNurse[[#This Row],[Qualified Social Work Staff Hours]],NonNurse[[#This Row],[Other Social Work Staff Hours]])/NonNurse[[#This Row],[MDS Census]]</f>
        <v>0.11915215529546101</v>
      </c>
      <c r="P73" s="6">
        <v>4.3083695652173919</v>
      </c>
      <c r="Q73" s="6">
        <v>10.056413043478262</v>
      </c>
      <c r="R73" s="6">
        <f>SUM(NonNurse[[#This Row],[Qualified Activities Professional Hours]],NonNurse[[#This Row],[Other Activities Professional Hours]])/NonNurse[[#This Row],[MDS Census]]</f>
        <v>0.37726520125606622</v>
      </c>
      <c r="S73" s="6">
        <v>0.34130434782608704</v>
      </c>
      <c r="T73" s="6">
        <v>0.79836956521739122</v>
      </c>
      <c r="U73" s="6">
        <v>0</v>
      </c>
      <c r="V73" s="6">
        <f>SUM(NonNurse[[#This Row],[Occupational Therapist Hours]],NonNurse[[#This Row],[OT Assistant Hours]],NonNurse[[#This Row],[OT Aide Hours]])/NonNurse[[#This Row],[MDS Census]]</f>
        <v>2.9931487296602912E-2</v>
      </c>
      <c r="W73" s="6">
        <v>1.1017391304347828</v>
      </c>
      <c r="X73" s="6">
        <v>0.38543478260869568</v>
      </c>
      <c r="Y73" s="6">
        <v>0</v>
      </c>
      <c r="Z73" s="6">
        <f>SUM(NonNurse[[#This Row],[Physical Therapist (PT) Hours]],NonNurse[[#This Row],[PT Assistant Hours]],NonNurse[[#This Row],[PT Aide Hours]])/NonNurse[[#This Row],[MDS Census]]</f>
        <v>3.9057950328290042E-2</v>
      </c>
      <c r="AA73" s="6">
        <v>0</v>
      </c>
      <c r="AB73" s="6">
        <v>0</v>
      </c>
      <c r="AC73" s="6">
        <v>0</v>
      </c>
      <c r="AD73" s="6">
        <v>0</v>
      </c>
      <c r="AE73" s="6">
        <v>0</v>
      </c>
      <c r="AF73" s="6">
        <v>0</v>
      </c>
      <c r="AG73" s="6">
        <v>0</v>
      </c>
      <c r="AH73" s="1">
        <v>245560</v>
      </c>
      <c r="AI73">
        <v>5</v>
      </c>
    </row>
    <row r="74" spans="1:35" x14ac:dyDescent="0.25">
      <c r="A74" t="s">
        <v>356</v>
      </c>
      <c r="B74" t="s">
        <v>232</v>
      </c>
      <c r="C74" t="s">
        <v>503</v>
      </c>
      <c r="D74" t="s">
        <v>419</v>
      </c>
      <c r="E74" s="6">
        <v>64.880434782608702</v>
      </c>
      <c r="F74" s="6">
        <v>5.5652173913043477</v>
      </c>
      <c r="G74" s="6">
        <v>3.2608695652173912E-2</v>
      </c>
      <c r="H74" s="6">
        <v>0.3125</v>
      </c>
      <c r="I74" s="6">
        <v>0.93478260869565222</v>
      </c>
      <c r="J74" s="6">
        <v>0</v>
      </c>
      <c r="K74" s="6">
        <v>0</v>
      </c>
      <c r="L74" s="6">
        <v>2.5869565217391304</v>
      </c>
      <c r="M74" s="6">
        <v>4.9565217391304346</v>
      </c>
      <c r="N74" s="6">
        <v>0</v>
      </c>
      <c r="O74" s="6">
        <f>SUM(NonNurse[[#This Row],[Qualified Social Work Staff Hours]],NonNurse[[#This Row],[Other Social Work Staff Hours]])/NonNurse[[#This Row],[MDS Census]]</f>
        <v>7.6394705980901312E-2</v>
      </c>
      <c r="P74" s="6">
        <v>3.4347826086956523</v>
      </c>
      <c r="Q74" s="6">
        <v>0</v>
      </c>
      <c r="R74" s="6">
        <f>SUM(NonNurse[[#This Row],[Qualified Activities Professional Hours]],NonNurse[[#This Row],[Other Activities Professional Hours]])/NonNurse[[#This Row],[MDS Census]]</f>
        <v>5.2940190986764953E-2</v>
      </c>
      <c r="S74" s="6">
        <v>3.5923913043478262</v>
      </c>
      <c r="T74" s="6">
        <v>2.2064130434782609</v>
      </c>
      <c r="U74" s="6">
        <v>0</v>
      </c>
      <c r="V74" s="6">
        <f>SUM(NonNurse[[#This Row],[Occupational Therapist Hours]],NonNurse[[#This Row],[OT Assistant Hours]],NonNurse[[#This Row],[OT Aide Hours]])/NonNurse[[#This Row],[MDS Census]]</f>
        <v>8.9376780030155797E-2</v>
      </c>
      <c r="W74" s="6">
        <v>6.7058695652173919</v>
      </c>
      <c r="X74" s="6">
        <v>1.8416304347826085</v>
      </c>
      <c r="Y74" s="6">
        <v>0</v>
      </c>
      <c r="Z74" s="6">
        <f>SUM(NonNurse[[#This Row],[Physical Therapist (PT) Hours]],NonNurse[[#This Row],[PT Assistant Hours]],NonNurse[[#This Row],[PT Aide Hours]])/NonNurse[[#This Row],[MDS Census]]</f>
        <v>0.1317423353995644</v>
      </c>
      <c r="AA74" s="6">
        <v>0</v>
      </c>
      <c r="AB74" s="6">
        <v>0</v>
      </c>
      <c r="AC74" s="6">
        <v>0</v>
      </c>
      <c r="AD74" s="6">
        <v>0</v>
      </c>
      <c r="AE74" s="6">
        <v>0</v>
      </c>
      <c r="AF74" s="6">
        <v>0</v>
      </c>
      <c r="AG74" s="6">
        <v>0</v>
      </c>
      <c r="AH74" s="1">
        <v>245494</v>
      </c>
      <c r="AI74">
        <v>5</v>
      </c>
    </row>
    <row r="75" spans="1:35" x14ac:dyDescent="0.25">
      <c r="A75" t="s">
        <v>356</v>
      </c>
      <c r="B75" t="s">
        <v>228</v>
      </c>
      <c r="C75" t="s">
        <v>543</v>
      </c>
      <c r="D75" t="s">
        <v>423</v>
      </c>
      <c r="E75" s="6">
        <v>65.267605633802816</v>
      </c>
      <c r="F75" s="6">
        <v>10.154929577464788</v>
      </c>
      <c r="G75" s="6">
        <v>5.6338028169014086E-2</v>
      </c>
      <c r="H75" s="6">
        <v>0.6619718309859155</v>
      </c>
      <c r="I75" s="6">
        <v>0</v>
      </c>
      <c r="J75" s="6">
        <v>0</v>
      </c>
      <c r="K75" s="6">
        <v>0</v>
      </c>
      <c r="L75" s="6">
        <v>2.8028169014084505</v>
      </c>
      <c r="M75" s="6">
        <v>5.408450704225352</v>
      </c>
      <c r="N75" s="6">
        <v>0</v>
      </c>
      <c r="O75" s="6">
        <f>SUM(NonNurse[[#This Row],[Qualified Social Work Staff Hours]],NonNurse[[#This Row],[Other Social Work Staff Hours]])/NonNurse[[#This Row],[MDS Census]]</f>
        <v>8.2865774708675011E-2</v>
      </c>
      <c r="P75" s="6">
        <v>4.894366197183099</v>
      </c>
      <c r="Q75" s="6">
        <v>12.982394366197184</v>
      </c>
      <c r="R75" s="6">
        <f>SUM(NonNurse[[#This Row],[Qualified Activities Professional Hours]],NonNurse[[#This Row],[Other Activities Professional Hours]])/NonNurse[[#This Row],[MDS Census]]</f>
        <v>0.27389943892965046</v>
      </c>
      <c r="S75" s="6">
        <v>4.380281690140845</v>
      </c>
      <c r="T75" s="6">
        <v>3.6549295774647885</v>
      </c>
      <c r="U75" s="6">
        <v>0</v>
      </c>
      <c r="V75" s="6">
        <f>SUM(NonNurse[[#This Row],[Occupational Therapist Hours]],NonNurse[[#This Row],[OT Assistant Hours]],NonNurse[[#This Row],[OT Aide Hours]])/NonNurse[[#This Row],[MDS Census]]</f>
        <v>0.12311178247734139</v>
      </c>
      <c r="W75" s="6">
        <v>9.4119718309859159</v>
      </c>
      <c r="X75" s="6">
        <v>6.714788732394366</v>
      </c>
      <c r="Y75" s="6">
        <v>0</v>
      </c>
      <c r="Z75" s="6">
        <f>SUM(NonNurse[[#This Row],[Physical Therapist (PT) Hours]],NonNurse[[#This Row],[PT Assistant Hours]],NonNurse[[#This Row],[PT Aide Hours]])/NonNurse[[#This Row],[MDS Census]]</f>
        <v>0.24708675010789813</v>
      </c>
      <c r="AA75" s="6">
        <v>0</v>
      </c>
      <c r="AB75" s="6">
        <v>0</v>
      </c>
      <c r="AC75" s="6">
        <v>0</v>
      </c>
      <c r="AD75" s="6">
        <v>0</v>
      </c>
      <c r="AE75" s="6">
        <v>0</v>
      </c>
      <c r="AF75" s="6">
        <v>0</v>
      </c>
      <c r="AG75" s="6">
        <v>0</v>
      </c>
      <c r="AH75" s="1">
        <v>245489</v>
      </c>
      <c r="AI75">
        <v>5</v>
      </c>
    </row>
    <row r="76" spans="1:35" x14ac:dyDescent="0.25">
      <c r="A76" t="s">
        <v>356</v>
      </c>
      <c r="B76" t="s">
        <v>314</v>
      </c>
      <c r="C76" t="s">
        <v>513</v>
      </c>
      <c r="D76" t="s">
        <v>413</v>
      </c>
      <c r="E76" s="6">
        <v>58</v>
      </c>
      <c r="F76" s="6">
        <v>4.4836956521739131</v>
      </c>
      <c r="G76" s="6">
        <v>0.11956521739130435</v>
      </c>
      <c r="H76" s="6">
        <v>0.3016304347826087</v>
      </c>
      <c r="I76" s="6">
        <v>0</v>
      </c>
      <c r="J76" s="6">
        <v>0</v>
      </c>
      <c r="K76" s="6">
        <v>0</v>
      </c>
      <c r="L76" s="6">
        <v>0.78054347826086978</v>
      </c>
      <c r="M76" s="6">
        <v>5.0753260869565215</v>
      </c>
      <c r="N76" s="6">
        <v>0</v>
      </c>
      <c r="O76" s="6">
        <f>SUM(NonNurse[[#This Row],[Qualified Social Work Staff Hours]],NonNurse[[#This Row],[Other Social Work Staff Hours]])/NonNurse[[#This Row],[MDS Census]]</f>
        <v>8.7505622188905549E-2</v>
      </c>
      <c r="P76" s="6">
        <v>5.0543478260869561</v>
      </c>
      <c r="Q76" s="6">
        <v>0</v>
      </c>
      <c r="R76" s="6">
        <f>SUM(NonNurse[[#This Row],[Qualified Activities Professional Hours]],NonNurse[[#This Row],[Other Activities Professional Hours]])/NonNurse[[#This Row],[MDS Census]]</f>
        <v>8.7143928035982005E-2</v>
      </c>
      <c r="S76" s="6">
        <v>0.41880434782608689</v>
      </c>
      <c r="T76" s="6">
        <v>0.33130434782608692</v>
      </c>
      <c r="U76" s="6">
        <v>0</v>
      </c>
      <c r="V76" s="6">
        <f>SUM(NonNurse[[#This Row],[Occupational Therapist Hours]],NonNurse[[#This Row],[OT Assistant Hours]],NonNurse[[#This Row],[OT Aide Hours]])/NonNurse[[#This Row],[MDS Census]]</f>
        <v>1.2932908545727135E-2</v>
      </c>
      <c r="W76" s="6">
        <v>2.1678260869565222</v>
      </c>
      <c r="X76" s="6">
        <v>2.9624999999999999</v>
      </c>
      <c r="Y76" s="6">
        <v>0</v>
      </c>
      <c r="Z76" s="6">
        <f>SUM(NonNurse[[#This Row],[Physical Therapist (PT) Hours]],NonNurse[[#This Row],[PT Assistant Hours]],NonNurse[[#This Row],[PT Aide Hours]])/NonNurse[[#This Row],[MDS Census]]</f>
        <v>8.8453898050974519E-2</v>
      </c>
      <c r="AA76" s="6">
        <v>0</v>
      </c>
      <c r="AB76" s="6">
        <v>0</v>
      </c>
      <c r="AC76" s="6">
        <v>0</v>
      </c>
      <c r="AD76" s="6">
        <v>0</v>
      </c>
      <c r="AE76" s="6">
        <v>0</v>
      </c>
      <c r="AF76" s="6">
        <v>0</v>
      </c>
      <c r="AG76" s="6">
        <v>0</v>
      </c>
      <c r="AH76" s="1">
        <v>245625</v>
      </c>
      <c r="AI76">
        <v>5</v>
      </c>
    </row>
    <row r="77" spans="1:35" x14ac:dyDescent="0.25">
      <c r="A77" t="s">
        <v>356</v>
      </c>
      <c r="B77" t="s">
        <v>202</v>
      </c>
      <c r="C77" t="s">
        <v>513</v>
      </c>
      <c r="D77" t="s">
        <v>413</v>
      </c>
      <c r="E77" s="6">
        <v>123.70652173913044</v>
      </c>
      <c r="F77" s="6">
        <v>4.7282608695652177</v>
      </c>
      <c r="G77" s="6">
        <v>0.11956521739130435</v>
      </c>
      <c r="H77" s="6">
        <v>0.66032608695652173</v>
      </c>
      <c r="I77" s="6">
        <v>0</v>
      </c>
      <c r="J77" s="6">
        <v>0</v>
      </c>
      <c r="K77" s="6">
        <v>0</v>
      </c>
      <c r="L77" s="6">
        <v>3.3513043478260869</v>
      </c>
      <c r="M77" s="6">
        <v>23.445652173913043</v>
      </c>
      <c r="N77" s="6">
        <v>0</v>
      </c>
      <c r="O77" s="6">
        <f>SUM(NonNurse[[#This Row],[Qualified Social Work Staff Hours]],NonNurse[[#This Row],[Other Social Work Staff Hours]])/NonNurse[[#This Row],[MDS Census]]</f>
        <v>0.18952640365521484</v>
      </c>
      <c r="P77" s="6">
        <v>9.9822826086956535</v>
      </c>
      <c r="Q77" s="6">
        <v>0</v>
      </c>
      <c r="R77" s="6">
        <f>SUM(NonNurse[[#This Row],[Qualified Activities Professional Hours]],NonNurse[[#This Row],[Other Activities Professional Hours]])/NonNurse[[#This Row],[MDS Census]]</f>
        <v>8.0693260697653993E-2</v>
      </c>
      <c r="S77" s="6">
        <v>4.6043478260869568</v>
      </c>
      <c r="T77" s="6">
        <v>11.43413043478261</v>
      </c>
      <c r="U77" s="6">
        <v>0</v>
      </c>
      <c r="V77" s="6">
        <f>SUM(NonNurse[[#This Row],[Occupational Therapist Hours]],NonNurse[[#This Row],[OT Assistant Hours]],NonNurse[[#This Row],[OT Aide Hours]])/NonNurse[[#This Row],[MDS Census]]</f>
        <v>0.12964941569282137</v>
      </c>
      <c r="W77" s="6">
        <v>11.097282608695652</v>
      </c>
      <c r="X77" s="6">
        <v>11.366304347826086</v>
      </c>
      <c r="Y77" s="6">
        <v>0.68478260869565222</v>
      </c>
      <c r="Z77" s="6">
        <f>SUM(NonNurse[[#This Row],[Physical Therapist (PT) Hours]],NonNurse[[#This Row],[PT Assistant Hours]],NonNurse[[#This Row],[PT Aide Hours]])/NonNurse[[#This Row],[MDS Census]]</f>
        <v>0.18712327563482997</v>
      </c>
      <c r="AA77" s="6">
        <v>0</v>
      </c>
      <c r="AB77" s="6">
        <v>0</v>
      </c>
      <c r="AC77" s="6">
        <v>0</v>
      </c>
      <c r="AD77" s="6">
        <v>0</v>
      </c>
      <c r="AE77" s="6">
        <v>0</v>
      </c>
      <c r="AF77" s="6">
        <v>0</v>
      </c>
      <c r="AG77" s="6">
        <v>0</v>
      </c>
      <c r="AH77" s="1">
        <v>245452</v>
      </c>
      <c r="AI77">
        <v>5</v>
      </c>
    </row>
    <row r="78" spans="1:35" x14ac:dyDescent="0.25">
      <c r="A78" t="s">
        <v>356</v>
      </c>
      <c r="B78" t="s">
        <v>183</v>
      </c>
      <c r="C78" t="s">
        <v>629</v>
      </c>
      <c r="D78" t="s">
        <v>448</v>
      </c>
      <c r="E78" s="6">
        <v>16.782608695652176</v>
      </c>
      <c r="F78" s="6">
        <v>4.2608695652173916</v>
      </c>
      <c r="G78" s="6">
        <v>8.6956521739130432E-2</v>
      </c>
      <c r="H78" s="6">
        <v>0</v>
      </c>
      <c r="I78" s="6">
        <v>2.0108695652173911</v>
      </c>
      <c r="J78" s="6">
        <v>0</v>
      </c>
      <c r="K78" s="6">
        <v>0</v>
      </c>
      <c r="L78" s="6">
        <v>0</v>
      </c>
      <c r="M78" s="6">
        <v>2.8695652173913042</v>
      </c>
      <c r="N78" s="6">
        <v>0</v>
      </c>
      <c r="O78" s="6">
        <f>SUM(NonNurse[[#This Row],[Qualified Social Work Staff Hours]],NonNurse[[#This Row],[Other Social Work Staff Hours]])/NonNurse[[#This Row],[MDS Census]]</f>
        <v>0.17098445595854919</v>
      </c>
      <c r="P78" s="6">
        <v>3.5570652173913042</v>
      </c>
      <c r="Q78" s="6">
        <v>3.9048913043478262</v>
      </c>
      <c r="R78" s="6">
        <f>SUM(NonNurse[[#This Row],[Qualified Activities Professional Hours]],NonNurse[[#This Row],[Other Activities Professional Hours]])/NonNurse[[#This Row],[MDS Census]]</f>
        <v>0.44462435233160619</v>
      </c>
      <c r="S78" s="6">
        <v>0</v>
      </c>
      <c r="T78" s="6">
        <v>0</v>
      </c>
      <c r="U78" s="6">
        <v>0</v>
      </c>
      <c r="V78" s="6">
        <f>SUM(NonNurse[[#This Row],[Occupational Therapist Hours]],NonNurse[[#This Row],[OT Assistant Hours]],NonNurse[[#This Row],[OT Aide Hours]])/NonNurse[[#This Row],[MDS Census]]</f>
        <v>0</v>
      </c>
      <c r="W78" s="6">
        <v>0</v>
      </c>
      <c r="X78" s="6">
        <v>0</v>
      </c>
      <c r="Y78" s="6">
        <v>0</v>
      </c>
      <c r="Z78" s="6">
        <f>SUM(NonNurse[[#This Row],[Physical Therapist (PT) Hours]],NonNurse[[#This Row],[PT Assistant Hours]],NonNurse[[#This Row],[PT Aide Hours]])/NonNurse[[#This Row],[MDS Census]]</f>
        <v>0</v>
      </c>
      <c r="AA78" s="6">
        <v>0</v>
      </c>
      <c r="AB78" s="6">
        <v>0</v>
      </c>
      <c r="AC78" s="6">
        <v>0</v>
      </c>
      <c r="AD78" s="6">
        <v>0</v>
      </c>
      <c r="AE78" s="6">
        <v>0</v>
      </c>
      <c r="AF78" s="6">
        <v>0</v>
      </c>
      <c r="AG78" s="6">
        <v>0</v>
      </c>
      <c r="AH78" s="1">
        <v>245428</v>
      </c>
      <c r="AI78">
        <v>5</v>
      </c>
    </row>
    <row r="79" spans="1:35" x14ac:dyDescent="0.25">
      <c r="A79" t="s">
        <v>356</v>
      </c>
      <c r="B79" t="s">
        <v>281</v>
      </c>
      <c r="C79" t="s">
        <v>492</v>
      </c>
      <c r="D79" t="s">
        <v>458</v>
      </c>
      <c r="E79" s="6">
        <v>17.728260869565219</v>
      </c>
      <c r="F79" s="6">
        <v>3.9130434782608696</v>
      </c>
      <c r="G79" s="6">
        <v>6.5217391304347824E-2</v>
      </c>
      <c r="H79" s="6">
        <v>0.11413043478260869</v>
      </c>
      <c r="I79" s="6">
        <v>7.6086956521739135E-2</v>
      </c>
      <c r="J79" s="6">
        <v>0</v>
      </c>
      <c r="K79" s="6">
        <v>7.6086956521739135E-2</v>
      </c>
      <c r="L79" s="6">
        <v>0.23641304347826086</v>
      </c>
      <c r="M79" s="6">
        <v>0</v>
      </c>
      <c r="N79" s="6">
        <v>3.7961956521739131</v>
      </c>
      <c r="O79" s="6">
        <f>SUM(NonNurse[[#This Row],[Qualified Social Work Staff Hours]],NonNurse[[#This Row],[Other Social Work Staff Hours]])/NonNurse[[#This Row],[MDS Census]]</f>
        <v>0.21413243408951563</v>
      </c>
      <c r="P79" s="6">
        <v>4.7989130434782608</v>
      </c>
      <c r="Q79" s="6">
        <v>1.2527173913043479</v>
      </c>
      <c r="R79" s="6">
        <f>SUM(NonNurse[[#This Row],[Qualified Activities Professional Hours]],NonNurse[[#This Row],[Other Activities Professional Hours]])/NonNurse[[#This Row],[MDS Census]]</f>
        <v>0.34135499693439603</v>
      </c>
      <c r="S79" s="6">
        <v>0</v>
      </c>
      <c r="T79" s="6">
        <v>0.46228260869565219</v>
      </c>
      <c r="U79" s="6">
        <v>0</v>
      </c>
      <c r="V79" s="6">
        <f>SUM(NonNurse[[#This Row],[Occupational Therapist Hours]],NonNurse[[#This Row],[OT Assistant Hours]],NonNurse[[#This Row],[OT Aide Hours]])/NonNurse[[#This Row],[MDS Census]]</f>
        <v>2.607602697731453E-2</v>
      </c>
      <c r="W79" s="6">
        <v>0.78260869565217395</v>
      </c>
      <c r="X79" s="6">
        <v>0.22282608695652173</v>
      </c>
      <c r="Y79" s="6">
        <v>0</v>
      </c>
      <c r="Z79" s="6">
        <f>SUM(NonNurse[[#This Row],[Physical Therapist (PT) Hours]],NonNurse[[#This Row],[PT Assistant Hours]],NonNurse[[#This Row],[PT Aide Hours]])/NonNurse[[#This Row],[MDS Census]]</f>
        <v>5.6713672593500922E-2</v>
      </c>
      <c r="AA79" s="6">
        <v>0</v>
      </c>
      <c r="AB79" s="6">
        <v>0</v>
      </c>
      <c r="AC79" s="6">
        <v>0</v>
      </c>
      <c r="AD79" s="6">
        <v>0</v>
      </c>
      <c r="AE79" s="6">
        <v>0</v>
      </c>
      <c r="AF79" s="6">
        <v>0</v>
      </c>
      <c r="AG79" s="6">
        <v>5.434782608695652E-2</v>
      </c>
      <c r="AH79" s="1">
        <v>245579</v>
      </c>
      <c r="AI79">
        <v>5</v>
      </c>
    </row>
    <row r="80" spans="1:35" x14ac:dyDescent="0.25">
      <c r="A80" t="s">
        <v>356</v>
      </c>
      <c r="B80" t="s">
        <v>215</v>
      </c>
      <c r="C80" t="s">
        <v>485</v>
      </c>
      <c r="D80" t="s">
        <v>420</v>
      </c>
      <c r="E80" s="6">
        <v>28.521739130434781</v>
      </c>
      <c r="F80" s="6">
        <v>7.801086956521746</v>
      </c>
      <c r="G80" s="6">
        <v>1.1304347826086956</v>
      </c>
      <c r="H80" s="6">
        <v>5.4260869565217442</v>
      </c>
      <c r="I80" s="6">
        <v>6.4347826086956523</v>
      </c>
      <c r="J80" s="6">
        <v>0</v>
      </c>
      <c r="K80" s="6">
        <v>0</v>
      </c>
      <c r="L80" s="6">
        <v>0</v>
      </c>
      <c r="M80" s="6">
        <v>4.9673913043478262</v>
      </c>
      <c r="N80" s="6">
        <v>0</v>
      </c>
      <c r="O80" s="6">
        <f>SUM(NonNurse[[#This Row],[Qualified Social Work Staff Hours]],NonNurse[[#This Row],[Other Social Work Staff Hours]])/NonNurse[[#This Row],[MDS Census]]</f>
        <v>0.17416158536585366</v>
      </c>
      <c r="P80" s="6">
        <v>5.4809782608695654</v>
      </c>
      <c r="Q80" s="6">
        <v>3.3369565217391304</v>
      </c>
      <c r="R80" s="6">
        <f>SUM(NonNurse[[#This Row],[Qualified Activities Professional Hours]],NonNurse[[#This Row],[Other Activities Professional Hours]])/NonNurse[[#This Row],[MDS Census]]</f>
        <v>0.30916539634146339</v>
      </c>
      <c r="S80" s="6">
        <v>0.22717391304347828</v>
      </c>
      <c r="T80" s="6">
        <v>4.7826086956521741E-2</v>
      </c>
      <c r="U80" s="6">
        <v>0</v>
      </c>
      <c r="V80" s="6">
        <f>SUM(NonNurse[[#This Row],[Occupational Therapist Hours]],NonNurse[[#This Row],[OT Assistant Hours]],NonNurse[[#This Row],[OT Aide Hours]])/NonNurse[[#This Row],[MDS Census]]</f>
        <v>9.6417682926829285E-3</v>
      </c>
      <c r="W80" s="6">
        <v>0.25217391304347836</v>
      </c>
      <c r="X80" s="6">
        <v>0</v>
      </c>
      <c r="Y80" s="6">
        <v>0</v>
      </c>
      <c r="Z80" s="6">
        <f>SUM(NonNurse[[#This Row],[Physical Therapist (PT) Hours]],NonNurse[[#This Row],[PT Assistant Hours]],NonNurse[[#This Row],[PT Aide Hours]])/NonNurse[[#This Row],[MDS Census]]</f>
        <v>8.8414634146341507E-3</v>
      </c>
      <c r="AA80" s="6">
        <v>0</v>
      </c>
      <c r="AB80" s="6">
        <v>0</v>
      </c>
      <c r="AC80" s="6">
        <v>0</v>
      </c>
      <c r="AD80" s="6">
        <v>34.040760869565219</v>
      </c>
      <c r="AE80" s="6">
        <v>0</v>
      </c>
      <c r="AF80" s="6">
        <v>0</v>
      </c>
      <c r="AG80" s="6">
        <v>0</v>
      </c>
      <c r="AH80" s="1">
        <v>245469</v>
      </c>
      <c r="AI80">
        <v>5</v>
      </c>
    </row>
    <row r="81" spans="1:35" x14ac:dyDescent="0.25">
      <c r="A81" t="s">
        <v>356</v>
      </c>
      <c r="B81" t="s">
        <v>37</v>
      </c>
      <c r="C81" t="s">
        <v>543</v>
      </c>
      <c r="D81" t="s">
        <v>423</v>
      </c>
      <c r="E81" s="6">
        <v>66.358695652173907</v>
      </c>
      <c r="F81" s="6">
        <v>5.5298913043478262</v>
      </c>
      <c r="G81" s="6">
        <v>0.14130434782608695</v>
      </c>
      <c r="H81" s="6">
        <v>0.32608695652173914</v>
      </c>
      <c r="I81" s="6">
        <v>4.6956521739130439</v>
      </c>
      <c r="J81" s="6">
        <v>0</v>
      </c>
      <c r="K81" s="6">
        <v>0</v>
      </c>
      <c r="L81" s="6">
        <v>0.4375</v>
      </c>
      <c r="M81" s="6">
        <v>9.6195652173913047</v>
      </c>
      <c r="N81" s="6">
        <v>5.2608695652173916</v>
      </c>
      <c r="O81" s="6">
        <f>SUM(NonNurse[[#This Row],[Qualified Social Work Staff Hours]],NonNurse[[#This Row],[Other Social Work Staff Hours]])/NonNurse[[#This Row],[MDS Census]]</f>
        <v>0.22424242424242427</v>
      </c>
      <c r="P81" s="6">
        <v>4.5434782608695654</v>
      </c>
      <c r="Q81" s="6">
        <v>2.2445652173913042</v>
      </c>
      <c r="R81" s="6">
        <f>SUM(NonNurse[[#This Row],[Qualified Activities Professional Hours]],NonNurse[[#This Row],[Other Activities Professional Hours]])/NonNurse[[#This Row],[MDS Census]]</f>
        <v>0.1022932022932023</v>
      </c>
      <c r="S81" s="6">
        <v>2.0733695652173911</v>
      </c>
      <c r="T81" s="6">
        <v>6.4130434782608692</v>
      </c>
      <c r="U81" s="6">
        <v>0</v>
      </c>
      <c r="V81" s="6">
        <f>SUM(NonNurse[[#This Row],[Occupational Therapist Hours]],NonNurse[[#This Row],[OT Assistant Hours]],NonNurse[[#This Row],[OT Aide Hours]])/NonNurse[[#This Row],[MDS Census]]</f>
        <v>0.12788697788697789</v>
      </c>
      <c r="W81" s="6">
        <v>1.688804347826087</v>
      </c>
      <c r="X81" s="6">
        <v>3.875</v>
      </c>
      <c r="Y81" s="6">
        <v>0</v>
      </c>
      <c r="Z81" s="6">
        <f>SUM(NonNurse[[#This Row],[Physical Therapist (PT) Hours]],NonNurse[[#This Row],[PT Assistant Hours]],NonNurse[[#This Row],[PT Aide Hours]])/NonNurse[[#This Row],[MDS Census]]</f>
        <v>8.3844389844389855E-2</v>
      </c>
      <c r="AA81" s="6">
        <v>0</v>
      </c>
      <c r="AB81" s="6">
        <v>0</v>
      </c>
      <c r="AC81" s="6">
        <v>0</v>
      </c>
      <c r="AD81" s="6">
        <v>0</v>
      </c>
      <c r="AE81" s="6">
        <v>0</v>
      </c>
      <c r="AF81" s="6">
        <v>0</v>
      </c>
      <c r="AG81" s="6">
        <v>0</v>
      </c>
      <c r="AH81" s="1">
        <v>245212</v>
      </c>
      <c r="AI81">
        <v>5</v>
      </c>
    </row>
    <row r="82" spans="1:35" x14ac:dyDescent="0.25">
      <c r="A82" t="s">
        <v>356</v>
      </c>
      <c r="B82" t="s">
        <v>206</v>
      </c>
      <c r="C82" t="s">
        <v>506</v>
      </c>
      <c r="D82" t="s">
        <v>420</v>
      </c>
      <c r="E82" s="6">
        <v>30.706521739130434</v>
      </c>
      <c r="F82" s="6">
        <v>4.8695652173913047</v>
      </c>
      <c r="G82" s="6">
        <v>0.13043478260869565</v>
      </c>
      <c r="H82" s="6">
        <v>0</v>
      </c>
      <c r="I82" s="6">
        <v>7.0326086956521738</v>
      </c>
      <c r="J82" s="6">
        <v>0</v>
      </c>
      <c r="K82" s="6">
        <v>0</v>
      </c>
      <c r="L82" s="6">
        <v>0</v>
      </c>
      <c r="M82" s="6">
        <v>0</v>
      </c>
      <c r="N82" s="6">
        <v>6.8179347826086953</v>
      </c>
      <c r="O82" s="6">
        <f>SUM(NonNurse[[#This Row],[Qualified Social Work Staff Hours]],NonNurse[[#This Row],[Other Social Work Staff Hours]])/NonNurse[[#This Row],[MDS Census]]</f>
        <v>0.2220353982300885</v>
      </c>
      <c r="P82" s="6">
        <v>4.6086956521739131</v>
      </c>
      <c r="Q82" s="6">
        <v>9.6114130434782616</v>
      </c>
      <c r="R82" s="6">
        <f>SUM(NonNurse[[#This Row],[Qualified Activities Professional Hours]],NonNurse[[#This Row],[Other Activities Professional Hours]])/NonNurse[[#This Row],[MDS Census]]</f>
        <v>0.46309734513274342</v>
      </c>
      <c r="S82" s="6">
        <v>0.20869565217391303</v>
      </c>
      <c r="T82" s="6">
        <v>0</v>
      </c>
      <c r="U82" s="6">
        <v>0</v>
      </c>
      <c r="V82" s="6">
        <f>SUM(NonNurse[[#This Row],[Occupational Therapist Hours]],NonNurse[[#This Row],[OT Assistant Hours]],NonNurse[[#This Row],[OT Aide Hours]])/NonNurse[[#This Row],[MDS Census]]</f>
        <v>6.7964601769911507E-3</v>
      </c>
      <c r="W82" s="6">
        <v>0.25326086956521743</v>
      </c>
      <c r="X82" s="6">
        <v>0</v>
      </c>
      <c r="Y82" s="6">
        <v>0.60869565217391308</v>
      </c>
      <c r="Z82" s="6">
        <f>SUM(NonNurse[[#This Row],[Physical Therapist (PT) Hours]],NonNurse[[#This Row],[PT Assistant Hours]],NonNurse[[#This Row],[PT Aide Hours]])/NonNurse[[#This Row],[MDS Census]]</f>
        <v>2.8070796460176996E-2</v>
      </c>
      <c r="AA82" s="6">
        <v>0</v>
      </c>
      <c r="AB82" s="6">
        <v>4.6956521739130439</v>
      </c>
      <c r="AC82" s="6">
        <v>0</v>
      </c>
      <c r="AD82" s="6">
        <v>0</v>
      </c>
      <c r="AE82" s="6">
        <v>0</v>
      </c>
      <c r="AF82" s="6">
        <v>0</v>
      </c>
      <c r="AG82" s="6">
        <v>0</v>
      </c>
      <c r="AH82" s="1">
        <v>245458</v>
      </c>
      <c r="AI82">
        <v>5</v>
      </c>
    </row>
    <row r="83" spans="1:35" x14ac:dyDescent="0.25">
      <c r="A83" t="s">
        <v>356</v>
      </c>
      <c r="B83" t="s">
        <v>239</v>
      </c>
      <c r="C83" t="s">
        <v>507</v>
      </c>
      <c r="D83" t="s">
        <v>395</v>
      </c>
      <c r="E83" s="6">
        <v>21.206521739130434</v>
      </c>
      <c r="F83" s="6">
        <v>5.2173913043478262</v>
      </c>
      <c r="G83" s="6">
        <v>3.2608695652173912E-2</v>
      </c>
      <c r="H83" s="6">
        <v>0</v>
      </c>
      <c r="I83" s="6">
        <v>0</v>
      </c>
      <c r="J83" s="6">
        <v>0</v>
      </c>
      <c r="K83" s="6">
        <v>0</v>
      </c>
      <c r="L83" s="6">
        <v>8.1521739130434784E-2</v>
      </c>
      <c r="M83" s="6">
        <v>0</v>
      </c>
      <c r="N83" s="6">
        <v>4.5271739130434785</v>
      </c>
      <c r="O83" s="6">
        <f>SUM(NonNurse[[#This Row],[Qualified Social Work Staff Hours]],NonNurse[[#This Row],[Other Social Work Staff Hours]])/NonNurse[[#This Row],[MDS Census]]</f>
        <v>0.21348026652998464</v>
      </c>
      <c r="P83" s="6">
        <v>0</v>
      </c>
      <c r="Q83" s="6">
        <v>8.6413043478260878</v>
      </c>
      <c r="R83" s="6">
        <f>SUM(NonNurse[[#This Row],[Qualified Activities Professional Hours]],NonNurse[[#This Row],[Other Activities Professional Hours]])/NonNurse[[#This Row],[MDS Census]]</f>
        <v>0.40748334187596108</v>
      </c>
      <c r="S83" s="6">
        <v>0.71739130434782605</v>
      </c>
      <c r="T83" s="6">
        <v>0.64402173913043481</v>
      </c>
      <c r="U83" s="6">
        <v>0</v>
      </c>
      <c r="V83" s="6">
        <f>SUM(NonNurse[[#This Row],[Occupational Therapist Hours]],NonNurse[[#This Row],[OT Assistant Hours]],NonNurse[[#This Row],[OT Aide Hours]])/NonNurse[[#This Row],[MDS Census]]</f>
        <v>6.4197847257816507E-2</v>
      </c>
      <c r="W83" s="6">
        <v>0.24728260869565216</v>
      </c>
      <c r="X83" s="6">
        <v>1.4918478260869565</v>
      </c>
      <c r="Y83" s="6">
        <v>0</v>
      </c>
      <c r="Z83" s="6">
        <f>SUM(NonNurse[[#This Row],[Physical Therapist (PT) Hours]],NonNurse[[#This Row],[PT Assistant Hours]],NonNurse[[#This Row],[PT Aide Hours]])/NonNurse[[#This Row],[MDS Census]]</f>
        <v>8.2009226037929275E-2</v>
      </c>
      <c r="AA83" s="6">
        <v>0</v>
      </c>
      <c r="AB83" s="6">
        <v>0</v>
      </c>
      <c r="AC83" s="6">
        <v>0</v>
      </c>
      <c r="AD83" s="6">
        <v>0</v>
      </c>
      <c r="AE83" s="6">
        <v>0</v>
      </c>
      <c r="AF83" s="6">
        <v>0</v>
      </c>
      <c r="AG83" s="6">
        <v>0</v>
      </c>
      <c r="AH83" s="1">
        <v>245510</v>
      </c>
      <c r="AI83">
        <v>5</v>
      </c>
    </row>
    <row r="84" spans="1:35" x14ac:dyDescent="0.25">
      <c r="A84" t="s">
        <v>356</v>
      </c>
      <c r="B84" t="s">
        <v>209</v>
      </c>
      <c r="C84" t="s">
        <v>529</v>
      </c>
      <c r="D84" t="s">
        <v>386</v>
      </c>
      <c r="E84" s="6">
        <v>121.27173913043478</v>
      </c>
      <c r="F84" s="6">
        <v>5.4347826086956523</v>
      </c>
      <c r="G84" s="6">
        <v>0</v>
      </c>
      <c r="H84" s="6">
        <v>0.53260869565217395</v>
      </c>
      <c r="I84" s="6">
        <v>10.782608695652174</v>
      </c>
      <c r="J84" s="6">
        <v>0</v>
      </c>
      <c r="K84" s="6">
        <v>0</v>
      </c>
      <c r="L84" s="6">
        <v>3.7746739130434781</v>
      </c>
      <c r="M84" s="6">
        <v>10.739130434782609</v>
      </c>
      <c r="N84" s="6">
        <v>3.0658695652173913</v>
      </c>
      <c r="O84" s="6">
        <f>SUM(NonNurse[[#This Row],[Qualified Social Work Staff Hours]],NonNurse[[#This Row],[Other Social Work Staff Hours]])/NonNurse[[#This Row],[MDS Census]]</f>
        <v>0.11383526037465268</v>
      </c>
      <c r="P84" s="6">
        <v>34.308043478260856</v>
      </c>
      <c r="Q84" s="6">
        <v>11.363913043478261</v>
      </c>
      <c r="R84" s="6">
        <f>SUM(NonNurse[[#This Row],[Qualified Activities Professional Hours]],NonNurse[[#This Row],[Other Activities Professional Hours]])/NonNurse[[#This Row],[MDS Census]]</f>
        <v>0.37660840727794204</v>
      </c>
      <c r="S84" s="6">
        <v>9.5392391304347832</v>
      </c>
      <c r="T84" s="6">
        <v>10.327065217391301</v>
      </c>
      <c r="U84" s="6">
        <v>0</v>
      </c>
      <c r="V84" s="6">
        <f>SUM(NonNurse[[#This Row],[Occupational Therapist Hours]],NonNurse[[#This Row],[OT Assistant Hours]],NonNurse[[#This Row],[OT Aide Hours]])/NonNurse[[#This Row],[MDS Census]]</f>
        <v>0.16381643811060317</v>
      </c>
      <c r="W84" s="6">
        <v>7.8089130434782614</v>
      </c>
      <c r="X84" s="6">
        <v>9.4889130434782594</v>
      </c>
      <c r="Y84" s="6">
        <v>0</v>
      </c>
      <c r="Z84" s="6">
        <f>SUM(NonNurse[[#This Row],[Physical Therapist (PT) Hours]],NonNurse[[#This Row],[PT Assistant Hours]],NonNurse[[#This Row],[PT Aide Hours]])/NonNurse[[#This Row],[MDS Census]]</f>
        <v>0.14263690956350272</v>
      </c>
      <c r="AA84" s="6">
        <v>0</v>
      </c>
      <c r="AB84" s="6">
        <v>0</v>
      </c>
      <c r="AC84" s="6">
        <v>0</v>
      </c>
      <c r="AD84" s="6">
        <v>0</v>
      </c>
      <c r="AE84" s="6">
        <v>0</v>
      </c>
      <c r="AF84" s="6">
        <v>0</v>
      </c>
      <c r="AG84" s="6">
        <v>0</v>
      </c>
      <c r="AH84" s="1">
        <v>245461</v>
      </c>
      <c r="AI84">
        <v>5</v>
      </c>
    </row>
    <row r="85" spans="1:35" x14ac:dyDescent="0.25">
      <c r="A85" t="s">
        <v>356</v>
      </c>
      <c r="B85" t="s">
        <v>260</v>
      </c>
      <c r="C85" t="s">
        <v>667</v>
      </c>
      <c r="D85" t="s">
        <v>392</v>
      </c>
      <c r="E85" s="6">
        <v>37.858695652173914</v>
      </c>
      <c r="F85" s="6">
        <v>0</v>
      </c>
      <c r="G85" s="6">
        <v>0.25543478260869568</v>
      </c>
      <c r="H85" s="6">
        <v>0.2608695652173913</v>
      </c>
      <c r="I85" s="6">
        <v>1.0543478260869565</v>
      </c>
      <c r="J85" s="6">
        <v>7.6086956521739135E-2</v>
      </c>
      <c r="K85" s="6">
        <v>0</v>
      </c>
      <c r="L85" s="6">
        <v>7.0652173913043473E-2</v>
      </c>
      <c r="M85" s="6">
        <v>0</v>
      </c>
      <c r="N85" s="6">
        <v>0</v>
      </c>
      <c r="O85" s="6">
        <f>SUM(NonNurse[[#This Row],[Qualified Social Work Staff Hours]],NonNurse[[#This Row],[Other Social Work Staff Hours]])/NonNurse[[#This Row],[MDS Census]]</f>
        <v>0</v>
      </c>
      <c r="P85" s="6">
        <v>0</v>
      </c>
      <c r="Q85" s="6">
        <v>0</v>
      </c>
      <c r="R85" s="6">
        <f>SUM(NonNurse[[#This Row],[Qualified Activities Professional Hours]],NonNurse[[#This Row],[Other Activities Professional Hours]])/NonNurse[[#This Row],[MDS Census]]</f>
        <v>0</v>
      </c>
      <c r="S85" s="6">
        <v>1.013586956521739</v>
      </c>
      <c r="T85" s="6">
        <v>0.41576086956521741</v>
      </c>
      <c r="U85" s="6">
        <v>0</v>
      </c>
      <c r="V85" s="6">
        <f>SUM(NonNurse[[#This Row],[Occupational Therapist Hours]],NonNurse[[#This Row],[OT Assistant Hours]],NonNurse[[#This Row],[OT Aide Hours]])/NonNurse[[#This Row],[MDS Census]]</f>
        <v>3.7754809072638527E-2</v>
      </c>
      <c r="W85" s="6">
        <v>2.6282608695652177</v>
      </c>
      <c r="X85" s="6">
        <v>3.4525000000000001</v>
      </c>
      <c r="Y85" s="6">
        <v>0</v>
      </c>
      <c r="Z85" s="6">
        <f>SUM(NonNurse[[#This Row],[Physical Therapist (PT) Hours]],NonNurse[[#This Row],[PT Assistant Hours]],NonNurse[[#This Row],[PT Aide Hours]])/NonNurse[[#This Row],[MDS Census]]</f>
        <v>0.16061728395061728</v>
      </c>
      <c r="AA85" s="6">
        <v>6.5217391304347824E-2</v>
      </c>
      <c r="AB85" s="6">
        <v>0</v>
      </c>
      <c r="AC85" s="6">
        <v>0</v>
      </c>
      <c r="AD85" s="6">
        <v>0</v>
      </c>
      <c r="AE85" s="6">
        <v>0</v>
      </c>
      <c r="AF85" s="6">
        <v>0</v>
      </c>
      <c r="AG85" s="6">
        <v>8.6956521739130432E-2</v>
      </c>
      <c r="AH85" s="1">
        <v>245545</v>
      </c>
      <c r="AI85">
        <v>5</v>
      </c>
    </row>
    <row r="86" spans="1:35" x14ac:dyDescent="0.25">
      <c r="A86" t="s">
        <v>356</v>
      </c>
      <c r="B86" t="s">
        <v>283</v>
      </c>
      <c r="C86" t="s">
        <v>684</v>
      </c>
      <c r="D86" t="s">
        <v>467</v>
      </c>
      <c r="E86" s="6">
        <v>43.923913043478258</v>
      </c>
      <c r="F86" s="6">
        <v>5.1141304347826084</v>
      </c>
      <c r="G86" s="6">
        <v>0.19347826086956518</v>
      </c>
      <c r="H86" s="6">
        <v>9.7826086956521743E-2</v>
      </c>
      <c r="I86" s="6">
        <v>0.33695652173913043</v>
      </c>
      <c r="J86" s="6">
        <v>0</v>
      </c>
      <c r="K86" s="6">
        <v>0</v>
      </c>
      <c r="L86" s="6">
        <v>3.1847826086956521E-2</v>
      </c>
      <c r="M86" s="6">
        <v>5.2173913043478262</v>
      </c>
      <c r="N86" s="6">
        <v>0</v>
      </c>
      <c r="O86" s="6">
        <f>SUM(NonNurse[[#This Row],[Qualified Social Work Staff Hours]],NonNurse[[#This Row],[Other Social Work Staff Hours]])/NonNurse[[#This Row],[MDS Census]]</f>
        <v>0.11878247958426133</v>
      </c>
      <c r="P86" s="6">
        <v>2.8695652173913042</v>
      </c>
      <c r="Q86" s="6">
        <v>5.8668478260869561</v>
      </c>
      <c r="R86" s="6">
        <f>SUM(NonNurse[[#This Row],[Qualified Activities Professional Hours]],NonNurse[[#This Row],[Other Activities Professional Hours]])/NonNurse[[#This Row],[MDS Census]]</f>
        <v>0.19889878742885422</v>
      </c>
      <c r="S86" s="6">
        <v>2.3722826086956523</v>
      </c>
      <c r="T86" s="6">
        <v>0</v>
      </c>
      <c r="U86" s="6">
        <v>0</v>
      </c>
      <c r="V86" s="6">
        <f>SUM(NonNurse[[#This Row],[Occupational Therapist Hours]],NonNurse[[#This Row],[OT Assistant Hours]],NonNurse[[#This Row],[OT Aide Hours]])/NonNurse[[#This Row],[MDS Census]]</f>
        <v>5.4008908685968825E-2</v>
      </c>
      <c r="W86" s="6">
        <v>0.35358695652173916</v>
      </c>
      <c r="X86" s="6">
        <v>1.6501086956521736</v>
      </c>
      <c r="Y86" s="6">
        <v>0</v>
      </c>
      <c r="Z86" s="6">
        <f>SUM(NonNurse[[#This Row],[Physical Therapist (PT) Hours]],NonNurse[[#This Row],[PT Assistant Hours]],NonNurse[[#This Row],[PT Aide Hours]])/NonNurse[[#This Row],[MDS Census]]</f>
        <v>4.561742143033902E-2</v>
      </c>
      <c r="AA86" s="6">
        <v>0</v>
      </c>
      <c r="AB86" s="6">
        <v>0</v>
      </c>
      <c r="AC86" s="6">
        <v>0</v>
      </c>
      <c r="AD86" s="6">
        <v>0</v>
      </c>
      <c r="AE86" s="6">
        <v>0</v>
      </c>
      <c r="AF86" s="6">
        <v>0</v>
      </c>
      <c r="AG86" s="6">
        <v>0</v>
      </c>
      <c r="AH86" s="1">
        <v>245581</v>
      </c>
      <c r="AI86">
        <v>5</v>
      </c>
    </row>
    <row r="87" spans="1:35" x14ac:dyDescent="0.25">
      <c r="A87" t="s">
        <v>356</v>
      </c>
      <c r="B87" t="s">
        <v>126</v>
      </c>
      <c r="C87" t="s">
        <v>597</v>
      </c>
      <c r="D87" t="s">
        <v>398</v>
      </c>
      <c r="E87" s="6">
        <v>40.086956521739133</v>
      </c>
      <c r="F87" s="6">
        <v>4.8260869565217392</v>
      </c>
      <c r="G87" s="6">
        <v>4.0760869565217392E-2</v>
      </c>
      <c r="H87" s="6">
        <v>0.24260869565217391</v>
      </c>
      <c r="I87" s="6">
        <v>5.4565217391304346</v>
      </c>
      <c r="J87" s="6">
        <v>0</v>
      </c>
      <c r="K87" s="6">
        <v>0</v>
      </c>
      <c r="L87" s="6">
        <v>0.56467391304347836</v>
      </c>
      <c r="M87" s="6">
        <v>5.1141304347826084</v>
      </c>
      <c r="N87" s="6">
        <v>0</v>
      </c>
      <c r="O87" s="6">
        <f>SUM(NonNurse[[#This Row],[Qualified Social Work Staff Hours]],NonNurse[[#This Row],[Other Social Work Staff Hours]])/NonNurse[[#This Row],[MDS Census]]</f>
        <v>0.12757592190889369</v>
      </c>
      <c r="P87" s="6">
        <v>5.3913043478260869</v>
      </c>
      <c r="Q87" s="6">
        <v>7.6331521739130439</v>
      </c>
      <c r="R87" s="6">
        <f>SUM(NonNurse[[#This Row],[Qualified Activities Professional Hours]],NonNurse[[#This Row],[Other Activities Professional Hours]])/NonNurse[[#This Row],[MDS Census]]</f>
        <v>0.32490509761388287</v>
      </c>
      <c r="S87" s="6">
        <v>3.7889130434782614</v>
      </c>
      <c r="T87" s="6">
        <v>3.4076086956521747</v>
      </c>
      <c r="U87" s="6">
        <v>0</v>
      </c>
      <c r="V87" s="6">
        <f>SUM(NonNurse[[#This Row],[Occupational Therapist Hours]],NonNurse[[#This Row],[OT Assistant Hours]],NonNurse[[#This Row],[OT Aide Hours]])/NonNurse[[#This Row],[MDS Census]]</f>
        <v>0.17952277657266813</v>
      </c>
      <c r="W87" s="6">
        <v>1.8990217391304351</v>
      </c>
      <c r="X87" s="6">
        <v>5.5623913043478277</v>
      </c>
      <c r="Y87" s="6">
        <v>3.7282608695652173</v>
      </c>
      <c r="Z87" s="6">
        <f>SUM(NonNurse[[#This Row],[Physical Therapist (PT) Hours]],NonNurse[[#This Row],[PT Assistant Hours]],NonNurse[[#This Row],[PT Aide Hours]])/NonNurse[[#This Row],[MDS Census]]</f>
        <v>0.27913503253796096</v>
      </c>
      <c r="AA87" s="6">
        <v>0</v>
      </c>
      <c r="AB87" s="6">
        <v>0</v>
      </c>
      <c r="AC87" s="6">
        <v>0</v>
      </c>
      <c r="AD87" s="6">
        <v>0</v>
      </c>
      <c r="AE87" s="6">
        <v>0</v>
      </c>
      <c r="AF87" s="6">
        <v>0</v>
      </c>
      <c r="AG87" s="6">
        <v>0</v>
      </c>
      <c r="AH87" s="1">
        <v>245344</v>
      </c>
      <c r="AI87">
        <v>5</v>
      </c>
    </row>
    <row r="88" spans="1:35" x14ac:dyDescent="0.25">
      <c r="A88" t="s">
        <v>356</v>
      </c>
      <c r="B88" t="s">
        <v>28</v>
      </c>
      <c r="C88" t="s">
        <v>512</v>
      </c>
      <c r="D88" t="s">
        <v>415</v>
      </c>
      <c r="E88" s="6">
        <v>21.880434782608695</v>
      </c>
      <c r="F88" s="6">
        <v>2.5217391304347827</v>
      </c>
      <c r="G88" s="6">
        <v>0.56521739130434778</v>
      </c>
      <c r="H88" s="6">
        <v>7.2173913043478262</v>
      </c>
      <c r="I88" s="6">
        <v>5.7391304347826084</v>
      </c>
      <c r="J88" s="6">
        <v>7.1521739130434785</v>
      </c>
      <c r="K88" s="6">
        <v>0</v>
      </c>
      <c r="L88" s="6">
        <v>1.8119565217391309</v>
      </c>
      <c r="M88" s="6">
        <v>5.4782608695652177</v>
      </c>
      <c r="N88" s="6">
        <v>0</v>
      </c>
      <c r="O88" s="6">
        <f>SUM(NonNurse[[#This Row],[Qualified Social Work Staff Hours]],NonNurse[[#This Row],[Other Social Work Staff Hours]])/NonNurse[[#This Row],[MDS Census]]</f>
        <v>0.25037257824143072</v>
      </c>
      <c r="P88" s="6">
        <v>0</v>
      </c>
      <c r="Q88" s="6">
        <v>0</v>
      </c>
      <c r="R88" s="6">
        <f>SUM(NonNurse[[#This Row],[Qualified Activities Professional Hours]],NonNurse[[#This Row],[Other Activities Professional Hours]])/NonNurse[[#This Row],[MDS Census]]</f>
        <v>0</v>
      </c>
      <c r="S88" s="6">
        <v>9.0445652173913036</v>
      </c>
      <c r="T88" s="6">
        <v>3.896739130434784</v>
      </c>
      <c r="U88" s="6">
        <v>0</v>
      </c>
      <c r="V88" s="6">
        <f>SUM(NonNurse[[#This Row],[Occupational Therapist Hours]],NonNurse[[#This Row],[OT Assistant Hours]],NonNurse[[#This Row],[OT Aide Hours]])/NonNurse[[#This Row],[MDS Census]]</f>
        <v>0.59145553899652259</v>
      </c>
      <c r="W88" s="6">
        <v>11.668478260869565</v>
      </c>
      <c r="X88" s="6">
        <v>1.1586956521739133</v>
      </c>
      <c r="Y88" s="6">
        <v>3.597826086956522</v>
      </c>
      <c r="Z88" s="6">
        <f>SUM(NonNurse[[#This Row],[Physical Therapist (PT) Hours]],NonNurse[[#This Row],[PT Assistant Hours]],NonNurse[[#This Row],[PT Aide Hours]])/NonNurse[[#This Row],[MDS Census]]</f>
        <v>0.75067064083457535</v>
      </c>
      <c r="AA88" s="6">
        <v>0</v>
      </c>
      <c r="AB88" s="6">
        <v>1.6195652173913044</v>
      </c>
      <c r="AC88" s="6">
        <v>0</v>
      </c>
      <c r="AD88" s="6">
        <v>0</v>
      </c>
      <c r="AE88" s="6">
        <v>0</v>
      </c>
      <c r="AF88" s="6">
        <v>0</v>
      </c>
      <c r="AG88" s="6">
        <v>8.25</v>
      </c>
      <c r="AH88" s="1">
        <v>245170</v>
      </c>
      <c r="AI88">
        <v>5</v>
      </c>
    </row>
    <row r="89" spans="1:35" x14ac:dyDescent="0.25">
      <c r="A89" t="s">
        <v>356</v>
      </c>
      <c r="B89" t="s">
        <v>201</v>
      </c>
      <c r="C89" t="s">
        <v>636</v>
      </c>
      <c r="D89" t="s">
        <v>458</v>
      </c>
      <c r="E89" s="6">
        <v>42.065217391304351</v>
      </c>
      <c r="F89" s="6">
        <v>4.7391304347826084</v>
      </c>
      <c r="G89" s="6">
        <v>9.7826086956521743E-2</v>
      </c>
      <c r="H89" s="6">
        <v>0.26902173913043476</v>
      </c>
      <c r="I89" s="6">
        <v>0.16304347826086957</v>
      </c>
      <c r="J89" s="6">
        <v>0</v>
      </c>
      <c r="K89" s="6">
        <v>0</v>
      </c>
      <c r="L89" s="6">
        <v>0</v>
      </c>
      <c r="M89" s="6">
        <v>4.7826086956521738</v>
      </c>
      <c r="N89" s="6">
        <v>0</v>
      </c>
      <c r="O89" s="6">
        <f>SUM(NonNurse[[#This Row],[Qualified Social Work Staff Hours]],NonNurse[[#This Row],[Other Social Work Staff Hours]])/NonNurse[[#This Row],[MDS Census]]</f>
        <v>0.11369509043927647</v>
      </c>
      <c r="P89" s="6">
        <v>5.1739130434782608</v>
      </c>
      <c r="Q89" s="6">
        <v>4.1210869565217392</v>
      </c>
      <c r="R89" s="6">
        <f>SUM(NonNurse[[#This Row],[Qualified Activities Professional Hours]],NonNurse[[#This Row],[Other Activities Professional Hours]])/NonNurse[[#This Row],[MDS Census]]</f>
        <v>0.22096640826873384</v>
      </c>
      <c r="S89" s="6">
        <v>0</v>
      </c>
      <c r="T89" s="6">
        <v>0</v>
      </c>
      <c r="U89" s="6">
        <v>0</v>
      </c>
      <c r="V89" s="6">
        <f>SUM(NonNurse[[#This Row],[Occupational Therapist Hours]],NonNurse[[#This Row],[OT Assistant Hours]],NonNurse[[#This Row],[OT Aide Hours]])/NonNurse[[#This Row],[MDS Census]]</f>
        <v>0</v>
      </c>
      <c r="W89" s="6">
        <v>0</v>
      </c>
      <c r="X89" s="6">
        <v>0</v>
      </c>
      <c r="Y89" s="6">
        <v>0</v>
      </c>
      <c r="Z89" s="6">
        <f>SUM(NonNurse[[#This Row],[Physical Therapist (PT) Hours]],NonNurse[[#This Row],[PT Assistant Hours]],NonNurse[[#This Row],[PT Aide Hours]])/NonNurse[[#This Row],[MDS Census]]</f>
        <v>0</v>
      </c>
      <c r="AA89" s="6">
        <v>0</v>
      </c>
      <c r="AB89" s="6">
        <v>0</v>
      </c>
      <c r="AC89" s="6">
        <v>0</v>
      </c>
      <c r="AD89" s="6">
        <v>0</v>
      </c>
      <c r="AE89" s="6">
        <v>0</v>
      </c>
      <c r="AF89" s="6">
        <v>0</v>
      </c>
      <c r="AG89" s="6">
        <v>0</v>
      </c>
      <c r="AH89" s="1">
        <v>245451</v>
      </c>
      <c r="AI89">
        <v>5</v>
      </c>
    </row>
    <row r="90" spans="1:35" x14ac:dyDescent="0.25">
      <c r="A90" t="s">
        <v>356</v>
      </c>
      <c r="B90" t="s">
        <v>185</v>
      </c>
      <c r="C90" t="s">
        <v>631</v>
      </c>
      <c r="D90" t="s">
        <v>398</v>
      </c>
      <c r="E90" s="6">
        <v>23.521739130434781</v>
      </c>
      <c r="F90" s="6">
        <v>4.4347826086956523</v>
      </c>
      <c r="G90" s="6">
        <v>5.7065217391304345E-2</v>
      </c>
      <c r="H90" s="6">
        <v>0.15489130434782608</v>
      </c>
      <c r="I90" s="6">
        <v>0.19565217391304349</v>
      </c>
      <c r="J90" s="6">
        <v>0</v>
      </c>
      <c r="K90" s="6">
        <v>0</v>
      </c>
      <c r="L90" s="6">
        <v>0.10413043478260869</v>
      </c>
      <c r="M90" s="6">
        <v>0</v>
      </c>
      <c r="N90" s="6">
        <v>3.895652173913041</v>
      </c>
      <c r="O90" s="6">
        <f>SUM(NonNurse[[#This Row],[Qualified Social Work Staff Hours]],NonNurse[[#This Row],[Other Social Work Staff Hours]])/NonNurse[[#This Row],[MDS Census]]</f>
        <v>0.16561922365988899</v>
      </c>
      <c r="P90" s="6">
        <v>4.5597826086956523</v>
      </c>
      <c r="Q90" s="6">
        <v>18.663043478260871</v>
      </c>
      <c r="R90" s="6">
        <f>SUM(NonNurse[[#This Row],[Qualified Activities Professional Hours]],NonNurse[[#This Row],[Other Activities Professional Hours]])/NonNurse[[#This Row],[MDS Census]]</f>
        <v>0.98729205175600754</v>
      </c>
      <c r="S90" s="6">
        <v>0.9802173913043476</v>
      </c>
      <c r="T90" s="6">
        <v>2.86</v>
      </c>
      <c r="U90" s="6">
        <v>0</v>
      </c>
      <c r="V90" s="6">
        <f>SUM(NonNurse[[#This Row],[Occupational Therapist Hours]],NonNurse[[#This Row],[OT Assistant Hours]],NonNurse[[#This Row],[OT Aide Hours]])/NonNurse[[#This Row],[MDS Census]]</f>
        <v>0.16326247689463955</v>
      </c>
      <c r="W90" s="6">
        <v>1.3481521739130435</v>
      </c>
      <c r="X90" s="6">
        <v>2.7639130434782606</v>
      </c>
      <c r="Y90" s="6">
        <v>0</v>
      </c>
      <c r="Z90" s="6">
        <f>SUM(NonNurse[[#This Row],[Physical Therapist (PT) Hours]],NonNurse[[#This Row],[PT Assistant Hours]],NonNurse[[#This Row],[PT Aide Hours]])/NonNurse[[#This Row],[MDS Census]]</f>
        <v>0.17481977818853975</v>
      </c>
      <c r="AA90" s="6">
        <v>0</v>
      </c>
      <c r="AB90" s="6">
        <v>0</v>
      </c>
      <c r="AC90" s="6">
        <v>0</v>
      </c>
      <c r="AD90" s="6">
        <v>0</v>
      </c>
      <c r="AE90" s="6">
        <v>0</v>
      </c>
      <c r="AF90" s="6">
        <v>0</v>
      </c>
      <c r="AG90" s="6">
        <v>0</v>
      </c>
      <c r="AH90" s="1">
        <v>245431</v>
      </c>
      <c r="AI90">
        <v>5</v>
      </c>
    </row>
    <row r="91" spans="1:35" x14ac:dyDescent="0.25">
      <c r="A91" t="s">
        <v>356</v>
      </c>
      <c r="B91" t="s">
        <v>241</v>
      </c>
      <c r="C91" t="s">
        <v>657</v>
      </c>
      <c r="D91" t="s">
        <v>392</v>
      </c>
      <c r="E91" s="6">
        <v>31.195652173913043</v>
      </c>
      <c r="F91" s="6">
        <v>0.57391304347826022</v>
      </c>
      <c r="G91" s="6">
        <v>2.9891304347826088E-2</v>
      </c>
      <c r="H91" s="6">
        <v>0.11413043478260869</v>
      </c>
      <c r="I91" s="6">
        <v>0.63043478260869568</v>
      </c>
      <c r="J91" s="6">
        <v>0</v>
      </c>
      <c r="K91" s="6">
        <v>0</v>
      </c>
      <c r="L91" s="6">
        <v>1.9021739130434784E-2</v>
      </c>
      <c r="M91" s="6">
        <v>0</v>
      </c>
      <c r="N91" s="6">
        <v>3.6902173913043477</v>
      </c>
      <c r="O91" s="6">
        <f>SUM(NonNurse[[#This Row],[Qualified Social Work Staff Hours]],NonNurse[[#This Row],[Other Social Work Staff Hours]])/NonNurse[[#This Row],[MDS Census]]</f>
        <v>0.11829268292682926</v>
      </c>
      <c r="P91" s="6">
        <v>1.6657608695652173</v>
      </c>
      <c r="Q91" s="6">
        <v>5.1657608695652177</v>
      </c>
      <c r="R91" s="6">
        <f>SUM(NonNurse[[#This Row],[Qualified Activities Professional Hours]],NonNurse[[#This Row],[Other Activities Professional Hours]])/NonNurse[[#This Row],[MDS Census]]</f>
        <v>0.21898954703832754</v>
      </c>
      <c r="S91" s="6">
        <v>0</v>
      </c>
      <c r="T91" s="6">
        <v>0.30304347826086958</v>
      </c>
      <c r="U91" s="6">
        <v>0</v>
      </c>
      <c r="V91" s="6">
        <f>SUM(NonNurse[[#This Row],[Occupational Therapist Hours]],NonNurse[[#This Row],[OT Assistant Hours]],NonNurse[[#This Row],[OT Aide Hours]])/NonNurse[[#This Row],[MDS Census]]</f>
        <v>9.7142857142857152E-3</v>
      </c>
      <c r="W91" s="6">
        <v>0</v>
      </c>
      <c r="X91" s="6">
        <v>0.41989130434782601</v>
      </c>
      <c r="Y91" s="6">
        <v>0</v>
      </c>
      <c r="Z91" s="6">
        <f>SUM(NonNurse[[#This Row],[Physical Therapist (PT) Hours]],NonNurse[[#This Row],[PT Assistant Hours]],NonNurse[[#This Row],[PT Aide Hours]])/NonNurse[[#This Row],[MDS Census]]</f>
        <v>1.3459930313588848E-2</v>
      </c>
      <c r="AA91" s="6">
        <v>0</v>
      </c>
      <c r="AB91" s="6">
        <v>0</v>
      </c>
      <c r="AC91" s="6">
        <v>0.4891304347826087</v>
      </c>
      <c r="AD91" s="6">
        <v>0</v>
      </c>
      <c r="AE91" s="6">
        <v>0</v>
      </c>
      <c r="AF91" s="6">
        <v>0</v>
      </c>
      <c r="AG91" s="6">
        <v>0</v>
      </c>
      <c r="AH91" s="1">
        <v>245512</v>
      </c>
      <c r="AI91">
        <v>5</v>
      </c>
    </row>
    <row r="92" spans="1:35" x14ac:dyDescent="0.25">
      <c r="A92" t="s">
        <v>356</v>
      </c>
      <c r="B92" t="s">
        <v>104</v>
      </c>
      <c r="C92" t="s">
        <v>584</v>
      </c>
      <c r="D92" t="s">
        <v>415</v>
      </c>
      <c r="E92" s="6">
        <v>59.097826086956523</v>
      </c>
      <c r="F92" s="6">
        <v>5.4782608695652177</v>
      </c>
      <c r="G92" s="6">
        <v>0.28684782608695658</v>
      </c>
      <c r="H92" s="6">
        <v>8.6956521739130432E-2</v>
      </c>
      <c r="I92" s="6">
        <v>1.1304347826086956</v>
      </c>
      <c r="J92" s="6">
        <v>0</v>
      </c>
      <c r="K92" s="6">
        <v>0</v>
      </c>
      <c r="L92" s="6">
        <v>5.434782608695652E-2</v>
      </c>
      <c r="M92" s="6">
        <v>0</v>
      </c>
      <c r="N92" s="6">
        <v>5.3478260869565215</v>
      </c>
      <c r="O92" s="6">
        <f>SUM(NonNurse[[#This Row],[Qualified Social Work Staff Hours]],NonNurse[[#This Row],[Other Social Work Staff Hours]])/NonNurse[[#This Row],[MDS Census]]</f>
        <v>9.0491079639507074E-2</v>
      </c>
      <c r="P92" s="6">
        <v>5.4782608695652177</v>
      </c>
      <c r="Q92" s="6">
        <v>16.180108695652176</v>
      </c>
      <c r="R92" s="6">
        <f>SUM(NonNurse[[#This Row],[Qualified Activities Professional Hours]],NonNurse[[#This Row],[Other Activities Professional Hours]])/NonNurse[[#This Row],[MDS Census]]</f>
        <v>0.36648335479124522</v>
      </c>
      <c r="S92" s="6">
        <v>3.2309782608695654</v>
      </c>
      <c r="T92" s="6">
        <v>0.30978260869565216</v>
      </c>
      <c r="U92" s="6">
        <v>0</v>
      </c>
      <c r="V92" s="6">
        <f>SUM(NonNurse[[#This Row],[Occupational Therapist Hours]],NonNurse[[#This Row],[OT Assistant Hours]],NonNurse[[#This Row],[OT Aide Hours]])/NonNurse[[#This Row],[MDS Census]]</f>
        <v>5.9913555269450067E-2</v>
      </c>
      <c r="W92" s="6">
        <v>6.8478260869565215</v>
      </c>
      <c r="X92" s="6">
        <v>1.6277173913043479</v>
      </c>
      <c r="Y92" s="6">
        <v>0</v>
      </c>
      <c r="Z92" s="6">
        <f>SUM(NonNurse[[#This Row],[Physical Therapist (PT) Hours]],NonNurse[[#This Row],[PT Assistant Hours]],NonNurse[[#This Row],[PT Aide Hours]])/NonNurse[[#This Row],[MDS Census]]</f>
        <v>0.14341548648151553</v>
      </c>
      <c r="AA92" s="6">
        <v>0</v>
      </c>
      <c r="AB92" s="6">
        <v>0</v>
      </c>
      <c r="AC92" s="6">
        <v>0</v>
      </c>
      <c r="AD92" s="6">
        <v>0</v>
      </c>
      <c r="AE92" s="6">
        <v>0</v>
      </c>
      <c r="AF92" s="6">
        <v>0</v>
      </c>
      <c r="AG92" s="6">
        <v>0</v>
      </c>
      <c r="AH92" s="1">
        <v>245312</v>
      </c>
      <c r="AI92">
        <v>5</v>
      </c>
    </row>
    <row r="93" spans="1:35" x14ac:dyDescent="0.25">
      <c r="A93" t="s">
        <v>356</v>
      </c>
      <c r="B93" t="s">
        <v>311</v>
      </c>
      <c r="C93" t="s">
        <v>696</v>
      </c>
      <c r="D93" t="s">
        <v>415</v>
      </c>
      <c r="E93" s="6">
        <v>26.75</v>
      </c>
      <c r="F93" s="6">
        <v>5.2173913043478262</v>
      </c>
      <c r="G93" s="6">
        <v>0.3815217391304348</v>
      </c>
      <c r="H93" s="6">
        <v>0.14054347826086958</v>
      </c>
      <c r="I93" s="6">
        <v>0.52173913043478259</v>
      </c>
      <c r="J93" s="6">
        <v>0</v>
      </c>
      <c r="K93" s="6">
        <v>0</v>
      </c>
      <c r="L93" s="6">
        <v>0.43478260869565216</v>
      </c>
      <c r="M93" s="6">
        <v>0</v>
      </c>
      <c r="N93" s="6">
        <v>2.2173913043478262</v>
      </c>
      <c r="O93" s="6">
        <f>SUM(NonNurse[[#This Row],[Qualified Social Work Staff Hours]],NonNurse[[#This Row],[Other Social Work Staff Hours]])/NonNurse[[#This Row],[MDS Census]]</f>
        <v>8.2893132872815925E-2</v>
      </c>
      <c r="P93" s="6">
        <v>13.736413043478262</v>
      </c>
      <c r="Q93" s="6">
        <v>11.081521739130435</v>
      </c>
      <c r="R93" s="6">
        <f>SUM(NonNurse[[#This Row],[Qualified Activities Professional Hours]],NonNurse[[#This Row],[Other Activities Professional Hours]])/NonNurse[[#This Row],[MDS Census]]</f>
        <v>0.92777326290125961</v>
      </c>
      <c r="S93" s="6">
        <v>3.8179347826086958</v>
      </c>
      <c r="T93" s="6">
        <v>5.9782608695652176E-2</v>
      </c>
      <c r="U93" s="6">
        <v>0</v>
      </c>
      <c r="V93" s="6">
        <f>SUM(NonNurse[[#This Row],[Occupational Therapist Hours]],NonNurse[[#This Row],[OT Assistant Hours]],NonNurse[[#This Row],[OT Aide Hours]])/NonNurse[[#This Row],[MDS Census]]</f>
        <v>0.14496139780577003</v>
      </c>
      <c r="W93" s="6">
        <v>4.7853260869565215</v>
      </c>
      <c r="X93" s="6">
        <v>0.11956521739130435</v>
      </c>
      <c r="Y93" s="6">
        <v>0</v>
      </c>
      <c r="Z93" s="6">
        <f>SUM(NonNurse[[#This Row],[Physical Therapist (PT) Hours]],NonNurse[[#This Row],[PT Assistant Hours]],NonNurse[[#This Row],[PT Aide Hours]])/NonNurse[[#This Row],[MDS Census]]</f>
        <v>0.18336042259244209</v>
      </c>
      <c r="AA93" s="6">
        <v>0</v>
      </c>
      <c r="AB93" s="6">
        <v>0</v>
      </c>
      <c r="AC93" s="6">
        <v>0</v>
      </c>
      <c r="AD93" s="6">
        <v>0</v>
      </c>
      <c r="AE93" s="6">
        <v>0</v>
      </c>
      <c r="AF93" s="6">
        <v>0</v>
      </c>
      <c r="AG93" s="6">
        <v>0</v>
      </c>
      <c r="AH93" s="1">
        <v>245621</v>
      </c>
      <c r="AI93">
        <v>5</v>
      </c>
    </row>
    <row r="94" spans="1:35" x14ac:dyDescent="0.25">
      <c r="A94" t="s">
        <v>356</v>
      </c>
      <c r="B94" t="s">
        <v>69</v>
      </c>
      <c r="C94" t="s">
        <v>545</v>
      </c>
      <c r="D94" t="s">
        <v>420</v>
      </c>
      <c r="E94" s="6">
        <v>44.347826086956523</v>
      </c>
      <c r="F94" s="6">
        <v>4.6956521739130439</v>
      </c>
      <c r="G94" s="6">
        <v>2.1739130434782608E-2</v>
      </c>
      <c r="H94" s="6">
        <v>0.28804347826086957</v>
      </c>
      <c r="I94" s="6">
        <v>0.28260869565217389</v>
      </c>
      <c r="J94" s="6">
        <v>0</v>
      </c>
      <c r="K94" s="6">
        <v>0</v>
      </c>
      <c r="L94" s="6">
        <v>0.8422826086956523</v>
      </c>
      <c r="M94" s="6">
        <v>5.3913043478260869</v>
      </c>
      <c r="N94" s="6">
        <v>0</v>
      </c>
      <c r="O94" s="6">
        <f>SUM(NonNurse[[#This Row],[Qualified Social Work Staff Hours]],NonNurse[[#This Row],[Other Social Work Staff Hours]])/NonNurse[[#This Row],[MDS Census]]</f>
        <v>0.12156862745098039</v>
      </c>
      <c r="P94" s="6">
        <v>5.4782608695652177</v>
      </c>
      <c r="Q94" s="6">
        <v>0.72826086956521741</v>
      </c>
      <c r="R94" s="6">
        <f>SUM(NonNurse[[#This Row],[Qualified Activities Professional Hours]],NonNurse[[#This Row],[Other Activities Professional Hours]])/NonNurse[[#This Row],[MDS Census]]</f>
        <v>0.13995098039215687</v>
      </c>
      <c r="S94" s="6">
        <v>1.195978260869565</v>
      </c>
      <c r="T94" s="6">
        <v>2.5093478260869562</v>
      </c>
      <c r="U94" s="6">
        <v>0</v>
      </c>
      <c r="V94" s="6">
        <f>SUM(NonNurse[[#This Row],[Occupational Therapist Hours]],NonNurse[[#This Row],[OT Assistant Hours]],NonNurse[[#This Row],[OT Aide Hours]])/NonNurse[[#This Row],[MDS Census]]</f>
        <v>8.3551470588235283E-2</v>
      </c>
      <c r="W94" s="6">
        <v>1.611413043478261</v>
      </c>
      <c r="X94" s="6">
        <v>0.74445652173913035</v>
      </c>
      <c r="Y94" s="6">
        <v>0</v>
      </c>
      <c r="Z94" s="6">
        <f>SUM(NonNurse[[#This Row],[Physical Therapist (PT) Hours]],NonNurse[[#This Row],[PT Assistant Hours]],NonNurse[[#This Row],[PT Aide Hours]])/NonNurse[[#This Row],[MDS Census]]</f>
        <v>5.3122549019607841E-2</v>
      </c>
      <c r="AA94" s="6">
        <v>0</v>
      </c>
      <c r="AB94" s="6">
        <v>0</v>
      </c>
      <c r="AC94" s="6">
        <v>0</v>
      </c>
      <c r="AD94" s="6">
        <v>0</v>
      </c>
      <c r="AE94" s="6">
        <v>0</v>
      </c>
      <c r="AF94" s="6">
        <v>0</v>
      </c>
      <c r="AG94" s="6">
        <v>0</v>
      </c>
      <c r="AH94" s="1">
        <v>245258</v>
      </c>
      <c r="AI94">
        <v>5</v>
      </c>
    </row>
    <row r="95" spans="1:35" x14ac:dyDescent="0.25">
      <c r="A95" t="s">
        <v>356</v>
      </c>
      <c r="B95" t="s">
        <v>80</v>
      </c>
      <c r="C95" t="s">
        <v>508</v>
      </c>
      <c r="D95" t="s">
        <v>435</v>
      </c>
      <c r="E95" s="6">
        <v>27.369565217391305</v>
      </c>
      <c r="F95" s="6">
        <v>3.2173913043478262</v>
      </c>
      <c r="G95" s="6">
        <v>0</v>
      </c>
      <c r="H95" s="6">
        <v>0</v>
      </c>
      <c r="I95" s="6">
        <v>0</v>
      </c>
      <c r="J95" s="6">
        <v>0</v>
      </c>
      <c r="K95" s="6">
        <v>0</v>
      </c>
      <c r="L95" s="6">
        <v>0</v>
      </c>
      <c r="M95" s="6">
        <v>0</v>
      </c>
      <c r="N95" s="6">
        <v>5.1603260869565215</v>
      </c>
      <c r="O95" s="6">
        <f>SUM(NonNurse[[#This Row],[Qualified Social Work Staff Hours]],NonNurse[[#This Row],[Other Social Work Staff Hours]])/NonNurse[[#This Row],[MDS Census]]</f>
        <v>0.18854249404289117</v>
      </c>
      <c r="P95" s="6">
        <v>0</v>
      </c>
      <c r="Q95" s="6">
        <v>1.2581521739130435</v>
      </c>
      <c r="R95" s="6">
        <f>SUM(NonNurse[[#This Row],[Qualified Activities Professional Hours]],NonNurse[[#This Row],[Other Activities Professional Hours]])/NonNurse[[#This Row],[MDS Census]]</f>
        <v>4.5969023034154087E-2</v>
      </c>
      <c r="S95" s="6">
        <v>0</v>
      </c>
      <c r="T95" s="6">
        <v>4.8043478260869561</v>
      </c>
      <c r="U95" s="6">
        <v>0</v>
      </c>
      <c r="V95" s="6">
        <f>SUM(NonNurse[[#This Row],[Occupational Therapist Hours]],NonNurse[[#This Row],[OT Assistant Hours]],NonNurse[[#This Row],[OT Aide Hours]])/NonNurse[[#This Row],[MDS Census]]</f>
        <v>0.17553613979348687</v>
      </c>
      <c r="W95" s="6">
        <v>4.7130434782608699</v>
      </c>
      <c r="X95" s="6">
        <v>0</v>
      </c>
      <c r="Y95" s="6">
        <v>0</v>
      </c>
      <c r="Z95" s="6">
        <f>SUM(NonNurse[[#This Row],[Physical Therapist (PT) Hours]],NonNurse[[#This Row],[PT Assistant Hours]],NonNurse[[#This Row],[PT Aide Hours]])/NonNurse[[#This Row],[MDS Census]]</f>
        <v>0.17220015885623513</v>
      </c>
      <c r="AA95" s="6">
        <v>0</v>
      </c>
      <c r="AB95" s="6">
        <v>3.0652173913043477</v>
      </c>
      <c r="AC95" s="6">
        <v>0</v>
      </c>
      <c r="AD95" s="6">
        <v>0</v>
      </c>
      <c r="AE95" s="6">
        <v>0</v>
      </c>
      <c r="AF95" s="6">
        <v>0</v>
      </c>
      <c r="AG95" s="6">
        <v>0</v>
      </c>
      <c r="AH95" s="1">
        <v>245273</v>
      </c>
      <c r="AI95">
        <v>5</v>
      </c>
    </row>
    <row r="96" spans="1:35" x14ac:dyDescent="0.25">
      <c r="A96" t="s">
        <v>356</v>
      </c>
      <c r="B96" t="s">
        <v>97</v>
      </c>
      <c r="C96" t="s">
        <v>578</v>
      </c>
      <c r="D96" t="s">
        <v>423</v>
      </c>
      <c r="E96" s="6">
        <v>34.913043478260867</v>
      </c>
      <c r="F96" s="6">
        <v>5.0434782608695654</v>
      </c>
      <c r="G96" s="6">
        <v>0</v>
      </c>
      <c r="H96" s="6">
        <v>0</v>
      </c>
      <c r="I96" s="6">
        <v>0</v>
      </c>
      <c r="J96" s="6">
        <v>0</v>
      </c>
      <c r="K96" s="6">
        <v>0</v>
      </c>
      <c r="L96" s="6">
        <v>1.2631521739130436</v>
      </c>
      <c r="M96" s="6">
        <v>0</v>
      </c>
      <c r="N96" s="6">
        <v>2.4347826086956523</v>
      </c>
      <c r="O96" s="6">
        <f>SUM(NonNurse[[#This Row],[Qualified Social Work Staff Hours]],NonNurse[[#This Row],[Other Social Work Staff Hours]])/NonNurse[[#This Row],[MDS Census]]</f>
        <v>6.9738480697384822E-2</v>
      </c>
      <c r="P96" s="6">
        <v>2.6956521739130435</v>
      </c>
      <c r="Q96" s="6">
        <v>8.5407608695652169</v>
      </c>
      <c r="R96" s="6">
        <f>SUM(NonNurse[[#This Row],[Qualified Activities Professional Hours]],NonNurse[[#This Row],[Other Activities Professional Hours]])/NonNurse[[#This Row],[MDS Census]]</f>
        <v>0.32183997509339973</v>
      </c>
      <c r="S96" s="6">
        <v>4.9735869565217392</v>
      </c>
      <c r="T96" s="6">
        <v>0</v>
      </c>
      <c r="U96" s="6">
        <v>0</v>
      </c>
      <c r="V96" s="6">
        <f>SUM(NonNurse[[#This Row],[Occupational Therapist Hours]],NonNurse[[#This Row],[OT Assistant Hours]],NonNurse[[#This Row],[OT Aide Hours]])/NonNurse[[#This Row],[MDS Census]]</f>
        <v>0.14245641344956414</v>
      </c>
      <c r="W96" s="6">
        <v>6.8276086956521747</v>
      </c>
      <c r="X96" s="6">
        <v>0</v>
      </c>
      <c r="Y96" s="6">
        <v>0</v>
      </c>
      <c r="Z96" s="6">
        <f>SUM(NonNurse[[#This Row],[Physical Therapist (PT) Hours]],NonNurse[[#This Row],[PT Assistant Hours]],NonNurse[[#This Row],[PT Aide Hours]])/NonNurse[[#This Row],[MDS Census]]</f>
        <v>0.19556039850560403</v>
      </c>
      <c r="AA96" s="6">
        <v>0</v>
      </c>
      <c r="AB96" s="6">
        <v>0</v>
      </c>
      <c r="AC96" s="6">
        <v>0</v>
      </c>
      <c r="AD96" s="6">
        <v>0</v>
      </c>
      <c r="AE96" s="6">
        <v>0</v>
      </c>
      <c r="AF96" s="6">
        <v>0</v>
      </c>
      <c r="AG96" s="6">
        <v>0</v>
      </c>
      <c r="AH96" s="1">
        <v>245299</v>
      </c>
      <c r="AI96">
        <v>5</v>
      </c>
    </row>
    <row r="97" spans="1:35" x14ac:dyDescent="0.25">
      <c r="A97" t="s">
        <v>356</v>
      </c>
      <c r="B97" t="s">
        <v>48</v>
      </c>
      <c r="C97" t="s">
        <v>500</v>
      </c>
      <c r="D97" t="s">
        <v>415</v>
      </c>
      <c r="E97" s="6">
        <v>54.456521739130437</v>
      </c>
      <c r="F97" s="6">
        <v>5.0434782608695654</v>
      </c>
      <c r="G97" s="6">
        <v>0.22282608695652173</v>
      </c>
      <c r="H97" s="6">
        <v>0.30695652173913052</v>
      </c>
      <c r="I97" s="6">
        <v>4.1739130434782608</v>
      </c>
      <c r="J97" s="6">
        <v>0</v>
      </c>
      <c r="K97" s="6">
        <v>0</v>
      </c>
      <c r="L97" s="6">
        <v>8.7243478260869569</v>
      </c>
      <c r="M97" s="6">
        <v>10.304347826086957</v>
      </c>
      <c r="N97" s="6">
        <v>0</v>
      </c>
      <c r="O97" s="6">
        <f>SUM(NonNurse[[#This Row],[Qualified Social Work Staff Hours]],NonNurse[[#This Row],[Other Social Work Staff Hours]])/NonNurse[[#This Row],[MDS Census]]</f>
        <v>0.18922155688622755</v>
      </c>
      <c r="P97" s="6">
        <v>9.2153260869565194</v>
      </c>
      <c r="Q97" s="6">
        <v>3.6673913043478272</v>
      </c>
      <c r="R97" s="6">
        <f>SUM(NonNurse[[#This Row],[Qualified Activities Professional Hours]],NonNurse[[#This Row],[Other Activities Professional Hours]])/NonNurse[[#This Row],[MDS Census]]</f>
        <v>0.23656886227544907</v>
      </c>
      <c r="S97" s="6">
        <v>8.6104347826086922</v>
      </c>
      <c r="T97" s="6">
        <v>4.4738043478260883</v>
      </c>
      <c r="U97" s="6">
        <v>0</v>
      </c>
      <c r="V97" s="6">
        <f>SUM(NonNurse[[#This Row],[Occupational Therapist Hours]],NonNurse[[#This Row],[OT Assistant Hours]],NonNurse[[#This Row],[OT Aide Hours]])/NonNurse[[#This Row],[MDS Census]]</f>
        <v>0.24026946107784428</v>
      </c>
      <c r="W97" s="6">
        <v>8.4694565217391329</v>
      </c>
      <c r="X97" s="6">
        <v>8.6207608695652205</v>
      </c>
      <c r="Y97" s="6">
        <v>3.5</v>
      </c>
      <c r="Z97" s="6">
        <f>SUM(NonNurse[[#This Row],[Physical Therapist (PT) Hours]],NonNurse[[#This Row],[PT Assistant Hours]],NonNurse[[#This Row],[PT Aide Hours]])/NonNurse[[#This Row],[MDS Census]]</f>
        <v>0.37810379241516973</v>
      </c>
      <c r="AA97" s="6">
        <v>0</v>
      </c>
      <c r="AB97" s="6">
        <v>0</v>
      </c>
      <c r="AC97" s="6">
        <v>0</v>
      </c>
      <c r="AD97" s="6">
        <v>0</v>
      </c>
      <c r="AE97" s="6">
        <v>0</v>
      </c>
      <c r="AF97" s="6">
        <v>0</v>
      </c>
      <c r="AG97" s="6">
        <v>0</v>
      </c>
      <c r="AH97" s="1">
        <v>245229</v>
      </c>
      <c r="AI97">
        <v>5</v>
      </c>
    </row>
    <row r="98" spans="1:35" x14ac:dyDescent="0.25">
      <c r="A98" t="s">
        <v>356</v>
      </c>
      <c r="B98" t="s">
        <v>305</v>
      </c>
      <c r="C98" t="s">
        <v>694</v>
      </c>
      <c r="D98" t="s">
        <v>385</v>
      </c>
      <c r="E98" s="6">
        <v>84.478260869565219</v>
      </c>
      <c r="F98" s="6">
        <v>5.4782608695652177</v>
      </c>
      <c r="G98" s="6">
        <v>5.434782608695652E-2</v>
      </c>
      <c r="H98" s="6">
        <v>0.45923913043478243</v>
      </c>
      <c r="I98" s="6">
        <v>3.3043478260869565</v>
      </c>
      <c r="J98" s="6">
        <v>0</v>
      </c>
      <c r="K98" s="6">
        <v>0</v>
      </c>
      <c r="L98" s="6">
        <v>1.611413043478261</v>
      </c>
      <c r="M98" s="6">
        <v>12</v>
      </c>
      <c r="N98" s="6">
        <v>0</v>
      </c>
      <c r="O98" s="6">
        <f>SUM(NonNurse[[#This Row],[Qualified Social Work Staff Hours]],NonNurse[[#This Row],[Other Social Work Staff Hours]])/NonNurse[[#This Row],[MDS Census]]</f>
        <v>0.14204837879567678</v>
      </c>
      <c r="P98" s="6">
        <v>15.593260869565217</v>
      </c>
      <c r="Q98" s="6">
        <v>45.758913043478259</v>
      </c>
      <c r="R98" s="6">
        <f>SUM(NonNurse[[#This Row],[Qualified Activities Professional Hours]],NonNurse[[#This Row],[Other Activities Professional Hours]])/NonNurse[[#This Row],[MDS Census]]</f>
        <v>0.72624806999485325</v>
      </c>
      <c r="S98" s="6">
        <v>5.3233695652173916</v>
      </c>
      <c r="T98" s="6">
        <v>5.3043478260869561</v>
      </c>
      <c r="U98" s="6">
        <v>0</v>
      </c>
      <c r="V98" s="6">
        <f>SUM(NonNurse[[#This Row],[Occupational Therapist Hours]],NonNurse[[#This Row],[OT Assistant Hours]],NonNurse[[#This Row],[OT Aide Hours]])/NonNurse[[#This Row],[MDS Census]]</f>
        <v>0.12580416881111683</v>
      </c>
      <c r="W98" s="6">
        <v>12.717391304347826</v>
      </c>
      <c r="X98" s="6">
        <v>4.6657608695652177</v>
      </c>
      <c r="Y98" s="6">
        <v>0</v>
      </c>
      <c r="Z98" s="6">
        <f>SUM(NonNurse[[#This Row],[Physical Therapist (PT) Hours]],NonNurse[[#This Row],[PT Assistant Hours]],NonNurse[[#This Row],[PT Aide Hours]])/NonNurse[[#This Row],[MDS Census]]</f>
        <v>0.20577071538857436</v>
      </c>
      <c r="AA98" s="6">
        <v>0</v>
      </c>
      <c r="AB98" s="6">
        <v>0</v>
      </c>
      <c r="AC98" s="6">
        <v>0</v>
      </c>
      <c r="AD98" s="6">
        <v>0</v>
      </c>
      <c r="AE98" s="6">
        <v>0</v>
      </c>
      <c r="AF98" s="6">
        <v>0</v>
      </c>
      <c r="AG98" s="6">
        <v>0</v>
      </c>
      <c r="AH98" s="1">
        <v>245615</v>
      </c>
      <c r="AI98">
        <v>5</v>
      </c>
    </row>
    <row r="99" spans="1:35" x14ac:dyDescent="0.25">
      <c r="A99" t="s">
        <v>356</v>
      </c>
      <c r="B99" t="s">
        <v>213</v>
      </c>
      <c r="C99" t="s">
        <v>642</v>
      </c>
      <c r="D99" t="s">
        <v>395</v>
      </c>
      <c r="E99" s="6">
        <v>30.163043478260871</v>
      </c>
      <c r="F99" s="6">
        <v>28.138586956521738</v>
      </c>
      <c r="G99" s="6">
        <v>1.0869565217391304E-2</v>
      </c>
      <c r="H99" s="6">
        <v>0.2608695652173913</v>
      </c>
      <c r="I99" s="6">
        <v>3.4347826086956523</v>
      </c>
      <c r="J99" s="6">
        <v>0</v>
      </c>
      <c r="K99" s="6">
        <v>0</v>
      </c>
      <c r="L99" s="6">
        <v>0.4443478260869565</v>
      </c>
      <c r="M99" s="6">
        <v>4.7282608695652177</v>
      </c>
      <c r="N99" s="6">
        <v>0</v>
      </c>
      <c r="O99" s="6">
        <f>SUM(NonNurse[[#This Row],[Qualified Social Work Staff Hours]],NonNurse[[#This Row],[Other Social Work Staff Hours]])/NonNurse[[#This Row],[MDS Census]]</f>
        <v>0.15675675675675677</v>
      </c>
      <c r="P99" s="6">
        <v>5.8179347826086953</v>
      </c>
      <c r="Q99" s="6">
        <v>15.486413043478262</v>
      </c>
      <c r="R99" s="6">
        <f>SUM(NonNurse[[#This Row],[Qualified Activities Professional Hours]],NonNurse[[#This Row],[Other Activities Professional Hours]])/NonNurse[[#This Row],[MDS Census]]</f>
        <v>0.70630630630630631</v>
      </c>
      <c r="S99" s="6">
        <v>2.3552173913043473</v>
      </c>
      <c r="T99" s="6">
        <v>1.1252173913043482</v>
      </c>
      <c r="U99" s="6">
        <v>0</v>
      </c>
      <c r="V99" s="6">
        <f>SUM(NonNurse[[#This Row],[Occupational Therapist Hours]],NonNurse[[#This Row],[OT Assistant Hours]],NonNurse[[#This Row],[OT Aide Hours]])/NonNurse[[#This Row],[MDS Census]]</f>
        <v>0.11538738738738738</v>
      </c>
      <c r="W99" s="6">
        <v>1.0365217391304349</v>
      </c>
      <c r="X99" s="6">
        <v>4.5536956521739134</v>
      </c>
      <c r="Y99" s="6">
        <v>0</v>
      </c>
      <c r="Z99" s="6">
        <f>SUM(NonNurse[[#This Row],[Physical Therapist (PT) Hours]],NonNurse[[#This Row],[PT Assistant Hours]],NonNurse[[#This Row],[PT Aide Hours]])/NonNurse[[#This Row],[MDS Census]]</f>
        <v>0.18533333333333332</v>
      </c>
      <c r="AA99" s="6">
        <v>0</v>
      </c>
      <c r="AB99" s="6">
        <v>0</v>
      </c>
      <c r="AC99" s="6">
        <v>0</v>
      </c>
      <c r="AD99" s="6">
        <v>0</v>
      </c>
      <c r="AE99" s="6">
        <v>0</v>
      </c>
      <c r="AF99" s="6">
        <v>0</v>
      </c>
      <c r="AG99" s="6">
        <v>0</v>
      </c>
      <c r="AH99" s="1">
        <v>245465</v>
      </c>
      <c r="AI99">
        <v>5</v>
      </c>
    </row>
    <row r="100" spans="1:35" x14ac:dyDescent="0.25">
      <c r="A100" t="s">
        <v>356</v>
      </c>
      <c r="B100" t="s">
        <v>293</v>
      </c>
      <c r="C100" t="s">
        <v>689</v>
      </c>
      <c r="D100" t="s">
        <v>427</v>
      </c>
      <c r="E100" s="6">
        <v>25.010869565217391</v>
      </c>
      <c r="F100" s="6">
        <v>5.1739130434782608</v>
      </c>
      <c r="G100" s="6">
        <v>0.14673913043478262</v>
      </c>
      <c r="H100" s="6">
        <v>9.7826086956521743E-2</v>
      </c>
      <c r="I100" s="6">
        <v>0.30434782608695654</v>
      </c>
      <c r="J100" s="6">
        <v>0</v>
      </c>
      <c r="K100" s="6">
        <v>0</v>
      </c>
      <c r="L100" s="6">
        <v>0</v>
      </c>
      <c r="M100" s="6">
        <v>4.0449999999999999</v>
      </c>
      <c r="N100" s="6">
        <v>0</v>
      </c>
      <c r="O100" s="6">
        <f>SUM(NonNurse[[#This Row],[Qualified Social Work Staff Hours]],NonNurse[[#This Row],[Other Social Work Staff Hours]])/NonNurse[[#This Row],[MDS Census]]</f>
        <v>0.16172968274663191</v>
      </c>
      <c r="P100" s="6">
        <v>8.2111956521739131</v>
      </c>
      <c r="Q100" s="6">
        <v>2.0765217391304351</v>
      </c>
      <c r="R100" s="6">
        <f>SUM(NonNurse[[#This Row],[Qualified Activities Professional Hours]],NonNurse[[#This Row],[Other Activities Professional Hours]])/NonNurse[[#This Row],[MDS Census]]</f>
        <v>0.41132985658409388</v>
      </c>
      <c r="S100" s="6">
        <v>0</v>
      </c>
      <c r="T100" s="6">
        <v>0</v>
      </c>
      <c r="U100" s="6">
        <v>0</v>
      </c>
      <c r="V100" s="6">
        <f>SUM(NonNurse[[#This Row],[Occupational Therapist Hours]],NonNurse[[#This Row],[OT Assistant Hours]],NonNurse[[#This Row],[OT Aide Hours]])/NonNurse[[#This Row],[MDS Census]]</f>
        <v>0</v>
      </c>
      <c r="W100" s="6">
        <v>0</v>
      </c>
      <c r="X100" s="6">
        <v>0</v>
      </c>
      <c r="Y100" s="6">
        <v>0</v>
      </c>
      <c r="Z100" s="6">
        <f>SUM(NonNurse[[#This Row],[Physical Therapist (PT) Hours]],NonNurse[[#This Row],[PT Assistant Hours]],NonNurse[[#This Row],[PT Aide Hours]])/NonNurse[[#This Row],[MDS Census]]</f>
        <v>0</v>
      </c>
      <c r="AA100" s="6">
        <v>0</v>
      </c>
      <c r="AB100" s="6">
        <v>0</v>
      </c>
      <c r="AC100" s="6">
        <v>0</v>
      </c>
      <c r="AD100" s="6">
        <v>0</v>
      </c>
      <c r="AE100" s="6">
        <v>0</v>
      </c>
      <c r="AF100" s="6">
        <v>0</v>
      </c>
      <c r="AG100" s="6">
        <v>0</v>
      </c>
      <c r="AH100" s="1">
        <v>245594</v>
      </c>
      <c r="AI100">
        <v>5</v>
      </c>
    </row>
    <row r="101" spans="1:35" x14ac:dyDescent="0.25">
      <c r="A101" t="s">
        <v>356</v>
      </c>
      <c r="B101" t="s">
        <v>72</v>
      </c>
      <c r="C101" t="s">
        <v>471</v>
      </c>
      <c r="D101" t="s">
        <v>417</v>
      </c>
      <c r="E101" s="6">
        <v>80.076086956521735</v>
      </c>
      <c r="F101" s="6">
        <v>2.6086956521739131</v>
      </c>
      <c r="G101" s="6">
        <v>0.16304347826086957</v>
      </c>
      <c r="H101" s="6">
        <v>0.14673913043478262</v>
      </c>
      <c r="I101" s="6">
        <v>2.4347826086956523</v>
      </c>
      <c r="J101" s="6">
        <v>0</v>
      </c>
      <c r="K101" s="6">
        <v>2.2635869565217392</v>
      </c>
      <c r="L101" s="6">
        <v>2.4483695652173911</v>
      </c>
      <c r="M101" s="6">
        <v>9.241847826086957</v>
      </c>
      <c r="N101" s="6">
        <v>0</v>
      </c>
      <c r="O101" s="6">
        <f>SUM(NonNurse[[#This Row],[Qualified Social Work Staff Hours]],NonNurse[[#This Row],[Other Social Work Staff Hours]])/NonNurse[[#This Row],[MDS Census]]</f>
        <v>0.11541332971358763</v>
      </c>
      <c r="P101" s="6">
        <v>4.9565217391304346</v>
      </c>
      <c r="Q101" s="6">
        <v>21.209239130434781</v>
      </c>
      <c r="R101" s="6">
        <f>SUM(NonNurse[[#This Row],[Qualified Activities Professional Hours]],NonNurse[[#This Row],[Other Activities Professional Hours]])/NonNurse[[#This Row],[MDS Census]]</f>
        <v>0.32676123252341521</v>
      </c>
      <c r="S101" s="6">
        <v>5.7472826086956523</v>
      </c>
      <c r="T101" s="6">
        <v>6.7527173913043477</v>
      </c>
      <c r="U101" s="6">
        <v>0</v>
      </c>
      <c r="V101" s="6">
        <f>SUM(NonNurse[[#This Row],[Occupational Therapist Hours]],NonNurse[[#This Row],[OT Assistant Hours]],NonNurse[[#This Row],[OT Aide Hours]])/NonNurse[[#This Row],[MDS Census]]</f>
        <v>0.15610153386724585</v>
      </c>
      <c r="W101" s="6">
        <v>5.1548913043478262</v>
      </c>
      <c r="X101" s="6">
        <v>5.0407608695652177</v>
      </c>
      <c r="Y101" s="6">
        <v>0</v>
      </c>
      <c r="Z101" s="6">
        <f>SUM(NonNurse[[#This Row],[Physical Therapist (PT) Hours]],NonNurse[[#This Row],[PT Assistant Hours]],NonNurse[[#This Row],[PT Aide Hours]])/NonNurse[[#This Row],[MDS Census]]</f>
        <v>0.12732455544997964</v>
      </c>
      <c r="AA101" s="6">
        <v>0</v>
      </c>
      <c r="AB101" s="6">
        <v>0</v>
      </c>
      <c r="AC101" s="6">
        <v>0</v>
      </c>
      <c r="AD101" s="6">
        <v>0</v>
      </c>
      <c r="AE101" s="6">
        <v>0</v>
      </c>
      <c r="AF101" s="6">
        <v>0</v>
      </c>
      <c r="AG101" s="6">
        <v>0</v>
      </c>
      <c r="AH101" s="1">
        <v>245263</v>
      </c>
      <c r="AI101">
        <v>5</v>
      </c>
    </row>
    <row r="102" spans="1:35" x14ac:dyDescent="0.25">
      <c r="A102" t="s">
        <v>356</v>
      </c>
      <c r="B102" t="s">
        <v>138</v>
      </c>
      <c r="C102" t="s">
        <v>487</v>
      </c>
      <c r="D102" t="s">
        <v>446</v>
      </c>
      <c r="E102" s="6">
        <v>42.271739130434781</v>
      </c>
      <c r="F102" s="6">
        <v>5.4782608695652177</v>
      </c>
      <c r="G102" s="6">
        <v>6.5217391304347824E-2</v>
      </c>
      <c r="H102" s="6">
        <v>0.34782608695652173</v>
      </c>
      <c r="I102" s="6">
        <v>0.91304347826086951</v>
      </c>
      <c r="J102" s="6">
        <v>0</v>
      </c>
      <c r="K102" s="6">
        <v>0</v>
      </c>
      <c r="L102" s="6">
        <v>0</v>
      </c>
      <c r="M102" s="6">
        <v>0</v>
      </c>
      <c r="N102" s="6">
        <v>5.2173913043478262</v>
      </c>
      <c r="O102" s="6">
        <f>SUM(NonNurse[[#This Row],[Qualified Social Work Staff Hours]],NonNurse[[#This Row],[Other Social Work Staff Hours]])/NonNurse[[#This Row],[MDS Census]]</f>
        <v>0.12342504499871433</v>
      </c>
      <c r="P102" s="6">
        <v>4.3983695652173918</v>
      </c>
      <c r="Q102" s="6">
        <v>4.8529347826086955</v>
      </c>
      <c r="R102" s="6">
        <f>SUM(NonNurse[[#This Row],[Qualified Activities Professional Hours]],NonNurse[[#This Row],[Other Activities Professional Hours]])/NonNurse[[#This Row],[MDS Census]]</f>
        <v>0.21885317562355364</v>
      </c>
      <c r="S102" s="6">
        <v>0.39684782608695651</v>
      </c>
      <c r="T102" s="6">
        <v>0</v>
      </c>
      <c r="U102" s="6">
        <v>0</v>
      </c>
      <c r="V102" s="6">
        <f>SUM(NonNurse[[#This Row],[Occupational Therapist Hours]],NonNurse[[#This Row],[OT Assistant Hours]],NonNurse[[#This Row],[OT Aide Hours]])/NonNurse[[#This Row],[MDS Census]]</f>
        <v>9.3880174852147089E-3</v>
      </c>
      <c r="W102" s="6">
        <v>10.193260869565215</v>
      </c>
      <c r="X102" s="6">
        <v>0</v>
      </c>
      <c r="Y102" s="6">
        <v>0</v>
      </c>
      <c r="Z102" s="6">
        <f>SUM(NonNurse[[#This Row],[Physical Therapist (PT) Hours]],NonNurse[[#This Row],[PT Assistant Hours]],NonNurse[[#This Row],[PT Aide Hours]])/NonNurse[[#This Row],[MDS Census]]</f>
        <v>0.24113653895602977</v>
      </c>
      <c r="AA102" s="6">
        <v>0</v>
      </c>
      <c r="AB102" s="6">
        <v>0</v>
      </c>
      <c r="AC102" s="6">
        <v>0</v>
      </c>
      <c r="AD102" s="6">
        <v>0</v>
      </c>
      <c r="AE102" s="6">
        <v>0</v>
      </c>
      <c r="AF102" s="6">
        <v>0</v>
      </c>
      <c r="AG102" s="6">
        <v>0</v>
      </c>
      <c r="AH102" s="1">
        <v>245360</v>
      </c>
      <c r="AI102">
        <v>5</v>
      </c>
    </row>
    <row r="103" spans="1:35" x14ac:dyDescent="0.25">
      <c r="A103" t="s">
        <v>356</v>
      </c>
      <c r="B103" t="s">
        <v>166</v>
      </c>
      <c r="C103" t="s">
        <v>479</v>
      </c>
      <c r="D103" t="s">
        <v>390</v>
      </c>
      <c r="E103" s="6">
        <v>38.869565217391305</v>
      </c>
      <c r="F103" s="6">
        <v>5.1525000000000007</v>
      </c>
      <c r="G103" s="6">
        <v>0</v>
      </c>
      <c r="H103" s="6">
        <v>0.30271739130434783</v>
      </c>
      <c r="I103" s="6">
        <v>0.32608695652173914</v>
      </c>
      <c r="J103" s="6">
        <v>0</v>
      </c>
      <c r="K103" s="6">
        <v>0</v>
      </c>
      <c r="L103" s="6">
        <v>3.2608695652173912E-2</v>
      </c>
      <c r="M103" s="6">
        <v>4.451956521739131</v>
      </c>
      <c r="N103" s="6">
        <v>0</v>
      </c>
      <c r="O103" s="6">
        <f>SUM(NonNurse[[#This Row],[Qualified Social Work Staff Hours]],NonNurse[[#This Row],[Other Social Work Staff Hours]])/NonNurse[[#This Row],[MDS Census]]</f>
        <v>0.1145357941834452</v>
      </c>
      <c r="P103" s="6">
        <v>4.2775000000000007</v>
      </c>
      <c r="Q103" s="6">
        <v>12.567934782608695</v>
      </c>
      <c r="R103" s="6">
        <f>SUM(NonNurse[[#This Row],[Qualified Activities Professional Hours]],NonNurse[[#This Row],[Other Activities Professional Hours]])/NonNurse[[#This Row],[MDS Census]]</f>
        <v>0.43338366890380314</v>
      </c>
      <c r="S103" s="6">
        <v>1.8326086956521741</v>
      </c>
      <c r="T103" s="6">
        <v>0.21086956521739134</v>
      </c>
      <c r="U103" s="6">
        <v>0</v>
      </c>
      <c r="V103" s="6">
        <f>SUM(NonNurse[[#This Row],[Occupational Therapist Hours]],NonNurse[[#This Row],[OT Assistant Hours]],NonNurse[[#This Row],[OT Aide Hours]])/NonNurse[[#This Row],[MDS Census]]</f>
        <v>5.2572706935123045E-2</v>
      </c>
      <c r="W103" s="6">
        <v>2.5467391304347831</v>
      </c>
      <c r="X103" s="6">
        <v>7.3478260869565206</v>
      </c>
      <c r="Y103" s="6">
        <v>0</v>
      </c>
      <c r="Z103" s="6">
        <f>SUM(NonNurse[[#This Row],[Physical Therapist (PT) Hours]],NonNurse[[#This Row],[PT Assistant Hours]],NonNurse[[#This Row],[PT Aide Hours]])/NonNurse[[#This Row],[MDS Census]]</f>
        <v>0.2545581655480984</v>
      </c>
      <c r="AA103" s="6">
        <v>0</v>
      </c>
      <c r="AB103" s="6">
        <v>0</v>
      </c>
      <c r="AC103" s="6">
        <v>0</v>
      </c>
      <c r="AD103" s="6">
        <v>0</v>
      </c>
      <c r="AE103" s="6">
        <v>0</v>
      </c>
      <c r="AF103" s="6">
        <v>0</v>
      </c>
      <c r="AG103" s="6">
        <v>0</v>
      </c>
      <c r="AH103" s="1">
        <v>245402</v>
      </c>
      <c r="AI103">
        <v>5</v>
      </c>
    </row>
    <row r="104" spans="1:35" x14ac:dyDescent="0.25">
      <c r="A104" t="s">
        <v>356</v>
      </c>
      <c r="B104" t="s">
        <v>26</v>
      </c>
      <c r="C104" t="s">
        <v>536</v>
      </c>
      <c r="D104" t="s">
        <v>415</v>
      </c>
      <c r="E104" s="6">
        <v>75.054347826086953</v>
      </c>
      <c r="F104" s="6">
        <v>5.6956521739130439</v>
      </c>
      <c r="G104" s="6">
        <v>0.28260869565217389</v>
      </c>
      <c r="H104" s="6">
        <v>0.52173913043478259</v>
      </c>
      <c r="I104" s="6">
        <v>6.5760869565217392</v>
      </c>
      <c r="J104" s="6">
        <v>0</v>
      </c>
      <c r="K104" s="6">
        <v>0</v>
      </c>
      <c r="L104" s="6">
        <v>8.9755434782608745</v>
      </c>
      <c r="M104" s="6">
        <v>7.0182608695652178</v>
      </c>
      <c r="N104" s="6">
        <v>0</v>
      </c>
      <c r="O104" s="6">
        <f>SUM(NonNurse[[#This Row],[Qualified Social Work Staff Hours]],NonNurse[[#This Row],[Other Social Work Staff Hours]])/NonNurse[[#This Row],[MDS Census]]</f>
        <v>9.3509051412020289E-2</v>
      </c>
      <c r="P104" s="6">
        <v>9.7480434782608683</v>
      </c>
      <c r="Q104" s="6">
        <v>2.5609782608695659</v>
      </c>
      <c r="R104" s="6">
        <f>SUM(NonNurse[[#This Row],[Qualified Activities Professional Hours]],NonNurse[[#This Row],[Other Activities Professional Hours]])/NonNurse[[#This Row],[MDS Census]]</f>
        <v>0.16400144822592325</v>
      </c>
      <c r="S104" s="6">
        <v>10.572608695652171</v>
      </c>
      <c r="T104" s="6">
        <v>14.22260869565217</v>
      </c>
      <c r="U104" s="6">
        <v>0</v>
      </c>
      <c r="V104" s="6">
        <f>SUM(NonNurse[[#This Row],[Occupational Therapist Hours]],NonNurse[[#This Row],[OT Assistant Hours]],NonNurse[[#This Row],[OT Aide Hours]])/NonNurse[[#This Row],[MDS Census]]</f>
        <v>0.33036350470673415</v>
      </c>
      <c r="W104" s="6">
        <v>11.571956521739128</v>
      </c>
      <c r="X104" s="6">
        <v>16.996195652173917</v>
      </c>
      <c r="Y104" s="6">
        <v>0</v>
      </c>
      <c r="Z104" s="6">
        <f>SUM(NonNurse[[#This Row],[Physical Therapist (PT) Hours]],NonNurse[[#This Row],[PT Assistant Hours]],NonNurse[[#This Row],[PT Aide Hours]])/NonNurse[[#This Row],[MDS Census]]</f>
        <v>0.38063287472845769</v>
      </c>
      <c r="AA104" s="6">
        <v>0</v>
      </c>
      <c r="AB104" s="6">
        <v>0</v>
      </c>
      <c r="AC104" s="6">
        <v>0</v>
      </c>
      <c r="AD104" s="6">
        <v>0</v>
      </c>
      <c r="AE104" s="6">
        <v>0</v>
      </c>
      <c r="AF104" s="6">
        <v>0</v>
      </c>
      <c r="AG104" s="6">
        <v>0</v>
      </c>
      <c r="AH104" s="1">
        <v>245149</v>
      </c>
      <c r="AI104">
        <v>5</v>
      </c>
    </row>
    <row r="105" spans="1:35" x14ac:dyDescent="0.25">
      <c r="A105" t="s">
        <v>356</v>
      </c>
      <c r="B105" t="s">
        <v>194</v>
      </c>
      <c r="C105" t="s">
        <v>595</v>
      </c>
      <c r="D105" t="s">
        <v>443</v>
      </c>
      <c r="E105" s="6">
        <v>72.521739130434781</v>
      </c>
      <c r="F105" s="6">
        <v>3.1921739130434785</v>
      </c>
      <c r="G105" s="6">
        <v>0</v>
      </c>
      <c r="H105" s="6">
        <v>0.48369565217391303</v>
      </c>
      <c r="I105" s="6">
        <v>0</v>
      </c>
      <c r="J105" s="6">
        <v>0</v>
      </c>
      <c r="K105" s="6">
        <v>0</v>
      </c>
      <c r="L105" s="6">
        <v>1.4245652173913044</v>
      </c>
      <c r="M105" s="6">
        <v>4.6034782608695641</v>
      </c>
      <c r="N105" s="6">
        <v>0</v>
      </c>
      <c r="O105" s="6">
        <f>SUM(NonNurse[[#This Row],[Qualified Social Work Staff Hours]],NonNurse[[#This Row],[Other Social Work Staff Hours]])/NonNurse[[#This Row],[MDS Census]]</f>
        <v>6.3477218225419657E-2</v>
      </c>
      <c r="P105" s="6">
        <v>6.4359782608695664</v>
      </c>
      <c r="Q105" s="6">
        <v>0</v>
      </c>
      <c r="R105" s="6">
        <f>SUM(NonNurse[[#This Row],[Qualified Activities Professional Hours]],NonNurse[[#This Row],[Other Activities Professional Hours]])/NonNurse[[#This Row],[MDS Census]]</f>
        <v>8.8745503597122313E-2</v>
      </c>
      <c r="S105" s="6">
        <v>2.6543478260869562</v>
      </c>
      <c r="T105" s="6">
        <v>4.5970652173913038</v>
      </c>
      <c r="U105" s="6">
        <v>0</v>
      </c>
      <c r="V105" s="6">
        <f>SUM(NonNurse[[#This Row],[Occupational Therapist Hours]],NonNurse[[#This Row],[OT Assistant Hours]],NonNurse[[#This Row],[OT Aide Hours]])/NonNurse[[#This Row],[MDS Census]]</f>
        <v>9.9989508393285367E-2</v>
      </c>
      <c r="W105" s="6">
        <v>2.6114130434782612</v>
      </c>
      <c r="X105" s="6">
        <v>7.5141304347826061</v>
      </c>
      <c r="Y105" s="6">
        <v>0</v>
      </c>
      <c r="Z105" s="6">
        <f>SUM(NonNurse[[#This Row],[Physical Therapist (PT) Hours]],NonNurse[[#This Row],[PT Assistant Hours]],NonNurse[[#This Row],[PT Aide Hours]])/NonNurse[[#This Row],[MDS Census]]</f>
        <v>0.13962080335731414</v>
      </c>
      <c r="AA105" s="6">
        <v>0</v>
      </c>
      <c r="AB105" s="6">
        <v>0</v>
      </c>
      <c r="AC105" s="6">
        <v>0</v>
      </c>
      <c r="AD105" s="6">
        <v>0</v>
      </c>
      <c r="AE105" s="6">
        <v>0</v>
      </c>
      <c r="AF105" s="6">
        <v>0</v>
      </c>
      <c r="AG105" s="6">
        <v>0</v>
      </c>
      <c r="AH105" s="1">
        <v>245441</v>
      </c>
      <c r="AI105">
        <v>5</v>
      </c>
    </row>
    <row r="106" spans="1:35" x14ac:dyDescent="0.25">
      <c r="A106" t="s">
        <v>356</v>
      </c>
      <c r="B106" t="s">
        <v>297</v>
      </c>
      <c r="C106" t="s">
        <v>517</v>
      </c>
      <c r="D106" t="s">
        <v>437</v>
      </c>
      <c r="E106" s="6">
        <v>20.380434782608695</v>
      </c>
      <c r="F106" s="6">
        <v>2.4347826086956523</v>
      </c>
      <c r="G106" s="6">
        <v>8.6956521739130432E-2</v>
      </c>
      <c r="H106" s="6">
        <v>0.25</v>
      </c>
      <c r="I106" s="6">
        <v>0.17391304347826086</v>
      </c>
      <c r="J106" s="6">
        <v>0</v>
      </c>
      <c r="K106" s="6">
        <v>0</v>
      </c>
      <c r="L106" s="6">
        <v>0.30239130434782607</v>
      </c>
      <c r="M106" s="6">
        <v>0</v>
      </c>
      <c r="N106" s="6">
        <v>0</v>
      </c>
      <c r="O106" s="6">
        <f>SUM(NonNurse[[#This Row],[Qualified Social Work Staff Hours]],NonNurse[[#This Row],[Other Social Work Staff Hours]])/NonNurse[[#This Row],[MDS Census]]</f>
        <v>0</v>
      </c>
      <c r="P106" s="6">
        <v>6.0039130434782582</v>
      </c>
      <c r="Q106" s="6">
        <v>0</v>
      </c>
      <c r="R106" s="6">
        <f>SUM(NonNurse[[#This Row],[Qualified Activities Professional Hours]],NonNurse[[#This Row],[Other Activities Professional Hours]])/NonNurse[[#This Row],[MDS Census]]</f>
        <v>0.29459199999999985</v>
      </c>
      <c r="S106" s="6">
        <v>0.70739130434782627</v>
      </c>
      <c r="T106" s="6">
        <v>2.2277173913043482</v>
      </c>
      <c r="U106" s="6">
        <v>0</v>
      </c>
      <c r="V106" s="6">
        <f>SUM(NonNurse[[#This Row],[Occupational Therapist Hours]],NonNurse[[#This Row],[OT Assistant Hours]],NonNurse[[#This Row],[OT Aide Hours]])/NonNurse[[#This Row],[MDS Census]]</f>
        <v>0.14401600000000003</v>
      </c>
      <c r="W106" s="6">
        <v>0.68217391304347808</v>
      </c>
      <c r="X106" s="6">
        <v>2.3751086956521736</v>
      </c>
      <c r="Y106" s="6">
        <v>0</v>
      </c>
      <c r="Z106" s="6">
        <f>SUM(NonNurse[[#This Row],[Physical Therapist (PT) Hours]],NonNurse[[#This Row],[PT Assistant Hours]],NonNurse[[#This Row],[PT Aide Hours]])/NonNurse[[#This Row],[MDS Census]]</f>
        <v>0.15001066666666665</v>
      </c>
      <c r="AA106" s="6">
        <v>0</v>
      </c>
      <c r="AB106" s="6">
        <v>0</v>
      </c>
      <c r="AC106" s="6">
        <v>0</v>
      </c>
      <c r="AD106" s="6">
        <v>0</v>
      </c>
      <c r="AE106" s="6">
        <v>0</v>
      </c>
      <c r="AF106" s="6">
        <v>0</v>
      </c>
      <c r="AG106" s="6">
        <v>0</v>
      </c>
      <c r="AH106" s="1">
        <v>245598</v>
      </c>
      <c r="AI106">
        <v>5</v>
      </c>
    </row>
    <row r="107" spans="1:35" x14ac:dyDescent="0.25">
      <c r="A107" t="s">
        <v>356</v>
      </c>
      <c r="B107" t="s">
        <v>167</v>
      </c>
      <c r="C107" t="s">
        <v>619</v>
      </c>
      <c r="D107" t="s">
        <v>450</v>
      </c>
      <c r="E107" s="6">
        <v>46.673913043478258</v>
      </c>
      <c r="F107" s="6">
        <v>4.7478260869565228</v>
      </c>
      <c r="G107" s="6">
        <v>3.2608695652173912E-2</v>
      </c>
      <c r="H107" s="6">
        <v>0.28260869565217389</v>
      </c>
      <c r="I107" s="6">
        <v>0.38043478260869568</v>
      </c>
      <c r="J107" s="6">
        <v>0</v>
      </c>
      <c r="K107" s="6">
        <v>0</v>
      </c>
      <c r="L107" s="6">
        <v>7.7499999999999986E-2</v>
      </c>
      <c r="M107" s="6">
        <v>5.4298913043478256</v>
      </c>
      <c r="N107" s="6">
        <v>0</v>
      </c>
      <c r="O107" s="6">
        <f>SUM(NonNurse[[#This Row],[Qualified Social Work Staff Hours]],NonNurse[[#This Row],[Other Social Work Staff Hours]])/NonNurse[[#This Row],[MDS Census]]</f>
        <v>0.11633674895202609</v>
      </c>
      <c r="P107" s="6">
        <v>3.9673913043478253</v>
      </c>
      <c r="Q107" s="6">
        <v>3.3802173913043481</v>
      </c>
      <c r="R107" s="6">
        <f>SUM(NonNurse[[#This Row],[Qualified Activities Professional Hours]],NonNurse[[#This Row],[Other Activities Professional Hours]])/NonNurse[[#This Row],[MDS Census]]</f>
        <v>0.15742431299487658</v>
      </c>
      <c r="S107" s="6">
        <v>2.5026086956521736</v>
      </c>
      <c r="T107" s="6">
        <v>1.1195652173913044E-2</v>
      </c>
      <c r="U107" s="6">
        <v>0</v>
      </c>
      <c r="V107" s="6">
        <f>SUM(NonNurse[[#This Row],[Occupational Therapist Hours]],NonNurse[[#This Row],[OT Assistant Hours]],NonNurse[[#This Row],[OT Aide Hours]])/NonNurse[[#This Row],[MDS Census]]</f>
        <v>5.3858872845831386E-2</v>
      </c>
      <c r="W107" s="6">
        <v>0.66532608695652173</v>
      </c>
      <c r="X107" s="6">
        <v>2.1793478260869561</v>
      </c>
      <c r="Y107" s="6">
        <v>0</v>
      </c>
      <c r="Z107" s="6">
        <f>SUM(NonNurse[[#This Row],[Physical Therapist (PT) Hours]],NonNurse[[#This Row],[PT Assistant Hours]],NonNurse[[#This Row],[PT Aide Hours]])/NonNurse[[#This Row],[MDS Census]]</f>
        <v>6.0947834187238002E-2</v>
      </c>
      <c r="AA107" s="6">
        <v>0</v>
      </c>
      <c r="AB107" s="6">
        <v>0</v>
      </c>
      <c r="AC107" s="6">
        <v>0</v>
      </c>
      <c r="AD107" s="6">
        <v>0</v>
      </c>
      <c r="AE107" s="6">
        <v>0</v>
      </c>
      <c r="AF107" s="6">
        <v>0</v>
      </c>
      <c r="AG107" s="6">
        <v>0</v>
      </c>
      <c r="AH107" s="1">
        <v>245403</v>
      </c>
      <c r="AI107">
        <v>5</v>
      </c>
    </row>
    <row r="108" spans="1:35" x14ac:dyDescent="0.25">
      <c r="A108" t="s">
        <v>356</v>
      </c>
      <c r="B108" t="s">
        <v>235</v>
      </c>
      <c r="C108" t="s">
        <v>651</v>
      </c>
      <c r="D108" t="s">
        <v>460</v>
      </c>
      <c r="E108" s="6">
        <v>58.271739130434781</v>
      </c>
      <c r="F108" s="6">
        <v>5.1652173913043473</v>
      </c>
      <c r="G108" s="6">
        <v>0.27173913043478259</v>
      </c>
      <c r="H108" s="6">
        <v>0.49456521739130432</v>
      </c>
      <c r="I108" s="6">
        <v>4.9565217391304346</v>
      </c>
      <c r="J108" s="6">
        <v>0</v>
      </c>
      <c r="K108" s="6">
        <v>0</v>
      </c>
      <c r="L108" s="6">
        <v>3.1607608695652183</v>
      </c>
      <c r="M108" s="6">
        <v>9.0736956521739121</v>
      </c>
      <c r="N108" s="6">
        <v>0</v>
      </c>
      <c r="O108" s="6">
        <f>SUM(NonNurse[[#This Row],[Qualified Social Work Staff Hours]],NonNurse[[#This Row],[Other Social Work Staff Hours]])/NonNurse[[#This Row],[MDS Census]]</f>
        <v>0.15571348628987128</v>
      </c>
      <c r="P108" s="6">
        <v>4.615760869565217</v>
      </c>
      <c r="Q108" s="6">
        <v>7.4379347826086937</v>
      </c>
      <c r="R108" s="6">
        <f>SUM(NonNurse[[#This Row],[Qualified Activities Professional Hours]],NonNurse[[#This Row],[Other Activities Professional Hours]])/NonNurse[[#This Row],[MDS Census]]</f>
        <v>0.20685319903003169</v>
      </c>
      <c r="S108" s="6">
        <v>3.9091304347826066</v>
      </c>
      <c r="T108" s="6">
        <v>3.1695652173913045</v>
      </c>
      <c r="U108" s="6">
        <v>0</v>
      </c>
      <c r="V108" s="6">
        <f>SUM(NonNurse[[#This Row],[Occupational Therapist Hours]],NonNurse[[#This Row],[OT Assistant Hours]],NonNurse[[#This Row],[OT Aide Hours]])/NonNurse[[#This Row],[MDS Census]]</f>
        <v>0.12147733631785111</v>
      </c>
      <c r="W108" s="6">
        <v>4.0609782608695655</v>
      </c>
      <c r="X108" s="6">
        <v>6.0897826086956544</v>
      </c>
      <c r="Y108" s="6">
        <v>0</v>
      </c>
      <c r="Z108" s="6">
        <f>SUM(NonNurse[[#This Row],[Physical Therapist (PT) Hours]],NonNurse[[#This Row],[PT Assistant Hours]],NonNurse[[#This Row],[PT Aide Hours]])/NonNurse[[#This Row],[MDS Census]]</f>
        <v>0.17419697817571353</v>
      </c>
      <c r="AA108" s="6">
        <v>0.17391304347826086</v>
      </c>
      <c r="AB108" s="6">
        <v>0</v>
      </c>
      <c r="AC108" s="6">
        <v>0</v>
      </c>
      <c r="AD108" s="6">
        <v>0</v>
      </c>
      <c r="AE108" s="6">
        <v>0</v>
      </c>
      <c r="AF108" s="6">
        <v>0</v>
      </c>
      <c r="AG108" s="6">
        <v>0</v>
      </c>
      <c r="AH108" s="1">
        <v>245500</v>
      </c>
      <c r="AI108">
        <v>5</v>
      </c>
    </row>
    <row r="109" spans="1:35" x14ac:dyDescent="0.25">
      <c r="A109" t="s">
        <v>356</v>
      </c>
      <c r="B109" t="s">
        <v>299</v>
      </c>
      <c r="C109" t="s">
        <v>690</v>
      </c>
      <c r="D109" t="s">
        <v>414</v>
      </c>
      <c r="E109" s="6">
        <v>21.402173913043477</v>
      </c>
      <c r="F109" s="6">
        <v>5.4782608695652177</v>
      </c>
      <c r="G109" s="6">
        <v>0</v>
      </c>
      <c r="H109" s="6">
        <v>0.14673913043478262</v>
      </c>
      <c r="I109" s="6">
        <v>0.45652173913043476</v>
      </c>
      <c r="J109" s="6">
        <v>0</v>
      </c>
      <c r="K109" s="6">
        <v>0</v>
      </c>
      <c r="L109" s="6">
        <v>1.9021739130434784E-2</v>
      </c>
      <c r="M109" s="6">
        <v>0</v>
      </c>
      <c r="N109" s="6">
        <v>0</v>
      </c>
      <c r="O109" s="6">
        <f>SUM(NonNurse[[#This Row],[Qualified Social Work Staff Hours]],NonNurse[[#This Row],[Other Social Work Staff Hours]])/NonNurse[[#This Row],[MDS Census]]</f>
        <v>0</v>
      </c>
      <c r="P109" s="6">
        <v>3.8481521739130442</v>
      </c>
      <c r="Q109" s="6">
        <v>2.3152173913043477</v>
      </c>
      <c r="R109" s="6">
        <f>SUM(NonNurse[[#This Row],[Qualified Activities Professional Hours]],NonNurse[[#This Row],[Other Activities Professional Hours]])/NonNurse[[#This Row],[MDS Census]]</f>
        <v>0.28797866937531746</v>
      </c>
      <c r="S109" s="6">
        <v>1.5870652173913049</v>
      </c>
      <c r="T109" s="6">
        <v>1.0389130434782607</v>
      </c>
      <c r="U109" s="6">
        <v>0</v>
      </c>
      <c r="V109" s="6">
        <f>SUM(NonNurse[[#This Row],[Occupational Therapist Hours]],NonNurse[[#This Row],[OT Assistant Hours]],NonNurse[[#This Row],[OT Aide Hours]])/NonNurse[[#This Row],[MDS Census]]</f>
        <v>0.12269680040629766</v>
      </c>
      <c r="W109" s="6">
        <v>1.3829347826086953</v>
      </c>
      <c r="X109" s="6">
        <v>0</v>
      </c>
      <c r="Y109" s="6">
        <v>0</v>
      </c>
      <c r="Z109" s="6">
        <f>SUM(NonNurse[[#This Row],[Physical Therapist (PT) Hours]],NonNurse[[#This Row],[PT Assistant Hours]],NonNurse[[#This Row],[PT Aide Hours]])/NonNurse[[#This Row],[MDS Census]]</f>
        <v>6.4616556627729804E-2</v>
      </c>
      <c r="AA109" s="6">
        <v>0</v>
      </c>
      <c r="AB109" s="6">
        <v>4.3478260869565216E-2</v>
      </c>
      <c r="AC109" s="6">
        <v>0</v>
      </c>
      <c r="AD109" s="6">
        <v>0</v>
      </c>
      <c r="AE109" s="6">
        <v>0</v>
      </c>
      <c r="AF109" s="6">
        <v>0</v>
      </c>
      <c r="AG109" s="6">
        <v>0</v>
      </c>
      <c r="AH109" s="1">
        <v>245600</v>
      </c>
      <c r="AI109">
        <v>5</v>
      </c>
    </row>
    <row r="110" spans="1:35" x14ac:dyDescent="0.25">
      <c r="A110" t="s">
        <v>356</v>
      </c>
      <c r="B110" t="s">
        <v>109</v>
      </c>
      <c r="C110" t="s">
        <v>587</v>
      </c>
      <c r="D110" t="s">
        <v>439</v>
      </c>
      <c r="E110" s="6">
        <v>41.076086956521742</v>
      </c>
      <c r="F110" s="6">
        <v>5.4782608695652177</v>
      </c>
      <c r="G110" s="6">
        <v>3.2608695652173912E-2</v>
      </c>
      <c r="H110" s="6">
        <v>0.35869565217391303</v>
      </c>
      <c r="I110" s="6">
        <v>0.66304347826086951</v>
      </c>
      <c r="J110" s="6">
        <v>0</v>
      </c>
      <c r="K110" s="6">
        <v>0</v>
      </c>
      <c r="L110" s="6">
        <v>1.2288043478260871</v>
      </c>
      <c r="M110" s="6">
        <v>5.3565217391304341</v>
      </c>
      <c r="N110" s="6">
        <v>0</v>
      </c>
      <c r="O110" s="6">
        <f>SUM(NonNurse[[#This Row],[Qualified Social Work Staff Hours]],NonNurse[[#This Row],[Other Social Work Staff Hours]])/NonNurse[[#This Row],[MDS Census]]</f>
        <v>0.13040486901296636</v>
      </c>
      <c r="P110" s="6">
        <v>0</v>
      </c>
      <c r="Q110" s="6">
        <v>5.3308695652173927</v>
      </c>
      <c r="R110" s="6">
        <f>SUM(NonNurse[[#This Row],[Qualified Activities Professional Hours]],NonNurse[[#This Row],[Other Activities Professional Hours]])/NonNurse[[#This Row],[MDS Census]]</f>
        <v>0.1297803651759725</v>
      </c>
      <c r="S110" s="6">
        <v>2.1401086956521742</v>
      </c>
      <c r="T110" s="6">
        <v>6.2219565217391297</v>
      </c>
      <c r="U110" s="6">
        <v>0</v>
      </c>
      <c r="V110" s="6">
        <f>SUM(NonNurse[[#This Row],[Occupational Therapist Hours]],NonNurse[[#This Row],[OT Assistant Hours]],NonNurse[[#This Row],[OT Aide Hours]])/NonNurse[[#This Row],[MDS Census]]</f>
        <v>0.20357501984652024</v>
      </c>
      <c r="W110" s="6">
        <v>3.3197826086956526</v>
      </c>
      <c r="X110" s="6">
        <v>7.6904347826086941</v>
      </c>
      <c r="Y110" s="6">
        <v>0</v>
      </c>
      <c r="Z110" s="6">
        <f>SUM(NonNurse[[#This Row],[Physical Therapist (PT) Hours]],NonNurse[[#This Row],[PT Assistant Hours]],NonNurse[[#This Row],[PT Aide Hours]])/NonNurse[[#This Row],[MDS Census]]</f>
        <v>0.26804445620534528</v>
      </c>
      <c r="AA110" s="6">
        <v>0</v>
      </c>
      <c r="AB110" s="6">
        <v>0</v>
      </c>
      <c r="AC110" s="6">
        <v>0</v>
      </c>
      <c r="AD110" s="6">
        <v>0</v>
      </c>
      <c r="AE110" s="6">
        <v>0</v>
      </c>
      <c r="AF110" s="6">
        <v>0</v>
      </c>
      <c r="AG110" s="6">
        <v>0</v>
      </c>
      <c r="AH110" s="1">
        <v>245317</v>
      </c>
      <c r="AI110">
        <v>5</v>
      </c>
    </row>
    <row r="111" spans="1:35" x14ac:dyDescent="0.25">
      <c r="A111" t="s">
        <v>356</v>
      </c>
      <c r="B111" t="s">
        <v>84</v>
      </c>
      <c r="C111" t="s">
        <v>569</v>
      </c>
      <c r="D111" t="s">
        <v>405</v>
      </c>
      <c r="E111" s="6">
        <v>28.25</v>
      </c>
      <c r="F111" s="6">
        <v>5.4782608695652177</v>
      </c>
      <c r="G111" s="6">
        <v>1.358695652173913E-2</v>
      </c>
      <c r="H111" s="6">
        <v>0.21739130434782608</v>
      </c>
      <c r="I111" s="6">
        <v>0.75</v>
      </c>
      <c r="J111" s="6">
        <v>0</v>
      </c>
      <c r="K111" s="6">
        <v>0</v>
      </c>
      <c r="L111" s="6">
        <v>1.0173913043478262</v>
      </c>
      <c r="M111" s="6">
        <v>0</v>
      </c>
      <c r="N111" s="6">
        <v>0</v>
      </c>
      <c r="O111" s="6">
        <f>SUM(NonNurse[[#This Row],[Qualified Social Work Staff Hours]],NonNurse[[#This Row],[Other Social Work Staff Hours]])/NonNurse[[#This Row],[MDS Census]]</f>
        <v>0</v>
      </c>
      <c r="P111" s="6">
        <v>3.7118478260869558</v>
      </c>
      <c r="Q111" s="6">
        <v>0.95260869565217388</v>
      </c>
      <c r="R111" s="6">
        <f>SUM(NonNurse[[#This Row],[Qualified Activities Professional Hours]],NonNurse[[#This Row],[Other Activities Professional Hours]])/NonNurse[[#This Row],[MDS Census]]</f>
        <v>0.16511350519430548</v>
      </c>
      <c r="S111" s="6">
        <v>0.87271739130434778</v>
      </c>
      <c r="T111" s="6">
        <v>2.4911956521739129</v>
      </c>
      <c r="U111" s="6">
        <v>0</v>
      </c>
      <c r="V111" s="6">
        <f>SUM(NonNurse[[#This Row],[Occupational Therapist Hours]],NonNurse[[#This Row],[OT Assistant Hours]],NonNurse[[#This Row],[OT Aide Hours]])/NonNurse[[#This Row],[MDS Census]]</f>
        <v>0.1190765679107349</v>
      </c>
      <c r="W111" s="6">
        <v>0.99217391304347824</v>
      </c>
      <c r="X111" s="6">
        <v>2.4046739130434784</v>
      </c>
      <c r="Y111" s="6">
        <v>0</v>
      </c>
      <c r="Z111" s="6">
        <f>SUM(NonNurse[[#This Row],[Physical Therapist (PT) Hours]],NonNurse[[#This Row],[PT Assistant Hours]],NonNurse[[#This Row],[PT Aide Hours]])/NonNurse[[#This Row],[MDS Census]]</f>
        <v>0.12024240092343209</v>
      </c>
      <c r="AA111" s="6">
        <v>0</v>
      </c>
      <c r="AB111" s="6">
        <v>0</v>
      </c>
      <c r="AC111" s="6">
        <v>0</v>
      </c>
      <c r="AD111" s="6">
        <v>0</v>
      </c>
      <c r="AE111" s="6">
        <v>0</v>
      </c>
      <c r="AF111" s="6">
        <v>0</v>
      </c>
      <c r="AG111" s="6">
        <v>0</v>
      </c>
      <c r="AH111" s="1">
        <v>245278</v>
      </c>
      <c r="AI111">
        <v>5</v>
      </c>
    </row>
    <row r="112" spans="1:35" x14ac:dyDescent="0.25">
      <c r="A112" t="s">
        <v>356</v>
      </c>
      <c r="B112" t="s">
        <v>110</v>
      </c>
      <c r="C112" t="s">
        <v>588</v>
      </c>
      <c r="D112" t="s">
        <v>440</v>
      </c>
      <c r="E112" s="6">
        <v>47.880434782608695</v>
      </c>
      <c r="F112" s="6">
        <v>4.2260869565217396</v>
      </c>
      <c r="G112" s="6">
        <v>0</v>
      </c>
      <c r="H112" s="6">
        <v>0.24728260869565216</v>
      </c>
      <c r="I112" s="6">
        <v>0.86956521739130432</v>
      </c>
      <c r="J112" s="6">
        <v>0</v>
      </c>
      <c r="K112" s="6">
        <v>0</v>
      </c>
      <c r="L112" s="6">
        <v>0.59239130434782605</v>
      </c>
      <c r="M112" s="6">
        <v>0</v>
      </c>
      <c r="N112" s="6">
        <v>0</v>
      </c>
      <c r="O112" s="6">
        <f>SUM(NonNurse[[#This Row],[Qualified Social Work Staff Hours]],NonNurse[[#This Row],[Other Social Work Staff Hours]])/NonNurse[[#This Row],[MDS Census]]</f>
        <v>0</v>
      </c>
      <c r="P112" s="6">
        <v>0</v>
      </c>
      <c r="Q112" s="6">
        <v>0</v>
      </c>
      <c r="R112" s="6">
        <f>SUM(NonNurse[[#This Row],[Qualified Activities Professional Hours]],NonNurse[[#This Row],[Other Activities Professional Hours]])/NonNurse[[#This Row],[MDS Census]]</f>
        <v>0</v>
      </c>
      <c r="S112" s="6">
        <v>2.1871739130434777</v>
      </c>
      <c r="T112" s="6">
        <v>0</v>
      </c>
      <c r="U112" s="6">
        <v>0</v>
      </c>
      <c r="V112" s="6">
        <f>SUM(NonNurse[[#This Row],[Occupational Therapist Hours]],NonNurse[[#This Row],[OT Assistant Hours]],NonNurse[[#This Row],[OT Aide Hours]])/NonNurse[[#This Row],[MDS Census]]</f>
        <v>4.5679909194097604E-2</v>
      </c>
      <c r="W112" s="6">
        <v>0.88739130434782609</v>
      </c>
      <c r="X112" s="6">
        <v>0.50195652173913041</v>
      </c>
      <c r="Y112" s="6">
        <v>0</v>
      </c>
      <c r="Z112" s="6">
        <f>SUM(NonNurse[[#This Row],[Physical Therapist (PT) Hours]],NonNurse[[#This Row],[PT Assistant Hours]],NonNurse[[#This Row],[PT Aide Hours]])/NonNurse[[#This Row],[MDS Census]]</f>
        <v>2.9017026106696934E-2</v>
      </c>
      <c r="AA112" s="6">
        <v>0</v>
      </c>
      <c r="AB112" s="6">
        <v>0</v>
      </c>
      <c r="AC112" s="6">
        <v>0</v>
      </c>
      <c r="AD112" s="6">
        <v>0</v>
      </c>
      <c r="AE112" s="6">
        <v>0</v>
      </c>
      <c r="AF112" s="6">
        <v>0</v>
      </c>
      <c r="AG112" s="6">
        <v>0</v>
      </c>
      <c r="AH112" s="1">
        <v>245318</v>
      </c>
      <c r="AI112">
        <v>5</v>
      </c>
    </row>
    <row r="113" spans="1:35" x14ac:dyDescent="0.25">
      <c r="A113" t="s">
        <v>356</v>
      </c>
      <c r="B113" t="s">
        <v>89</v>
      </c>
      <c r="C113" t="s">
        <v>572</v>
      </c>
      <c r="D113" t="s">
        <v>422</v>
      </c>
      <c r="E113" s="6">
        <v>27.728260869565219</v>
      </c>
      <c r="F113" s="6">
        <v>5.4782608695652177</v>
      </c>
      <c r="G113" s="6">
        <v>0</v>
      </c>
      <c r="H113" s="6">
        <v>0.3858695652173913</v>
      </c>
      <c r="I113" s="6">
        <v>0.81521739130434778</v>
      </c>
      <c r="J113" s="6">
        <v>0</v>
      </c>
      <c r="K113" s="6">
        <v>0</v>
      </c>
      <c r="L113" s="6">
        <v>0.68445652173913041</v>
      </c>
      <c r="M113" s="6">
        <v>2.3067391304347828</v>
      </c>
      <c r="N113" s="6">
        <v>0</v>
      </c>
      <c r="O113" s="6">
        <f>SUM(NonNurse[[#This Row],[Qualified Social Work Staff Hours]],NonNurse[[#This Row],[Other Social Work Staff Hours]])/NonNurse[[#This Row],[MDS Census]]</f>
        <v>8.3190905527244216E-2</v>
      </c>
      <c r="P113" s="6">
        <v>4.8261956521739133</v>
      </c>
      <c r="Q113" s="6">
        <v>0</v>
      </c>
      <c r="R113" s="6">
        <f>SUM(NonNurse[[#This Row],[Qualified Activities Professional Hours]],NonNurse[[#This Row],[Other Activities Professional Hours]])/NonNurse[[#This Row],[MDS Census]]</f>
        <v>0.17405331242649941</v>
      </c>
      <c r="S113" s="6">
        <v>1.5554347826086956</v>
      </c>
      <c r="T113" s="6">
        <v>1.2159782608695651</v>
      </c>
      <c r="U113" s="6">
        <v>0</v>
      </c>
      <c r="V113" s="6">
        <f>SUM(NonNurse[[#This Row],[Occupational Therapist Hours]],NonNurse[[#This Row],[OT Assistant Hours]],NonNurse[[#This Row],[OT Aide Hours]])/NonNurse[[#This Row],[MDS Census]]</f>
        <v>9.9949039592316741E-2</v>
      </c>
      <c r="W113" s="6">
        <v>1.779021739130435</v>
      </c>
      <c r="X113" s="6">
        <v>1.8588043478260869</v>
      </c>
      <c r="Y113" s="6">
        <v>0</v>
      </c>
      <c r="Z113" s="6">
        <f>SUM(NonNurse[[#This Row],[Physical Therapist (PT) Hours]],NonNurse[[#This Row],[PT Assistant Hours]],NonNurse[[#This Row],[PT Aide Hours]])/NonNurse[[#This Row],[MDS Census]]</f>
        <v>0.13119560956487653</v>
      </c>
      <c r="AA113" s="6">
        <v>0</v>
      </c>
      <c r="AB113" s="6">
        <v>0</v>
      </c>
      <c r="AC113" s="6">
        <v>0</v>
      </c>
      <c r="AD113" s="6">
        <v>0</v>
      </c>
      <c r="AE113" s="6">
        <v>0</v>
      </c>
      <c r="AF113" s="6">
        <v>0</v>
      </c>
      <c r="AG113" s="6">
        <v>0</v>
      </c>
      <c r="AH113" s="1">
        <v>245285</v>
      </c>
      <c r="AI113">
        <v>5</v>
      </c>
    </row>
    <row r="114" spans="1:35" x14ac:dyDescent="0.25">
      <c r="A114" t="s">
        <v>356</v>
      </c>
      <c r="B114" t="s">
        <v>205</v>
      </c>
      <c r="C114" t="s">
        <v>472</v>
      </c>
      <c r="D114" t="s">
        <v>388</v>
      </c>
      <c r="E114" s="6">
        <v>38.543478260869563</v>
      </c>
      <c r="F114" s="6">
        <v>5.3376086956521736</v>
      </c>
      <c r="G114" s="6">
        <v>0</v>
      </c>
      <c r="H114" s="6">
        <v>0.16304347826086957</v>
      </c>
      <c r="I114" s="6">
        <v>0.57608695652173914</v>
      </c>
      <c r="J114" s="6">
        <v>0</v>
      </c>
      <c r="K114" s="6">
        <v>0</v>
      </c>
      <c r="L114" s="6">
        <v>0</v>
      </c>
      <c r="M114" s="6">
        <v>1.202391304347826</v>
      </c>
      <c r="N114" s="6">
        <v>0</v>
      </c>
      <c r="O114" s="6">
        <f>SUM(NonNurse[[#This Row],[Qualified Social Work Staff Hours]],NonNurse[[#This Row],[Other Social Work Staff Hours]])/NonNurse[[#This Row],[MDS Census]]</f>
        <v>3.119571347997744E-2</v>
      </c>
      <c r="P114" s="6">
        <v>5.1439130434782587</v>
      </c>
      <c r="Q114" s="6">
        <v>0</v>
      </c>
      <c r="R114" s="6">
        <f>SUM(NonNurse[[#This Row],[Qualified Activities Professional Hours]],NonNurse[[#This Row],[Other Activities Professional Hours]])/NonNurse[[#This Row],[MDS Census]]</f>
        <v>0.13345741680767056</v>
      </c>
      <c r="S114" s="6">
        <v>1.5109782608695648</v>
      </c>
      <c r="T114" s="6">
        <v>2.391304347826087E-2</v>
      </c>
      <c r="U114" s="6">
        <v>0</v>
      </c>
      <c r="V114" s="6">
        <f>SUM(NonNurse[[#This Row],[Occupational Therapist Hours]],NonNurse[[#This Row],[OT Assistant Hours]],NonNurse[[#This Row],[OT Aide Hours]])/NonNurse[[#This Row],[MDS Census]]</f>
        <v>3.9822335025380698E-2</v>
      </c>
      <c r="W114" s="6">
        <v>0.82402173913043464</v>
      </c>
      <c r="X114" s="6">
        <v>0.80695652173913035</v>
      </c>
      <c r="Y114" s="6">
        <v>0</v>
      </c>
      <c r="Z114" s="6">
        <f>SUM(NonNurse[[#This Row],[Physical Therapist (PT) Hours]],NonNurse[[#This Row],[PT Assistant Hours]],NonNurse[[#This Row],[PT Aide Hours]])/NonNurse[[#This Row],[MDS Census]]</f>
        <v>4.2315284827975176E-2</v>
      </c>
      <c r="AA114" s="6">
        <v>0</v>
      </c>
      <c r="AB114" s="6">
        <v>0</v>
      </c>
      <c r="AC114" s="6">
        <v>0</v>
      </c>
      <c r="AD114" s="6">
        <v>0</v>
      </c>
      <c r="AE114" s="6">
        <v>0</v>
      </c>
      <c r="AF114" s="6">
        <v>0</v>
      </c>
      <c r="AG114" s="6">
        <v>0</v>
      </c>
      <c r="AH114" s="1">
        <v>245455</v>
      </c>
      <c r="AI114">
        <v>5</v>
      </c>
    </row>
    <row r="115" spans="1:35" x14ac:dyDescent="0.25">
      <c r="A115" t="s">
        <v>356</v>
      </c>
      <c r="B115" t="s">
        <v>41</v>
      </c>
      <c r="C115" t="s">
        <v>513</v>
      </c>
      <c r="D115" t="s">
        <v>413</v>
      </c>
      <c r="E115" s="6">
        <v>53.760869565217391</v>
      </c>
      <c r="F115" s="6">
        <v>5.6956521739130439</v>
      </c>
      <c r="G115" s="6">
        <v>0.56521739130434778</v>
      </c>
      <c r="H115" s="6">
        <v>0.25543478260869568</v>
      </c>
      <c r="I115" s="6">
        <v>4.4782608695652177</v>
      </c>
      <c r="J115" s="6">
        <v>0</v>
      </c>
      <c r="K115" s="6">
        <v>0</v>
      </c>
      <c r="L115" s="6">
        <v>4.7707608695652173</v>
      </c>
      <c r="M115" s="6">
        <v>5.8368478260869576</v>
      </c>
      <c r="N115" s="6">
        <v>0</v>
      </c>
      <c r="O115" s="6">
        <f>SUM(NonNurse[[#This Row],[Qualified Social Work Staff Hours]],NonNurse[[#This Row],[Other Social Work Staff Hours]])/NonNurse[[#This Row],[MDS Census]]</f>
        <v>0.10857056207035991</v>
      </c>
      <c r="P115" s="6">
        <v>4.279673913043478</v>
      </c>
      <c r="Q115" s="6">
        <v>1.0211956521739132</v>
      </c>
      <c r="R115" s="6">
        <f>SUM(NonNurse[[#This Row],[Qualified Activities Professional Hours]],NonNurse[[#This Row],[Other Activities Professional Hours]])/NonNurse[[#This Row],[MDS Census]]</f>
        <v>9.860088960776385E-2</v>
      </c>
      <c r="S115" s="6">
        <v>8.1374999999999993</v>
      </c>
      <c r="T115" s="6">
        <v>8.97858695652174</v>
      </c>
      <c r="U115" s="6">
        <v>0</v>
      </c>
      <c r="V115" s="6">
        <f>SUM(NonNurse[[#This Row],[Occupational Therapist Hours]],NonNurse[[#This Row],[OT Assistant Hours]],NonNurse[[#This Row],[OT Aide Hours]])/NonNurse[[#This Row],[MDS Census]]</f>
        <v>0.31837444399514764</v>
      </c>
      <c r="W115" s="6">
        <v>13.424565217391301</v>
      </c>
      <c r="X115" s="6">
        <v>4.8258695652173937</v>
      </c>
      <c r="Y115" s="6">
        <v>0</v>
      </c>
      <c r="Z115" s="6">
        <f>SUM(NonNurse[[#This Row],[Physical Therapist (PT) Hours]],NonNurse[[#This Row],[PT Assistant Hours]],NonNurse[[#This Row],[PT Aide Hours]])/NonNurse[[#This Row],[MDS Census]]</f>
        <v>0.33947432268499794</v>
      </c>
      <c r="AA115" s="6">
        <v>0</v>
      </c>
      <c r="AB115" s="6">
        <v>0</v>
      </c>
      <c r="AC115" s="6">
        <v>0</v>
      </c>
      <c r="AD115" s="6">
        <v>0</v>
      </c>
      <c r="AE115" s="6">
        <v>0</v>
      </c>
      <c r="AF115" s="6">
        <v>0</v>
      </c>
      <c r="AG115" s="6">
        <v>0</v>
      </c>
      <c r="AH115" s="1">
        <v>245221</v>
      </c>
      <c r="AI115">
        <v>5</v>
      </c>
    </row>
    <row r="116" spans="1:35" x14ac:dyDescent="0.25">
      <c r="A116" t="s">
        <v>356</v>
      </c>
      <c r="B116" t="s">
        <v>274</v>
      </c>
      <c r="C116" t="s">
        <v>474</v>
      </c>
      <c r="D116" t="s">
        <v>464</v>
      </c>
      <c r="E116" s="6">
        <v>42.826086956521742</v>
      </c>
      <c r="F116" s="6">
        <v>2.1018478260869564</v>
      </c>
      <c r="G116" s="6">
        <v>0</v>
      </c>
      <c r="H116" s="6">
        <v>0.14130434782608695</v>
      </c>
      <c r="I116" s="6">
        <v>0</v>
      </c>
      <c r="J116" s="6">
        <v>0</v>
      </c>
      <c r="K116" s="6">
        <v>0</v>
      </c>
      <c r="L116" s="6">
        <v>1.3350000000000002</v>
      </c>
      <c r="M116" s="6">
        <v>1.1439130434782609</v>
      </c>
      <c r="N116" s="6">
        <v>0</v>
      </c>
      <c r="O116" s="6">
        <f>SUM(NonNurse[[#This Row],[Qualified Social Work Staff Hours]],NonNurse[[#This Row],[Other Social Work Staff Hours]])/NonNurse[[#This Row],[MDS Census]]</f>
        <v>2.6710659898477158E-2</v>
      </c>
      <c r="P116" s="6">
        <v>4.6871739130434786</v>
      </c>
      <c r="Q116" s="6">
        <v>4.7220652173913047</v>
      </c>
      <c r="R116" s="6">
        <f>SUM(NonNurse[[#This Row],[Qualified Activities Professional Hours]],NonNurse[[#This Row],[Other Activities Professional Hours]])/NonNurse[[#This Row],[MDS Census]]</f>
        <v>0.2197081218274112</v>
      </c>
      <c r="S116" s="6">
        <v>0.79565217391304333</v>
      </c>
      <c r="T116" s="6">
        <v>1.8655434782608704</v>
      </c>
      <c r="U116" s="6">
        <v>0</v>
      </c>
      <c r="V116" s="6">
        <f>SUM(NonNurse[[#This Row],[Occupational Therapist Hours]],NonNurse[[#This Row],[OT Assistant Hours]],NonNurse[[#This Row],[OT Aide Hours]])/NonNurse[[#This Row],[MDS Census]]</f>
        <v>6.2139593908629456E-2</v>
      </c>
      <c r="W116" s="6">
        <v>1.7633695652173913</v>
      </c>
      <c r="X116" s="6">
        <v>0.92597826086956536</v>
      </c>
      <c r="Y116" s="6">
        <v>0</v>
      </c>
      <c r="Z116" s="6">
        <f>SUM(NonNurse[[#This Row],[Physical Therapist (PT) Hours]],NonNurse[[#This Row],[PT Assistant Hours]],NonNurse[[#This Row],[PT Aide Hours]])/NonNurse[[#This Row],[MDS Census]]</f>
        <v>6.2796954314720807E-2</v>
      </c>
      <c r="AA116" s="6">
        <v>0</v>
      </c>
      <c r="AB116" s="6">
        <v>0</v>
      </c>
      <c r="AC116" s="6">
        <v>0</v>
      </c>
      <c r="AD116" s="6">
        <v>0</v>
      </c>
      <c r="AE116" s="6">
        <v>0</v>
      </c>
      <c r="AF116" s="6">
        <v>0</v>
      </c>
      <c r="AG116" s="6">
        <v>0</v>
      </c>
      <c r="AH116" s="1">
        <v>245568</v>
      </c>
      <c r="AI116">
        <v>5</v>
      </c>
    </row>
    <row r="117" spans="1:35" x14ac:dyDescent="0.25">
      <c r="A117" t="s">
        <v>356</v>
      </c>
      <c r="B117" t="s">
        <v>262</v>
      </c>
      <c r="C117" t="s">
        <v>669</v>
      </c>
      <c r="D117" t="s">
        <v>465</v>
      </c>
      <c r="E117" s="6">
        <v>34.543478260869563</v>
      </c>
      <c r="F117" s="6">
        <v>5.4782608695652177</v>
      </c>
      <c r="G117" s="6">
        <v>0</v>
      </c>
      <c r="H117" s="6">
        <v>0.11413043478260869</v>
      </c>
      <c r="I117" s="6">
        <v>0.55434782608695654</v>
      </c>
      <c r="J117" s="6">
        <v>0</v>
      </c>
      <c r="K117" s="6">
        <v>0</v>
      </c>
      <c r="L117" s="6">
        <v>0.6316304347826085</v>
      </c>
      <c r="M117" s="6">
        <v>3.6031521739130441</v>
      </c>
      <c r="N117" s="6">
        <v>0</v>
      </c>
      <c r="O117" s="6">
        <f>SUM(NonNurse[[#This Row],[Qualified Social Work Staff Hours]],NonNurse[[#This Row],[Other Social Work Staff Hours]])/NonNurse[[#This Row],[MDS Census]]</f>
        <v>0.10430774071743237</v>
      </c>
      <c r="P117" s="6">
        <v>4.4534782608695647</v>
      </c>
      <c r="Q117" s="6">
        <v>3.3773913043478259</v>
      </c>
      <c r="R117" s="6">
        <f>SUM(NonNurse[[#This Row],[Qualified Activities Professional Hours]],NonNurse[[#This Row],[Other Activities Professional Hours]])/NonNurse[[#This Row],[MDS Census]]</f>
        <v>0.22669603524229076</v>
      </c>
      <c r="S117" s="6">
        <v>2.5794565217391314</v>
      </c>
      <c r="T117" s="6">
        <v>1.6045652173913048</v>
      </c>
      <c r="U117" s="6">
        <v>0</v>
      </c>
      <c r="V117" s="6">
        <f>SUM(NonNurse[[#This Row],[Occupational Therapist Hours]],NonNurse[[#This Row],[OT Assistant Hours]],NonNurse[[#This Row],[OT Aide Hours]])/NonNurse[[#This Row],[MDS Census]]</f>
        <v>0.1211233480176212</v>
      </c>
      <c r="W117" s="6">
        <v>1.0671739130434783</v>
      </c>
      <c r="X117" s="6">
        <v>3.506086956521739</v>
      </c>
      <c r="Y117" s="6">
        <v>0</v>
      </c>
      <c r="Z117" s="6">
        <f>SUM(NonNurse[[#This Row],[Physical Therapist (PT) Hours]],NonNurse[[#This Row],[PT Assistant Hours]],NonNurse[[#This Row],[PT Aide Hours]])/NonNurse[[#This Row],[MDS Census]]</f>
        <v>0.132391441157961</v>
      </c>
      <c r="AA117" s="6">
        <v>0</v>
      </c>
      <c r="AB117" s="6">
        <v>0</v>
      </c>
      <c r="AC117" s="6">
        <v>0</v>
      </c>
      <c r="AD117" s="6">
        <v>0</v>
      </c>
      <c r="AE117" s="6">
        <v>0</v>
      </c>
      <c r="AF117" s="6">
        <v>0</v>
      </c>
      <c r="AG117" s="6">
        <v>0</v>
      </c>
      <c r="AH117" s="1">
        <v>245549</v>
      </c>
      <c r="AI117">
        <v>5</v>
      </c>
    </row>
    <row r="118" spans="1:35" x14ac:dyDescent="0.25">
      <c r="A118" t="s">
        <v>356</v>
      </c>
      <c r="B118" t="s">
        <v>220</v>
      </c>
      <c r="C118" t="s">
        <v>647</v>
      </c>
      <c r="D118" t="s">
        <v>402</v>
      </c>
      <c r="E118" s="6">
        <v>23.108695652173914</v>
      </c>
      <c r="F118" s="6">
        <v>4.6086956521739131</v>
      </c>
      <c r="G118" s="6">
        <v>5.434782608695652E-2</v>
      </c>
      <c r="H118" s="6">
        <v>0.16847826086956522</v>
      </c>
      <c r="I118" s="6">
        <v>0.38043478260869568</v>
      </c>
      <c r="J118" s="6">
        <v>0</v>
      </c>
      <c r="K118" s="6">
        <v>0</v>
      </c>
      <c r="L118" s="6">
        <v>0.89076086956521727</v>
      </c>
      <c r="M118" s="6">
        <v>4.5257608695652181</v>
      </c>
      <c r="N118" s="6">
        <v>0</v>
      </c>
      <c r="O118" s="6">
        <f>SUM(NonNurse[[#This Row],[Qualified Social Work Staff Hours]],NonNurse[[#This Row],[Other Social Work Staff Hours]])/NonNurse[[#This Row],[MDS Census]]</f>
        <v>0.1958466603951082</v>
      </c>
      <c r="P118" s="6">
        <v>4.4752173913043478</v>
      </c>
      <c r="Q118" s="6">
        <v>1.5151086956521735</v>
      </c>
      <c r="R118" s="6">
        <f>SUM(NonNurse[[#This Row],[Qualified Activities Professional Hours]],NonNurse[[#This Row],[Other Activities Professional Hours]])/NonNurse[[#This Row],[MDS Census]]</f>
        <v>0.25922389463781748</v>
      </c>
      <c r="S118" s="6">
        <v>1.2969565217391306</v>
      </c>
      <c r="T118" s="6">
        <v>0.19652173913043477</v>
      </c>
      <c r="U118" s="6">
        <v>0</v>
      </c>
      <c r="V118" s="6">
        <f>SUM(NonNurse[[#This Row],[Occupational Therapist Hours]],NonNurse[[#This Row],[OT Assistant Hours]],NonNurse[[#This Row],[OT Aide Hours]])/NonNurse[[#This Row],[MDS Census]]</f>
        <v>6.4628410159924751E-2</v>
      </c>
      <c r="W118" s="6">
        <v>2.9461956521739139</v>
      </c>
      <c r="X118" s="6">
        <v>2.0943478260869561</v>
      </c>
      <c r="Y118" s="6">
        <v>0</v>
      </c>
      <c r="Z118" s="6">
        <f>SUM(NonNurse[[#This Row],[Physical Therapist (PT) Hours]],NonNurse[[#This Row],[PT Assistant Hours]],NonNurse[[#This Row],[PT Aide Hours]])/NonNurse[[#This Row],[MDS Census]]</f>
        <v>0.21812323612417689</v>
      </c>
      <c r="AA118" s="6">
        <v>0.19565217391304349</v>
      </c>
      <c r="AB118" s="6">
        <v>0</v>
      </c>
      <c r="AC118" s="6">
        <v>0</v>
      </c>
      <c r="AD118" s="6">
        <v>0</v>
      </c>
      <c r="AE118" s="6">
        <v>0</v>
      </c>
      <c r="AF118" s="6">
        <v>0</v>
      </c>
      <c r="AG118" s="6">
        <v>0</v>
      </c>
      <c r="AH118" s="1">
        <v>245476</v>
      </c>
      <c r="AI118">
        <v>5</v>
      </c>
    </row>
    <row r="119" spans="1:35" x14ac:dyDescent="0.25">
      <c r="A119" t="s">
        <v>356</v>
      </c>
      <c r="B119" t="s">
        <v>290</v>
      </c>
      <c r="C119" t="s">
        <v>687</v>
      </c>
      <c r="D119" t="s">
        <v>466</v>
      </c>
      <c r="E119" s="6">
        <v>59.510869565217391</v>
      </c>
      <c r="F119" s="6">
        <v>5.0108695652173916</v>
      </c>
      <c r="G119" s="6">
        <v>8.6956521739130432E-2</v>
      </c>
      <c r="H119" s="6">
        <v>0.42652173913043473</v>
      </c>
      <c r="I119" s="6">
        <v>0.16304347826086957</v>
      </c>
      <c r="J119" s="6">
        <v>0</v>
      </c>
      <c r="K119" s="6">
        <v>0</v>
      </c>
      <c r="L119" s="6">
        <v>1.4922826086956524</v>
      </c>
      <c r="M119" s="6">
        <v>0</v>
      </c>
      <c r="N119" s="6">
        <v>0</v>
      </c>
      <c r="O119" s="6">
        <f>SUM(NonNurse[[#This Row],[Qualified Social Work Staff Hours]],NonNurse[[#This Row],[Other Social Work Staff Hours]])/NonNurse[[#This Row],[MDS Census]]</f>
        <v>0</v>
      </c>
      <c r="P119" s="6">
        <v>4.8099999999999996</v>
      </c>
      <c r="Q119" s="6">
        <v>10.034456521739125</v>
      </c>
      <c r="R119" s="6">
        <f>SUM(NonNurse[[#This Row],[Qualified Activities Professional Hours]],NonNurse[[#This Row],[Other Activities Professional Hours]])/NonNurse[[#This Row],[MDS Census]]</f>
        <v>0.24944109589041089</v>
      </c>
      <c r="S119" s="6">
        <v>1.379891304347826</v>
      </c>
      <c r="T119" s="6">
        <v>3.5540217391304352</v>
      </c>
      <c r="U119" s="6">
        <v>0</v>
      </c>
      <c r="V119" s="6">
        <f>SUM(NonNurse[[#This Row],[Occupational Therapist Hours]],NonNurse[[#This Row],[OT Assistant Hours]],NonNurse[[#This Row],[OT Aide Hours]])/NonNurse[[#This Row],[MDS Census]]</f>
        <v>8.290776255707763E-2</v>
      </c>
      <c r="W119" s="6">
        <v>1.2706521739130436</v>
      </c>
      <c r="X119" s="6">
        <v>3.1613043478260874</v>
      </c>
      <c r="Y119" s="6">
        <v>0</v>
      </c>
      <c r="Z119" s="6">
        <f>SUM(NonNurse[[#This Row],[Physical Therapist (PT) Hours]],NonNurse[[#This Row],[PT Assistant Hours]],NonNurse[[#This Row],[PT Aide Hours]])/NonNurse[[#This Row],[MDS Census]]</f>
        <v>7.4473059360730606E-2</v>
      </c>
      <c r="AA119" s="6">
        <v>0</v>
      </c>
      <c r="AB119" s="6">
        <v>0</v>
      </c>
      <c r="AC119" s="6">
        <v>0</v>
      </c>
      <c r="AD119" s="6">
        <v>0</v>
      </c>
      <c r="AE119" s="6">
        <v>0</v>
      </c>
      <c r="AF119" s="6">
        <v>0</v>
      </c>
      <c r="AG119" s="6">
        <v>0</v>
      </c>
      <c r="AH119" s="1">
        <v>245591</v>
      </c>
      <c r="AI119">
        <v>5</v>
      </c>
    </row>
    <row r="120" spans="1:35" x14ac:dyDescent="0.25">
      <c r="A120" t="s">
        <v>356</v>
      </c>
      <c r="B120" t="s">
        <v>85</v>
      </c>
      <c r="C120" t="s">
        <v>570</v>
      </c>
      <c r="D120" t="s">
        <v>415</v>
      </c>
      <c r="E120" s="6">
        <v>83.195652173913047</v>
      </c>
      <c r="F120" s="6">
        <v>4.8695652173913047</v>
      </c>
      <c r="G120" s="6">
        <v>0.34239130434782611</v>
      </c>
      <c r="H120" s="6">
        <v>0.43478260869565216</v>
      </c>
      <c r="I120" s="6">
        <v>5.3913043478260869</v>
      </c>
      <c r="J120" s="6">
        <v>0</v>
      </c>
      <c r="K120" s="6">
        <v>0</v>
      </c>
      <c r="L120" s="6">
        <v>1.5004347826086952</v>
      </c>
      <c r="M120" s="6">
        <v>8.8941304347826051</v>
      </c>
      <c r="N120" s="6">
        <v>0</v>
      </c>
      <c r="O120" s="6">
        <f>SUM(NonNurse[[#This Row],[Qualified Social Work Staff Hours]],NonNurse[[#This Row],[Other Social Work Staff Hours]])/NonNurse[[#This Row],[MDS Census]]</f>
        <v>0.10690619284034487</v>
      </c>
      <c r="P120" s="6">
        <v>7.8056521739130451</v>
      </c>
      <c r="Q120" s="6">
        <v>0</v>
      </c>
      <c r="R120" s="6">
        <f>SUM(NonNurse[[#This Row],[Qualified Activities Professional Hours]],NonNurse[[#This Row],[Other Activities Professional Hours]])/NonNurse[[#This Row],[MDS Census]]</f>
        <v>9.3822837731904904E-2</v>
      </c>
      <c r="S120" s="6">
        <v>4.5916304347826102</v>
      </c>
      <c r="T120" s="6">
        <v>4.674239130434783</v>
      </c>
      <c r="U120" s="6">
        <v>0</v>
      </c>
      <c r="V120" s="6">
        <f>SUM(NonNurse[[#This Row],[Occupational Therapist Hours]],NonNurse[[#This Row],[OT Assistant Hours]],NonNurse[[#This Row],[OT Aide Hours]])/NonNurse[[#This Row],[MDS Census]]</f>
        <v>0.11137444473477921</v>
      </c>
      <c r="W120" s="6">
        <v>7.0027173913043494</v>
      </c>
      <c r="X120" s="6">
        <v>1.5053260869565219</v>
      </c>
      <c r="Y120" s="6">
        <v>0</v>
      </c>
      <c r="Z120" s="6">
        <f>SUM(NonNurse[[#This Row],[Physical Therapist (PT) Hours]],NonNurse[[#This Row],[PT Assistant Hours]],NonNurse[[#This Row],[PT Aide Hours]])/NonNurse[[#This Row],[MDS Census]]</f>
        <v>0.10226548210086231</v>
      </c>
      <c r="AA120" s="6">
        <v>0</v>
      </c>
      <c r="AB120" s="6">
        <v>0</v>
      </c>
      <c r="AC120" s="6">
        <v>0</v>
      </c>
      <c r="AD120" s="6">
        <v>0</v>
      </c>
      <c r="AE120" s="6">
        <v>0</v>
      </c>
      <c r="AF120" s="6">
        <v>0</v>
      </c>
      <c r="AG120" s="6">
        <v>0</v>
      </c>
      <c r="AH120" s="1">
        <v>245279</v>
      </c>
      <c r="AI120">
        <v>5</v>
      </c>
    </row>
    <row r="121" spans="1:35" x14ac:dyDescent="0.25">
      <c r="A121" t="s">
        <v>356</v>
      </c>
      <c r="B121" t="s">
        <v>292</v>
      </c>
      <c r="C121" t="s">
        <v>688</v>
      </c>
      <c r="D121" t="s">
        <v>463</v>
      </c>
      <c r="E121" s="6">
        <v>29.032608695652176</v>
      </c>
      <c r="F121" s="6">
        <v>3.4782608695652173</v>
      </c>
      <c r="G121" s="6">
        <v>3.8043478260869568E-2</v>
      </c>
      <c r="H121" s="6">
        <v>0.125</v>
      </c>
      <c r="I121" s="6">
        <v>0</v>
      </c>
      <c r="J121" s="6">
        <v>0</v>
      </c>
      <c r="K121" s="6">
        <v>0</v>
      </c>
      <c r="L121" s="6">
        <v>0.87239130434782641</v>
      </c>
      <c r="M121" s="6">
        <v>4.3031521739130429</v>
      </c>
      <c r="N121" s="6">
        <v>0</v>
      </c>
      <c r="O121" s="6">
        <f>SUM(NonNurse[[#This Row],[Qualified Social Work Staff Hours]],NonNurse[[#This Row],[Other Social Work Staff Hours]])/NonNurse[[#This Row],[MDS Census]]</f>
        <v>0.14821789591913137</v>
      </c>
      <c r="P121" s="6">
        <v>3.7461956521739128</v>
      </c>
      <c r="Q121" s="6">
        <v>4.2304347826086959</v>
      </c>
      <c r="R121" s="6">
        <f>SUM(NonNurse[[#This Row],[Qualified Activities Professional Hours]],NonNurse[[#This Row],[Other Activities Professional Hours]])/NonNurse[[#This Row],[MDS Census]]</f>
        <v>0.27474728566080114</v>
      </c>
      <c r="S121" s="6">
        <v>1.3790217391304351</v>
      </c>
      <c r="T121" s="6">
        <v>8.6956521739130436E-3</v>
      </c>
      <c r="U121" s="6">
        <v>0</v>
      </c>
      <c r="V121" s="6">
        <f>SUM(NonNurse[[#This Row],[Occupational Therapist Hours]],NonNurse[[#This Row],[OT Assistant Hours]],NonNurse[[#This Row],[OT Aide Hours]])/NonNurse[[#This Row],[MDS Census]]</f>
        <v>4.7798577311868221E-2</v>
      </c>
      <c r="W121" s="6">
        <v>0.43326086956521748</v>
      </c>
      <c r="X121" s="6">
        <v>1.1964130434782609</v>
      </c>
      <c r="Y121" s="6">
        <v>0</v>
      </c>
      <c r="Z121" s="6">
        <f>SUM(NonNurse[[#This Row],[Physical Therapist (PT) Hours]],NonNurse[[#This Row],[PT Assistant Hours]],NonNurse[[#This Row],[PT Aide Hours]])/NonNurse[[#This Row],[MDS Census]]</f>
        <v>5.6132534631224265E-2</v>
      </c>
      <c r="AA121" s="6">
        <v>0</v>
      </c>
      <c r="AB121" s="6">
        <v>0</v>
      </c>
      <c r="AC121" s="6">
        <v>0</v>
      </c>
      <c r="AD121" s="6">
        <v>0</v>
      </c>
      <c r="AE121" s="6">
        <v>0</v>
      </c>
      <c r="AF121" s="6">
        <v>0</v>
      </c>
      <c r="AG121" s="6">
        <v>0</v>
      </c>
      <c r="AH121" s="1">
        <v>245593</v>
      </c>
      <c r="AI121">
        <v>5</v>
      </c>
    </row>
    <row r="122" spans="1:35" x14ac:dyDescent="0.25">
      <c r="A122" t="s">
        <v>356</v>
      </c>
      <c r="B122" t="s">
        <v>35</v>
      </c>
      <c r="C122" t="s">
        <v>541</v>
      </c>
      <c r="D122" t="s">
        <v>385</v>
      </c>
      <c r="E122" s="6">
        <v>37.913043478260867</v>
      </c>
      <c r="F122" s="6">
        <v>5.6956521739130439</v>
      </c>
      <c r="G122" s="6">
        <v>0.10054347826086957</v>
      </c>
      <c r="H122" s="6">
        <v>0.16847826086956522</v>
      </c>
      <c r="I122" s="6">
        <v>1.4565217391304348</v>
      </c>
      <c r="J122" s="6">
        <v>0</v>
      </c>
      <c r="K122" s="6">
        <v>0</v>
      </c>
      <c r="L122" s="6">
        <v>0.84869565217391318</v>
      </c>
      <c r="M122" s="6">
        <v>3.8743478260869582</v>
      </c>
      <c r="N122" s="6">
        <v>0</v>
      </c>
      <c r="O122" s="6">
        <f>SUM(NonNurse[[#This Row],[Qualified Social Work Staff Hours]],NonNurse[[#This Row],[Other Social Work Staff Hours]])/NonNurse[[#This Row],[MDS Census]]</f>
        <v>0.10219036697247712</v>
      </c>
      <c r="P122" s="6">
        <v>3.9078260869565202</v>
      </c>
      <c r="Q122" s="6">
        <v>0</v>
      </c>
      <c r="R122" s="6">
        <f>SUM(NonNurse[[#This Row],[Qualified Activities Professional Hours]],NonNurse[[#This Row],[Other Activities Professional Hours]])/NonNurse[[#This Row],[MDS Census]]</f>
        <v>0.10307339449541281</v>
      </c>
      <c r="S122" s="6">
        <v>1.4403260869565213</v>
      </c>
      <c r="T122" s="6">
        <v>2.1876086956521741</v>
      </c>
      <c r="U122" s="6">
        <v>0</v>
      </c>
      <c r="V122" s="6">
        <f>SUM(NonNurse[[#This Row],[Occupational Therapist Hours]],NonNurse[[#This Row],[OT Assistant Hours]],NonNurse[[#This Row],[OT Aide Hours]])/NonNurse[[#This Row],[MDS Census]]</f>
        <v>9.5690940366972482E-2</v>
      </c>
      <c r="W122" s="6">
        <v>1.9226086956521742</v>
      </c>
      <c r="X122" s="6">
        <v>2.3980434782608682</v>
      </c>
      <c r="Y122" s="6">
        <v>0</v>
      </c>
      <c r="Z122" s="6">
        <f>SUM(NonNurse[[#This Row],[Physical Therapist (PT) Hours]],NonNurse[[#This Row],[PT Assistant Hours]],NonNurse[[#This Row],[PT Aide Hours]])/NonNurse[[#This Row],[MDS Census]]</f>
        <v>0.11396215596330272</v>
      </c>
      <c r="AA122" s="6">
        <v>0</v>
      </c>
      <c r="AB122" s="6">
        <v>0</v>
      </c>
      <c r="AC122" s="6">
        <v>0</v>
      </c>
      <c r="AD122" s="6">
        <v>0</v>
      </c>
      <c r="AE122" s="6">
        <v>0</v>
      </c>
      <c r="AF122" s="6">
        <v>0</v>
      </c>
      <c r="AG122" s="6">
        <v>0</v>
      </c>
      <c r="AH122" s="1">
        <v>245207</v>
      </c>
      <c r="AI122">
        <v>5</v>
      </c>
    </row>
    <row r="123" spans="1:35" x14ac:dyDescent="0.25">
      <c r="A123" t="s">
        <v>356</v>
      </c>
      <c r="B123" t="s">
        <v>51</v>
      </c>
      <c r="C123" t="s">
        <v>549</v>
      </c>
      <c r="D123" t="s">
        <v>426</v>
      </c>
      <c r="E123" s="6">
        <v>65.891304347826093</v>
      </c>
      <c r="F123" s="6">
        <v>4.5391304347826091</v>
      </c>
      <c r="G123" s="6">
        <v>0.25543478260869568</v>
      </c>
      <c r="H123" s="6">
        <v>0.61413043478260865</v>
      </c>
      <c r="I123" s="6">
        <v>3.3260869565217392</v>
      </c>
      <c r="J123" s="6">
        <v>0</v>
      </c>
      <c r="K123" s="6">
        <v>0</v>
      </c>
      <c r="L123" s="6">
        <v>2.1040217391304346</v>
      </c>
      <c r="M123" s="6">
        <v>10.498260869565218</v>
      </c>
      <c r="N123" s="6">
        <v>0</v>
      </c>
      <c r="O123" s="6">
        <f>SUM(NonNurse[[#This Row],[Qualified Social Work Staff Hours]],NonNurse[[#This Row],[Other Social Work Staff Hours]])/NonNurse[[#This Row],[MDS Census]]</f>
        <v>0.15932695480039591</v>
      </c>
      <c r="P123" s="6">
        <v>4.8020652173913048</v>
      </c>
      <c r="Q123" s="6">
        <v>9.1296739130434776</v>
      </c>
      <c r="R123" s="6">
        <f>SUM(NonNurse[[#This Row],[Qualified Activities Professional Hours]],NonNurse[[#This Row],[Other Activities Professional Hours]])/NonNurse[[#This Row],[MDS Census]]</f>
        <v>0.21143516991092046</v>
      </c>
      <c r="S123" s="6">
        <v>2.4335869565217392</v>
      </c>
      <c r="T123" s="6">
        <v>3.7607608695652175</v>
      </c>
      <c r="U123" s="6">
        <v>0</v>
      </c>
      <c r="V123" s="6">
        <f>SUM(NonNurse[[#This Row],[Occupational Therapist Hours]],NonNurse[[#This Row],[OT Assistant Hours]],NonNurse[[#This Row],[OT Aide Hours]])/NonNurse[[#This Row],[MDS Census]]</f>
        <v>9.4008578027053771E-2</v>
      </c>
      <c r="W123" s="6">
        <v>3.4860869565217381</v>
      </c>
      <c r="X123" s="6">
        <v>3.5485869565217398</v>
      </c>
      <c r="Y123" s="6">
        <v>0</v>
      </c>
      <c r="Z123" s="6">
        <f>SUM(NonNurse[[#This Row],[Physical Therapist (PT) Hours]],NonNurse[[#This Row],[PT Assistant Hours]],NonNurse[[#This Row],[PT Aide Hours]])/NonNurse[[#This Row],[MDS Census]]</f>
        <v>0.10676179478719892</v>
      </c>
      <c r="AA123" s="6">
        <v>0</v>
      </c>
      <c r="AB123" s="6">
        <v>0</v>
      </c>
      <c r="AC123" s="6">
        <v>0</v>
      </c>
      <c r="AD123" s="6">
        <v>0</v>
      </c>
      <c r="AE123" s="6">
        <v>0</v>
      </c>
      <c r="AF123" s="6">
        <v>0</v>
      </c>
      <c r="AG123" s="6">
        <v>0</v>
      </c>
      <c r="AH123" s="1">
        <v>245234</v>
      </c>
      <c r="AI123">
        <v>5</v>
      </c>
    </row>
    <row r="124" spans="1:35" x14ac:dyDescent="0.25">
      <c r="A124" t="s">
        <v>356</v>
      </c>
      <c r="B124" t="s">
        <v>294</v>
      </c>
      <c r="C124" t="s">
        <v>519</v>
      </c>
      <c r="D124" t="s">
        <v>465</v>
      </c>
      <c r="E124" s="6">
        <v>26.684782608695652</v>
      </c>
      <c r="F124" s="6">
        <v>5.4782608695652177</v>
      </c>
      <c r="G124" s="6">
        <v>0</v>
      </c>
      <c r="H124" s="6">
        <v>0.21739130434782608</v>
      </c>
      <c r="I124" s="6">
        <v>0.2608695652173913</v>
      </c>
      <c r="J124" s="6">
        <v>0</v>
      </c>
      <c r="K124" s="6">
        <v>0</v>
      </c>
      <c r="L124" s="6">
        <v>0.7369565217391304</v>
      </c>
      <c r="M124" s="6">
        <v>0</v>
      </c>
      <c r="N124" s="6">
        <v>4.7930434782608691</v>
      </c>
      <c r="O124" s="6">
        <f>SUM(NonNurse[[#This Row],[Qualified Social Work Staff Hours]],NonNurse[[#This Row],[Other Social Work Staff Hours]])/NonNurse[[#This Row],[MDS Census]]</f>
        <v>0.1796171079429735</v>
      </c>
      <c r="P124" s="6">
        <v>0.84456521739130441</v>
      </c>
      <c r="Q124" s="6">
        <v>5.2877173913043487</v>
      </c>
      <c r="R124" s="6">
        <f>SUM(NonNurse[[#This Row],[Qualified Activities Professional Hours]],NonNurse[[#This Row],[Other Activities Professional Hours]])/NonNurse[[#This Row],[MDS Census]]</f>
        <v>0.2298044806517312</v>
      </c>
      <c r="S124" s="6">
        <v>0.33217391304347826</v>
      </c>
      <c r="T124" s="6">
        <v>0.86956521739130432</v>
      </c>
      <c r="U124" s="6">
        <v>0</v>
      </c>
      <c r="V124" s="6">
        <f>SUM(NonNurse[[#This Row],[Occupational Therapist Hours]],NonNurse[[#This Row],[OT Assistant Hours]],NonNurse[[#This Row],[OT Aide Hours]])/NonNurse[[#This Row],[MDS Census]]</f>
        <v>4.5034623217922606E-2</v>
      </c>
      <c r="W124" s="6">
        <v>1.2882608695652171</v>
      </c>
      <c r="X124" s="6">
        <v>0.34565217391304343</v>
      </c>
      <c r="Y124" s="6">
        <v>0</v>
      </c>
      <c r="Z124" s="6">
        <f>SUM(NonNurse[[#This Row],[Physical Therapist (PT) Hours]],NonNurse[[#This Row],[PT Assistant Hours]],NonNurse[[#This Row],[PT Aide Hours]])/NonNurse[[#This Row],[MDS Census]]</f>
        <v>6.1230142566191428E-2</v>
      </c>
      <c r="AA124" s="6">
        <v>0</v>
      </c>
      <c r="AB124" s="6">
        <v>0</v>
      </c>
      <c r="AC124" s="6">
        <v>0</v>
      </c>
      <c r="AD124" s="6">
        <v>0</v>
      </c>
      <c r="AE124" s="6">
        <v>0</v>
      </c>
      <c r="AF124" s="6">
        <v>0</v>
      </c>
      <c r="AG124" s="6">
        <v>0</v>
      </c>
      <c r="AH124" s="1">
        <v>245595</v>
      </c>
      <c r="AI124">
        <v>5</v>
      </c>
    </row>
    <row r="125" spans="1:35" x14ac:dyDescent="0.25">
      <c r="A125" t="s">
        <v>356</v>
      </c>
      <c r="B125" t="s">
        <v>267</v>
      </c>
      <c r="C125" t="s">
        <v>672</v>
      </c>
      <c r="D125" t="s">
        <v>465</v>
      </c>
      <c r="E125" s="6">
        <v>60.293478260869563</v>
      </c>
      <c r="F125" s="6">
        <v>4.4347826086956523</v>
      </c>
      <c r="G125" s="6">
        <v>0.13043478260869565</v>
      </c>
      <c r="H125" s="6">
        <v>0.47826086956521741</v>
      </c>
      <c r="I125" s="6">
        <v>0.73913043478260865</v>
      </c>
      <c r="J125" s="6">
        <v>0</v>
      </c>
      <c r="K125" s="6">
        <v>0</v>
      </c>
      <c r="L125" s="6">
        <v>2.4600000000000004</v>
      </c>
      <c r="M125" s="6">
        <v>0</v>
      </c>
      <c r="N125" s="6">
        <v>1.7060869565217389</v>
      </c>
      <c r="O125" s="6">
        <f>SUM(NonNurse[[#This Row],[Qualified Social Work Staff Hours]],NonNurse[[#This Row],[Other Social Work Staff Hours]])/NonNurse[[#This Row],[MDS Census]]</f>
        <v>2.8296376419686315E-2</v>
      </c>
      <c r="P125" s="6">
        <v>4.9439130434782603</v>
      </c>
      <c r="Q125" s="6">
        <v>6.7681521739130446</v>
      </c>
      <c r="R125" s="6">
        <f>SUM(NonNurse[[#This Row],[Qualified Activities Professional Hours]],NonNurse[[#This Row],[Other Activities Professional Hours]])/NonNurse[[#This Row],[MDS Census]]</f>
        <v>0.19425094645754465</v>
      </c>
      <c r="S125" s="6">
        <v>3.323369565217392</v>
      </c>
      <c r="T125" s="6">
        <v>0.96347826086956523</v>
      </c>
      <c r="U125" s="6">
        <v>0</v>
      </c>
      <c r="V125" s="6">
        <f>SUM(NonNurse[[#This Row],[Occupational Therapist Hours]],NonNurse[[#This Row],[OT Assistant Hours]],NonNurse[[#This Row],[OT Aide Hours]])/NonNurse[[#This Row],[MDS Census]]</f>
        <v>7.1099693528033178E-2</v>
      </c>
      <c r="W125" s="6">
        <v>0.84010869565217394</v>
      </c>
      <c r="X125" s="6">
        <v>3.7002173913043475</v>
      </c>
      <c r="Y125" s="6">
        <v>0</v>
      </c>
      <c r="Z125" s="6">
        <f>SUM(NonNurse[[#This Row],[Physical Therapist (PT) Hours]],NonNurse[[#This Row],[PT Assistant Hours]],NonNurse[[#This Row],[PT Aide Hours]])/NonNurse[[#This Row],[MDS Census]]</f>
        <v>7.5303767802415711E-2</v>
      </c>
      <c r="AA125" s="6">
        <v>0</v>
      </c>
      <c r="AB125" s="6">
        <v>0</v>
      </c>
      <c r="AC125" s="6">
        <v>0</v>
      </c>
      <c r="AD125" s="6">
        <v>0</v>
      </c>
      <c r="AE125" s="6">
        <v>0</v>
      </c>
      <c r="AF125" s="6">
        <v>0</v>
      </c>
      <c r="AG125" s="6">
        <v>0</v>
      </c>
      <c r="AH125" s="1">
        <v>245558</v>
      </c>
      <c r="AI125">
        <v>5</v>
      </c>
    </row>
    <row r="126" spans="1:35" x14ac:dyDescent="0.25">
      <c r="A126" t="s">
        <v>356</v>
      </c>
      <c r="B126" t="s">
        <v>106</v>
      </c>
      <c r="C126" t="s">
        <v>520</v>
      </c>
      <c r="D126" t="s">
        <v>437</v>
      </c>
      <c r="E126" s="6">
        <v>21.358695652173914</v>
      </c>
      <c r="F126" s="6">
        <v>2.6956521739130435</v>
      </c>
      <c r="G126" s="6">
        <v>8.6956521739130432E-2</v>
      </c>
      <c r="H126" s="6">
        <v>0.13043478260869565</v>
      </c>
      <c r="I126" s="6">
        <v>0.17391304347826086</v>
      </c>
      <c r="J126" s="6">
        <v>0</v>
      </c>
      <c r="K126" s="6">
        <v>0</v>
      </c>
      <c r="L126" s="6">
        <v>0.18663043478260868</v>
      </c>
      <c r="M126" s="6">
        <v>0</v>
      </c>
      <c r="N126" s="6">
        <v>0</v>
      </c>
      <c r="O126" s="6">
        <f>SUM(NonNurse[[#This Row],[Qualified Social Work Staff Hours]],NonNurse[[#This Row],[Other Social Work Staff Hours]])/NonNurse[[#This Row],[MDS Census]]</f>
        <v>0</v>
      </c>
      <c r="P126" s="6">
        <v>5.3205434782608689</v>
      </c>
      <c r="Q126" s="6">
        <v>2.1096739130434785</v>
      </c>
      <c r="R126" s="6">
        <f>SUM(NonNurse[[#This Row],[Qualified Activities Professional Hours]],NonNurse[[#This Row],[Other Activities Professional Hours]])/NonNurse[[#This Row],[MDS Census]]</f>
        <v>0.34787786259541986</v>
      </c>
      <c r="S126" s="6">
        <v>0.69728260869565228</v>
      </c>
      <c r="T126" s="6">
        <v>1.5594565217391307</v>
      </c>
      <c r="U126" s="6">
        <v>0</v>
      </c>
      <c r="V126" s="6">
        <f>SUM(NonNurse[[#This Row],[Occupational Therapist Hours]],NonNurse[[#This Row],[OT Assistant Hours]],NonNurse[[#This Row],[OT Aide Hours]])/NonNurse[[#This Row],[MDS Census]]</f>
        <v>0.10565903307888042</v>
      </c>
      <c r="W126" s="6">
        <v>0.55413043478260871</v>
      </c>
      <c r="X126" s="6">
        <v>2.0284782608695662</v>
      </c>
      <c r="Y126" s="6">
        <v>0</v>
      </c>
      <c r="Z126" s="6">
        <f>SUM(NonNurse[[#This Row],[Physical Therapist (PT) Hours]],NonNurse[[#This Row],[PT Assistant Hours]],NonNurse[[#This Row],[PT Aide Hours]])/NonNurse[[#This Row],[MDS Census]]</f>
        <v>0.1209160305343512</v>
      </c>
      <c r="AA126" s="6">
        <v>0</v>
      </c>
      <c r="AB126" s="6">
        <v>0</v>
      </c>
      <c r="AC126" s="6">
        <v>0</v>
      </c>
      <c r="AD126" s="6">
        <v>0</v>
      </c>
      <c r="AE126" s="6">
        <v>0</v>
      </c>
      <c r="AF126" s="6">
        <v>0</v>
      </c>
      <c r="AG126" s="6">
        <v>0</v>
      </c>
      <c r="AH126" s="1">
        <v>245314</v>
      </c>
      <c r="AI126">
        <v>5</v>
      </c>
    </row>
    <row r="127" spans="1:35" x14ac:dyDescent="0.25">
      <c r="A127" t="s">
        <v>356</v>
      </c>
      <c r="B127" t="s">
        <v>227</v>
      </c>
      <c r="C127" t="s">
        <v>651</v>
      </c>
      <c r="D127" t="s">
        <v>460</v>
      </c>
      <c r="E127" s="6">
        <v>26.586956521739129</v>
      </c>
      <c r="F127" s="6">
        <v>3.0434782608695654</v>
      </c>
      <c r="G127" s="6">
        <v>8.6956521739130432E-2</v>
      </c>
      <c r="H127" s="6">
        <v>0.17391304347826086</v>
      </c>
      <c r="I127" s="6">
        <v>0.43478260869565216</v>
      </c>
      <c r="J127" s="6">
        <v>0</v>
      </c>
      <c r="K127" s="6">
        <v>0</v>
      </c>
      <c r="L127" s="6">
        <v>0.36260869565217391</v>
      </c>
      <c r="M127" s="6">
        <v>4.2128260869565226</v>
      </c>
      <c r="N127" s="6">
        <v>0</v>
      </c>
      <c r="O127" s="6">
        <f>SUM(NonNurse[[#This Row],[Qualified Social Work Staff Hours]],NonNurse[[#This Row],[Other Social Work Staff Hours]])/NonNurse[[#This Row],[MDS Census]]</f>
        <v>0.15845461978740805</v>
      </c>
      <c r="P127" s="6">
        <v>5.3189130434782612</v>
      </c>
      <c r="Q127" s="6">
        <v>8.0971739130434806</v>
      </c>
      <c r="R127" s="6">
        <f>SUM(NonNurse[[#This Row],[Qualified Activities Professional Hours]],NonNurse[[#This Row],[Other Activities Professional Hours]])/NonNurse[[#This Row],[MDS Census]]</f>
        <v>0.50461161079313177</v>
      </c>
      <c r="S127" s="6">
        <v>0.72369565217391318</v>
      </c>
      <c r="T127" s="6">
        <v>1.0835869565217391</v>
      </c>
      <c r="U127" s="6">
        <v>0</v>
      </c>
      <c r="V127" s="6">
        <f>SUM(NonNurse[[#This Row],[Occupational Therapist Hours]],NonNurse[[#This Row],[OT Assistant Hours]],NonNurse[[#This Row],[OT Aide Hours]])/NonNurse[[#This Row],[MDS Census]]</f>
        <v>6.7976287816843839E-2</v>
      </c>
      <c r="W127" s="6">
        <v>0.60434782608695659</v>
      </c>
      <c r="X127" s="6">
        <v>1.4829347826086954</v>
      </c>
      <c r="Y127" s="6">
        <v>0</v>
      </c>
      <c r="Z127" s="6">
        <f>SUM(NonNurse[[#This Row],[Physical Therapist (PT) Hours]],NonNurse[[#This Row],[PT Assistant Hours]],NonNurse[[#This Row],[PT Aide Hours]])/NonNurse[[#This Row],[MDS Census]]</f>
        <v>7.8507767784137372E-2</v>
      </c>
      <c r="AA127" s="6">
        <v>9.7826086956521743E-2</v>
      </c>
      <c r="AB127" s="6">
        <v>0</v>
      </c>
      <c r="AC127" s="6">
        <v>0</v>
      </c>
      <c r="AD127" s="6">
        <v>0</v>
      </c>
      <c r="AE127" s="6">
        <v>0</v>
      </c>
      <c r="AF127" s="6">
        <v>0</v>
      </c>
      <c r="AG127" s="6">
        <v>0</v>
      </c>
      <c r="AH127" s="1">
        <v>245488</v>
      </c>
      <c r="AI127">
        <v>5</v>
      </c>
    </row>
    <row r="128" spans="1:35" x14ac:dyDescent="0.25">
      <c r="A128" t="s">
        <v>356</v>
      </c>
      <c r="B128" t="s">
        <v>76</v>
      </c>
      <c r="C128" t="s">
        <v>566</v>
      </c>
      <c r="D128" t="s">
        <v>389</v>
      </c>
      <c r="E128" s="6">
        <v>119.67391304347827</v>
      </c>
      <c r="F128" s="6">
        <v>5.1086956521739131</v>
      </c>
      <c r="G128" s="6">
        <v>2.717391304347826E-2</v>
      </c>
      <c r="H128" s="6">
        <v>0.69021739130434778</v>
      </c>
      <c r="I128" s="6">
        <v>0.68478260869565222</v>
      </c>
      <c r="J128" s="6">
        <v>0</v>
      </c>
      <c r="K128" s="6">
        <v>0</v>
      </c>
      <c r="L128" s="6">
        <v>0.82815217391304341</v>
      </c>
      <c r="M128" s="6">
        <v>17.720108695652176</v>
      </c>
      <c r="N128" s="6">
        <v>0</v>
      </c>
      <c r="O128" s="6">
        <f>SUM(NonNurse[[#This Row],[Qualified Social Work Staff Hours]],NonNurse[[#This Row],[Other Social Work Staff Hours]])/NonNurse[[#This Row],[MDS Census]]</f>
        <v>0.14806993642143507</v>
      </c>
      <c r="P128" s="6">
        <v>5.6116304347826089</v>
      </c>
      <c r="Q128" s="6">
        <v>11.4925</v>
      </c>
      <c r="R128" s="6">
        <f>SUM(NonNurse[[#This Row],[Qualified Activities Professional Hours]],NonNurse[[#This Row],[Other Activities Professional Hours]])/NonNurse[[#This Row],[MDS Census]]</f>
        <v>0.14292279745685738</v>
      </c>
      <c r="S128" s="6">
        <v>4.2950000000000008</v>
      </c>
      <c r="T128" s="6">
        <v>2.7611956521739134</v>
      </c>
      <c r="U128" s="6">
        <v>0</v>
      </c>
      <c r="V128" s="6">
        <f>SUM(NonNurse[[#This Row],[Occupational Therapist Hours]],NonNurse[[#This Row],[OT Assistant Hours]],NonNurse[[#This Row],[OT Aide Hours]])/NonNurse[[#This Row],[MDS Census]]</f>
        <v>5.8961852861035426E-2</v>
      </c>
      <c r="W128" s="6">
        <v>1.5507608695652175</v>
      </c>
      <c r="X128" s="6">
        <v>5.0070652173913066</v>
      </c>
      <c r="Y128" s="6">
        <v>0</v>
      </c>
      <c r="Z128" s="6">
        <f>SUM(NonNurse[[#This Row],[Physical Therapist (PT) Hours]],NonNurse[[#This Row],[PT Assistant Hours]],NonNurse[[#This Row],[PT Aide Hours]])/NonNurse[[#This Row],[MDS Census]]</f>
        <v>5.479745685740238E-2</v>
      </c>
      <c r="AA128" s="6">
        <v>0.32608695652173914</v>
      </c>
      <c r="AB128" s="6">
        <v>0</v>
      </c>
      <c r="AC128" s="6">
        <v>0</v>
      </c>
      <c r="AD128" s="6">
        <v>0</v>
      </c>
      <c r="AE128" s="6">
        <v>0</v>
      </c>
      <c r="AF128" s="6">
        <v>0</v>
      </c>
      <c r="AG128" s="6">
        <v>0</v>
      </c>
      <c r="AH128" s="1">
        <v>245269</v>
      </c>
      <c r="AI128">
        <v>5</v>
      </c>
    </row>
    <row r="129" spans="1:35" x14ac:dyDescent="0.25">
      <c r="A129" t="s">
        <v>356</v>
      </c>
      <c r="B129" t="s">
        <v>76</v>
      </c>
      <c r="C129" t="s">
        <v>615</v>
      </c>
      <c r="D129" t="s">
        <v>452</v>
      </c>
      <c r="E129" s="6">
        <v>58.673913043478258</v>
      </c>
      <c r="F129" s="6">
        <v>5.7771739130434785</v>
      </c>
      <c r="G129" s="6">
        <v>1.0869565217391304E-2</v>
      </c>
      <c r="H129" s="6">
        <v>0.41304347826086957</v>
      </c>
      <c r="I129" s="6">
        <v>0.27173913043478259</v>
      </c>
      <c r="J129" s="6">
        <v>0</v>
      </c>
      <c r="K129" s="6">
        <v>0.12228260869565218</v>
      </c>
      <c r="L129" s="6">
        <v>0.23728260869565224</v>
      </c>
      <c r="M129" s="6">
        <v>5.2472826086956523</v>
      </c>
      <c r="N129" s="6">
        <v>0</v>
      </c>
      <c r="O129" s="6">
        <f>SUM(NonNurse[[#This Row],[Qualified Social Work Staff Hours]],NonNurse[[#This Row],[Other Social Work Staff Hours]])/NonNurse[[#This Row],[MDS Census]]</f>
        <v>8.9431270841052249E-2</v>
      </c>
      <c r="P129" s="6">
        <v>1.0625</v>
      </c>
      <c r="Q129" s="6">
        <v>15.255434782608695</v>
      </c>
      <c r="R129" s="6">
        <f>SUM(NonNurse[[#This Row],[Qualified Activities Professional Hours]],NonNurse[[#This Row],[Other Activities Professional Hours]])/NonNurse[[#This Row],[MDS Census]]</f>
        <v>0.27811226380140791</v>
      </c>
      <c r="S129" s="6">
        <v>1.2005434782608695</v>
      </c>
      <c r="T129" s="6">
        <v>0.74228260869565221</v>
      </c>
      <c r="U129" s="6">
        <v>0</v>
      </c>
      <c r="V129" s="6">
        <f>SUM(NonNurse[[#This Row],[Occupational Therapist Hours]],NonNurse[[#This Row],[OT Assistant Hours]],NonNurse[[#This Row],[OT Aide Hours]])/NonNurse[[#This Row],[MDS Census]]</f>
        <v>3.3112263801407929E-2</v>
      </c>
      <c r="W129" s="6">
        <v>0.83565217391304347</v>
      </c>
      <c r="X129" s="6">
        <v>2.3635869565217398</v>
      </c>
      <c r="Y129" s="6">
        <v>0</v>
      </c>
      <c r="Z129" s="6">
        <f>SUM(NonNurse[[#This Row],[Physical Therapist (PT) Hours]],NonNurse[[#This Row],[PT Assistant Hours]],NonNurse[[#This Row],[PT Aide Hours]])/NonNurse[[#This Row],[MDS Census]]</f>
        <v>5.4525750277880709E-2</v>
      </c>
      <c r="AA129" s="6">
        <v>3.2608695652173912E-2</v>
      </c>
      <c r="AB129" s="6">
        <v>0</v>
      </c>
      <c r="AC129" s="6">
        <v>0</v>
      </c>
      <c r="AD129" s="6">
        <v>0</v>
      </c>
      <c r="AE129" s="6">
        <v>0</v>
      </c>
      <c r="AF129" s="6">
        <v>0</v>
      </c>
      <c r="AG129" s="6">
        <v>0</v>
      </c>
      <c r="AH129" s="1">
        <v>245393</v>
      </c>
      <c r="AI129">
        <v>5</v>
      </c>
    </row>
    <row r="130" spans="1:35" x14ac:dyDescent="0.25">
      <c r="A130" t="s">
        <v>356</v>
      </c>
      <c r="B130" t="s">
        <v>186</v>
      </c>
      <c r="C130" t="s">
        <v>516</v>
      </c>
      <c r="D130" t="s">
        <v>457</v>
      </c>
      <c r="E130" s="6">
        <v>102.20652173913044</v>
      </c>
      <c r="F130" s="6">
        <v>4.8695652173913047</v>
      </c>
      <c r="G130" s="6">
        <v>3.8043478260869568E-2</v>
      </c>
      <c r="H130" s="6">
        <v>0.55978260869565222</v>
      </c>
      <c r="I130" s="6">
        <v>4.0869565217391308</v>
      </c>
      <c r="J130" s="6">
        <v>0</v>
      </c>
      <c r="K130" s="6">
        <v>0</v>
      </c>
      <c r="L130" s="6">
        <v>2.1168478260869565</v>
      </c>
      <c r="M130" s="6">
        <v>0</v>
      </c>
      <c r="N130" s="6">
        <v>10.260869565217391</v>
      </c>
      <c r="O130" s="6">
        <f>SUM(NonNurse[[#This Row],[Qualified Social Work Staff Hours]],NonNurse[[#This Row],[Other Social Work Staff Hours]])/NonNurse[[#This Row],[MDS Census]]</f>
        <v>0.10039349143890247</v>
      </c>
      <c r="P130" s="6">
        <v>5.3913043478260869</v>
      </c>
      <c r="Q130" s="6">
        <v>33.900217391304352</v>
      </c>
      <c r="R130" s="6">
        <f>SUM(NonNurse[[#This Row],[Qualified Activities Professional Hours]],NonNurse[[#This Row],[Other Activities Professional Hours]])/NonNurse[[#This Row],[MDS Census]]</f>
        <v>0.38443262788471766</v>
      </c>
      <c r="S130" s="6">
        <v>3.9633695652173913</v>
      </c>
      <c r="T130" s="6">
        <v>6.5217391304347824E-2</v>
      </c>
      <c r="U130" s="6">
        <v>0</v>
      </c>
      <c r="V130" s="6">
        <f>SUM(NonNurse[[#This Row],[Occupational Therapist Hours]],NonNurse[[#This Row],[OT Assistant Hours]],NonNurse[[#This Row],[OT Aide Hours]])/NonNurse[[#This Row],[MDS Census]]</f>
        <v>3.9416143783898752E-2</v>
      </c>
      <c r="W130" s="6">
        <v>8.0869565217391308</v>
      </c>
      <c r="X130" s="6">
        <v>1.6684782608695652</v>
      </c>
      <c r="Y130" s="6">
        <v>0</v>
      </c>
      <c r="Z130" s="6">
        <f>SUM(NonNurse[[#This Row],[Physical Therapist (PT) Hours]],NonNurse[[#This Row],[PT Assistant Hours]],NonNurse[[#This Row],[PT Aide Hours]])/NonNurse[[#This Row],[MDS Census]]</f>
        <v>9.5448261193236197E-2</v>
      </c>
      <c r="AA130" s="6">
        <v>0</v>
      </c>
      <c r="AB130" s="6">
        <v>0</v>
      </c>
      <c r="AC130" s="6">
        <v>0</v>
      </c>
      <c r="AD130" s="6">
        <v>0</v>
      </c>
      <c r="AE130" s="6">
        <v>0</v>
      </c>
      <c r="AF130" s="6">
        <v>0</v>
      </c>
      <c r="AG130" s="6">
        <v>0</v>
      </c>
      <c r="AH130" s="1">
        <v>245432</v>
      </c>
      <c r="AI130">
        <v>5</v>
      </c>
    </row>
    <row r="131" spans="1:35" x14ac:dyDescent="0.25">
      <c r="A131" t="s">
        <v>356</v>
      </c>
      <c r="B131" t="s">
        <v>327</v>
      </c>
      <c r="C131" t="s">
        <v>512</v>
      </c>
      <c r="D131" t="s">
        <v>415</v>
      </c>
      <c r="E131" s="6">
        <v>19.739130434782609</v>
      </c>
      <c r="F131" s="6">
        <v>5.5543478260869561</v>
      </c>
      <c r="G131" s="6">
        <v>2.1739130434782608E-2</v>
      </c>
      <c r="H131" s="6">
        <v>0.16847826086956522</v>
      </c>
      <c r="I131" s="6">
        <v>0.14130434782608695</v>
      </c>
      <c r="J131" s="6">
        <v>0</v>
      </c>
      <c r="K131" s="6">
        <v>0</v>
      </c>
      <c r="L131" s="6">
        <v>0</v>
      </c>
      <c r="M131" s="6">
        <v>0</v>
      </c>
      <c r="N131" s="6">
        <v>5.3913043478260869</v>
      </c>
      <c r="O131" s="6">
        <f>SUM(NonNurse[[#This Row],[Qualified Social Work Staff Hours]],NonNurse[[#This Row],[Other Social Work Staff Hours]])/NonNurse[[#This Row],[MDS Census]]</f>
        <v>0.27312775330396477</v>
      </c>
      <c r="P131" s="6">
        <v>0</v>
      </c>
      <c r="Q131" s="6">
        <v>4.2173913043478262</v>
      </c>
      <c r="R131" s="6">
        <f>SUM(NonNurse[[#This Row],[Qualified Activities Professional Hours]],NonNurse[[#This Row],[Other Activities Professional Hours]])/NonNurse[[#This Row],[MDS Census]]</f>
        <v>0.21365638766519823</v>
      </c>
      <c r="S131" s="6">
        <v>0</v>
      </c>
      <c r="T131" s="6">
        <v>0</v>
      </c>
      <c r="U131" s="6">
        <v>0</v>
      </c>
      <c r="V131" s="6">
        <f>SUM(NonNurse[[#This Row],[Occupational Therapist Hours]],NonNurse[[#This Row],[OT Assistant Hours]],NonNurse[[#This Row],[OT Aide Hours]])/NonNurse[[#This Row],[MDS Census]]</f>
        <v>0</v>
      </c>
      <c r="W131" s="6">
        <v>0</v>
      </c>
      <c r="X131" s="6">
        <v>0</v>
      </c>
      <c r="Y131" s="6">
        <v>0</v>
      </c>
      <c r="Z131" s="6">
        <f>SUM(NonNurse[[#This Row],[Physical Therapist (PT) Hours]],NonNurse[[#This Row],[PT Assistant Hours]],NonNurse[[#This Row],[PT Aide Hours]])/NonNurse[[#This Row],[MDS Census]]</f>
        <v>0</v>
      </c>
      <c r="AA131" s="6">
        <v>0</v>
      </c>
      <c r="AB131" s="6">
        <v>0</v>
      </c>
      <c r="AC131" s="6">
        <v>0</v>
      </c>
      <c r="AD131" s="6">
        <v>0</v>
      </c>
      <c r="AE131" s="6">
        <v>0</v>
      </c>
      <c r="AF131" s="6">
        <v>0</v>
      </c>
      <c r="AG131" s="6">
        <v>0</v>
      </c>
      <c r="AH131" s="7">
        <v>2.4000000000000001E+151</v>
      </c>
      <c r="AI131">
        <v>5</v>
      </c>
    </row>
    <row r="132" spans="1:35" x14ac:dyDescent="0.25">
      <c r="A132" t="s">
        <v>356</v>
      </c>
      <c r="B132" t="s">
        <v>145</v>
      </c>
      <c r="C132" t="s">
        <v>523</v>
      </c>
      <c r="D132" t="s">
        <v>448</v>
      </c>
      <c r="E132" s="6">
        <v>71.338028169014081</v>
      </c>
      <c r="F132" s="6">
        <v>5.183098591549296</v>
      </c>
      <c r="G132" s="6">
        <v>0.38732394366197181</v>
      </c>
      <c r="H132" s="6">
        <v>1.0985915492957747</v>
      </c>
      <c r="I132" s="6">
        <v>4.732394366197183</v>
      </c>
      <c r="J132" s="6">
        <v>0</v>
      </c>
      <c r="K132" s="6">
        <v>0</v>
      </c>
      <c r="L132" s="6">
        <v>0.54732394366197179</v>
      </c>
      <c r="M132" s="6">
        <v>5.0140845070422539</v>
      </c>
      <c r="N132" s="6">
        <v>0</v>
      </c>
      <c r="O132" s="6">
        <f>SUM(NonNurse[[#This Row],[Qualified Social Work Staff Hours]],NonNurse[[#This Row],[Other Social Work Staff Hours]])/NonNurse[[#This Row],[MDS Census]]</f>
        <v>7.028627838104641E-2</v>
      </c>
      <c r="P132" s="6">
        <v>5.52112676056338</v>
      </c>
      <c r="Q132" s="6">
        <v>18.940140845070424</v>
      </c>
      <c r="R132" s="6">
        <f>SUM(NonNurse[[#This Row],[Qualified Activities Professional Hours]],NonNurse[[#This Row],[Other Activities Professional Hours]])/NonNurse[[#This Row],[MDS Census]]</f>
        <v>0.34289239881539985</v>
      </c>
      <c r="S132" s="6">
        <v>2.6835211267605632</v>
      </c>
      <c r="T132" s="6">
        <v>3.3304225352112686</v>
      </c>
      <c r="U132" s="6">
        <v>0</v>
      </c>
      <c r="V132" s="6">
        <f>SUM(NonNurse[[#This Row],[Occupational Therapist Hours]],NonNurse[[#This Row],[OT Assistant Hours]],NonNurse[[#This Row],[OT Aide Hours]])/NonNurse[[#This Row],[MDS Census]]</f>
        <v>8.4302073050345525E-2</v>
      </c>
      <c r="W132" s="6">
        <v>1.575211267605634</v>
      </c>
      <c r="X132" s="6">
        <v>7.6450704225352126</v>
      </c>
      <c r="Y132" s="6">
        <v>4.436619718309859</v>
      </c>
      <c r="Z132" s="6">
        <f>SUM(NonNurse[[#This Row],[Physical Therapist (PT) Hours]],NonNurse[[#This Row],[PT Assistant Hours]],NonNurse[[#This Row],[PT Aide Hours]])/NonNurse[[#This Row],[MDS Census]]</f>
        <v>0.1914392892398816</v>
      </c>
      <c r="AA132" s="6">
        <v>0</v>
      </c>
      <c r="AB132" s="6">
        <v>0</v>
      </c>
      <c r="AC132" s="6">
        <v>0</v>
      </c>
      <c r="AD132" s="6">
        <v>0</v>
      </c>
      <c r="AE132" s="6">
        <v>0</v>
      </c>
      <c r="AF132" s="6">
        <v>0</v>
      </c>
      <c r="AG132" s="6">
        <v>0</v>
      </c>
      <c r="AH132" s="1">
        <v>245368</v>
      </c>
      <c r="AI132">
        <v>5</v>
      </c>
    </row>
    <row r="133" spans="1:35" x14ac:dyDescent="0.25">
      <c r="A133" t="s">
        <v>356</v>
      </c>
      <c r="B133" t="s">
        <v>271</v>
      </c>
      <c r="C133" t="s">
        <v>675</v>
      </c>
      <c r="D133" t="s">
        <v>467</v>
      </c>
      <c r="E133" s="6">
        <v>53.054347826086953</v>
      </c>
      <c r="F133" s="6">
        <v>4.4021739130434785</v>
      </c>
      <c r="G133" s="6">
        <v>0.21739130434782608</v>
      </c>
      <c r="H133" s="6">
        <v>0.32608695652173914</v>
      </c>
      <c r="I133" s="6">
        <v>0.32608695652173914</v>
      </c>
      <c r="J133" s="6">
        <v>0</v>
      </c>
      <c r="K133" s="6">
        <v>0</v>
      </c>
      <c r="L133" s="6">
        <v>0.29391304347826092</v>
      </c>
      <c r="M133" s="6">
        <v>4.6630434782608692</v>
      </c>
      <c r="N133" s="6">
        <v>0</v>
      </c>
      <c r="O133" s="6">
        <f>SUM(NonNurse[[#This Row],[Qualified Social Work Staff Hours]],NonNurse[[#This Row],[Other Social Work Staff Hours]])/NonNurse[[#This Row],[MDS Census]]</f>
        <v>8.7891825445605407E-2</v>
      </c>
      <c r="P133" s="6">
        <v>4.4782608695652177</v>
      </c>
      <c r="Q133" s="6">
        <v>17.038043478260871</v>
      </c>
      <c r="R133" s="6">
        <f>SUM(NonNurse[[#This Row],[Qualified Activities Professional Hours]],NonNurse[[#This Row],[Other Activities Professional Hours]])/NonNurse[[#This Row],[MDS Census]]</f>
        <v>0.40555214095472247</v>
      </c>
      <c r="S133" s="6">
        <v>5.0388043478260869</v>
      </c>
      <c r="T133" s="6">
        <v>1.7990217391304344</v>
      </c>
      <c r="U133" s="6">
        <v>0</v>
      </c>
      <c r="V133" s="6">
        <f>SUM(NonNurse[[#This Row],[Occupational Therapist Hours]],NonNurse[[#This Row],[OT Assistant Hours]],NonNurse[[#This Row],[OT Aide Hours]])/NonNurse[[#This Row],[MDS Census]]</f>
        <v>0.12888342552755583</v>
      </c>
      <c r="W133" s="6">
        <v>1.2380434782608696</v>
      </c>
      <c r="X133" s="6">
        <v>3.4701086956521747</v>
      </c>
      <c r="Y133" s="6">
        <v>0</v>
      </c>
      <c r="Z133" s="6">
        <f>SUM(NonNurse[[#This Row],[Physical Therapist (PT) Hours]],NonNurse[[#This Row],[PT Assistant Hours]],NonNurse[[#This Row],[PT Aide Hours]])/NonNurse[[#This Row],[MDS Census]]</f>
        <v>8.8742061053062912E-2</v>
      </c>
      <c r="AA133" s="6">
        <v>0</v>
      </c>
      <c r="AB133" s="6">
        <v>0</v>
      </c>
      <c r="AC133" s="6">
        <v>0</v>
      </c>
      <c r="AD133" s="6">
        <v>0</v>
      </c>
      <c r="AE133" s="6">
        <v>0</v>
      </c>
      <c r="AF133" s="6">
        <v>0</v>
      </c>
      <c r="AG133" s="6">
        <v>0</v>
      </c>
      <c r="AH133" s="1">
        <v>245563</v>
      </c>
      <c r="AI133">
        <v>5</v>
      </c>
    </row>
    <row r="134" spans="1:35" x14ac:dyDescent="0.25">
      <c r="A134" t="s">
        <v>356</v>
      </c>
      <c r="B134" t="s">
        <v>7</v>
      </c>
      <c r="C134" t="s">
        <v>524</v>
      </c>
      <c r="D134" t="s">
        <v>410</v>
      </c>
      <c r="E134" s="6">
        <v>97.5</v>
      </c>
      <c r="F134" s="6">
        <v>5.3043478260869561</v>
      </c>
      <c r="G134" s="6">
        <v>0.10869565217391304</v>
      </c>
      <c r="H134" s="6">
        <v>0.625</v>
      </c>
      <c r="I134" s="6">
        <v>7.5326086956521738</v>
      </c>
      <c r="J134" s="6">
        <v>0</v>
      </c>
      <c r="K134" s="6">
        <v>0</v>
      </c>
      <c r="L134" s="6">
        <v>4.7046739130434787</v>
      </c>
      <c r="M134" s="6">
        <v>10.695652173913043</v>
      </c>
      <c r="N134" s="6">
        <v>0</v>
      </c>
      <c r="O134" s="6">
        <f>SUM(NonNurse[[#This Row],[Qualified Social Work Staff Hours]],NonNurse[[#This Row],[Other Social Work Staff Hours]])/NonNurse[[#This Row],[MDS Census]]</f>
        <v>0.1096989966555184</v>
      </c>
      <c r="P134" s="6">
        <v>9.8695652173913047</v>
      </c>
      <c r="Q134" s="6">
        <v>22.220108695652176</v>
      </c>
      <c r="R134" s="6">
        <f>SUM(NonNurse[[#This Row],[Qualified Activities Professional Hours]],NonNurse[[#This Row],[Other Activities Professional Hours]])/NonNurse[[#This Row],[MDS Census]]</f>
        <v>0.32912486064659985</v>
      </c>
      <c r="S134" s="6">
        <v>5.2789130434782603</v>
      </c>
      <c r="T134" s="6">
        <v>17.712608695652172</v>
      </c>
      <c r="U134" s="6">
        <v>0</v>
      </c>
      <c r="V134" s="6">
        <f>SUM(NonNurse[[#This Row],[Occupational Therapist Hours]],NonNurse[[#This Row],[OT Assistant Hours]],NonNurse[[#This Row],[OT Aide Hours]])/NonNurse[[#This Row],[MDS Census]]</f>
        <v>0.23581047937569677</v>
      </c>
      <c r="W134" s="6">
        <v>9.3297826086956537</v>
      </c>
      <c r="X134" s="6">
        <v>16.939347826086955</v>
      </c>
      <c r="Y134" s="6">
        <v>0</v>
      </c>
      <c r="Z134" s="6">
        <f>SUM(NonNurse[[#This Row],[Physical Therapist (PT) Hours]],NonNurse[[#This Row],[PT Assistant Hours]],NonNurse[[#This Row],[PT Aide Hours]])/NonNurse[[#This Row],[MDS Census]]</f>
        <v>0.2694269788182832</v>
      </c>
      <c r="AA134" s="6">
        <v>0.38043478260869568</v>
      </c>
      <c r="AB134" s="6">
        <v>0</v>
      </c>
      <c r="AC134" s="6">
        <v>0</v>
      </c>
      <c r="AD134" s="6">
        <v>0</v>
      </c>
      <c r="AE134" s="6">
        <v>0</v>
      </c>
      <c r="AF134" s="6">
        <v>0</v>
      </c>
      <c r="AG134" s="6">
        <v>0</v>
      </c>
      <c r="AH134" s="1">
        <v>245012</v>
      </c>
      <c r="AI134">
        <v>5</v>
      </c>
    </row>
    <row r="135" spans="1:35" x14ac:dyDescent="0.25">
      <c r="A135" t="s">
        <v>356</v>
      </c>
      <c r="B135" t="s">
        <v>56</v>
      </c>
      <c r="C135" t="s">
        <v>553</v>
      </c>
      <c r="D135" t="s">
        <v>420</v>
      </c>
      <c r="E135" s="6">
        <v>57.956521739130437</v>
      </c>
      <c r="F135" s="6">
        <v>4.9565217391304346</v>
      </c>
      <c r="G135" s="6">
        <v>5.434782608695652E-3</v>
      </c>
      <c r="H135" s="6">
        <v>0.26902173913043476</v>
      </c>
      <c r="I135" s="6">
        <v>0</v>
      </c>
      <c r="J135" s="6">
        <v>0</v>
      </c>
      <c r="K135" s="6">
        <v>0</v>
      </c>
      <c r="L135" s="6">
        <v>1.4284782608695654</v>
      </c>
      <c r="M135" s="6">
        <v>9.0091304347826089</v>
      </c>
      <c r="N135" s="6">
        <v>0</v>
      </c>
      <c r="O135" s="6">
        <f>SUM(NonNurse[[#This Row],[Qualified Social Work Staff Hours]],NonNurse[[#This Row],[Other Social Work Staff Hours]])/NonNurse[[#This Row],[MDS Census]]</f>
        <v>0.1554463615903976</v>
      </c>
      <c r="P135" s="6">
        <v>5.3913043478260869</v>
      </c>
      <c r="Q135" s="6">
        <v>12.724021739130434</v>
      </c>
      <c r="R135" s="6">
        <f>SUM(NonNurse[[#This Row],[Qualified Activities Professional Hours]],NonNurse[[#This Row],[Other Activities Professional Hours]])/NonNurse[[#This Row],[MDS Census]]</f>
        <v>0.3125675168792198</v>
      </c>
      <c r="S135" s="6">
        <v>2.7390217391304352</v>
      </c>
      <c r="T135" s="6">
        <v>1.8510869565217396</v>
      </c>
      <c r="U135" s="6">
        <v>0</v>
      </c>
      <c r="V135" s="6">
        <f>SUM(NonNurse[[#This Row],[Occupational Therapist Hours]],NonNurse[[#This Row],[OT Assistant Hours]],NonNurse[[#This Row],[OT Aide Hours]])/NonNurse[[#This Row],[MDS Census]]</f>
        <v>7.9199174793698437E-2</v>
      </c>
      <c r="W135" s="6">
        <v>1.6734782608695651</v>
      </c>
      <c r="X135" s="6">
        <v>4.0301086956521752</v>
      </c>
      <c r="Y135" s="6">
        <v>0</v>
      </c>
      <c r="Z135" s="6">
        <f>SUM(NonNurse[[#This Row],[Physical Therapist (PT) Hours]],NonNurse[[#This Row],[PT Assistant Hours]],NonNurse[[#This Row],[PT Aide Hours]])/NonNurse[[#This Row],[MDS Census]]</f>
        <v>9.8411477869467384E-2</v>
      </c>
      <c r="AA135" s="6">
        <v>0</v>
      </c>
      <c r="AB135" s="6">
        <v>0</v>
      </c>
      <c r="AC135" s="6">
        <v>0</v>
      </c>
      <c r="AD135" s="6">
        <v>0</v>
      </c>
      <c r="AE135" s="6">
        <v>0</v>
      </c>
      <c r="AF135" s="6">
        <v>0</v>
      </c>
      <c r="AG135" s="6">
        <v>0</v>
      </c>
      <c r="AH135" s="1">
        <v>245239</v>
      </c>
      <c r="AI135">
        <v>5</v>
      </c>
    </row>
    <row r="136" spans="1:35" x14ac:dyDescent="0.25">
      <c r="A136" t="s">
        <v>356</v>
      </c>
      <c r="B136" t="s">
        <v>251</v>
      </c>
      <c r="C136" t="s">
        <v>661</v>
      </c>
      <c r="D136" t="s">
        <v>452</v>
      </c>
      <c r="E136" s="6">
        <v>26.489130434782609</v>
      </c>
      <c r="F136" s="6">
        <v>13.410326086956522</v>
      </c>
      <c r="G136" s="6">
        <v>0</v>
      </c>
      <c r="H136" s="6">
        <v>0.13315217391304349</v>
      </c>
      <c r="I136" s="6">
        <v>0.31521739130434784</v>
      </c>
      <c r="J136" s="6">
        <v>0</v>
      </c>
      <c r="K136" s="6">
        <v>0</v>
      </c>
      <c r="L136" s="6">
        <v>0.33510869565217388</v>
      </c>
      <c r="M136" s="6">
        <v>4.7635869565217392</v>
      </c>
      <c r="N136" s="6">
        <v>0</v>
      </c>
      <c r="O136" s="6">
        <f>SUM(NonNurse[[#This Row],[Qualified Social Work Staff Hours]],NonNurse[[#This Row],[Other Social Work Staff Hours]])/NonNurse[[#This Row],[MDS Census]]</f>
        <v>0.17983176036109971</v>
      </c>
      <c r="P136" s="6">
        <v>5.3206521739130439</v>
      </c>
      <c r="Q136" s="6">
        <v>6.4728260869565215</v>
      </c>
      <c r="R136" s="6">
        <f>SUM(NonNurse[[#This Row],[Qualified Activities Professional Hours]],NonNurse[[#This Row],[Other Activities Professional Hours]])/NonNurse[[#This Row],[MDS Census]]</f>
        <v>0.44521953221173577</v>
      </c>
      <c r="S136" s="6">
        <v>1.5573913043478258</v>
      </c>
      <c r="T136" s="6">
        <v>1.4479347826086957</v>
      </c>
      <c r="U136" s="6">
        <v>0</v>
      </c>
      <c r="V136" s="6">
        <f>SUM(NonNurse[[#This Row],[Occupational Therapist Hours]],NonNurse[[#This Row],[OT Assistant Hours]],NonNurse[[#This Row],[OT Aide Hours]])/NonNurse[[#This Row],[MDS Census]]</f>
        <v>0.11345506770619612</v>
      </c>
      <c r="W136" s="6">
        <v>1.1904347826086958</v>
      </c>
      <c r="X136" s="6">
        <v>7.0804347826086955</v>
      </c>
      <c r="Y136" s="6">
        <v>0</v>
      </c>
      <c r="Z136" s="6">
        <f>SUM(NonNurse[[#This Row],[Physical Therapist (PT) Hours]],NonNurse[[#This Row],[PT Assistant Hours]],NonNurse[[#This Row],[PT Aide Hours]])/NonNurse[[#This Row],[MDS Census]]</f>
        <v>0.31223635617562578</v>
      </c>
      <c r="AA136" s="6">
        <v>0</v>
      </c>
      <c r="AB136" s="6">
        <v>0</v>
      </c>
      <c r="AC136" s="6">
        <v>0</v>
      </c>
      <c r="AD136" s="6">
        <v>0</v>
      </c>
      <c r="AE136" s="6">
        <v>0</v>
      </c>
      <c r="AF136" s="6">
        <v>0</v>
      </c>
      <c r="AG136" s="6">
        <v>0</v>
      </c>
      <c r="AH136" s="1">
        <v>245528</v>
      </c>
      <c r="AI136">
        <v>5</v>
      </c>
    </row>
    <row r="137" spans="1:35" x14ac:dyDescent="0.25">
      <c r="A137" t="s">
        <v>356</v>
      </c>
      <c r="B137" t="s">
        <v>226</v>
      </c>
      <c r="C137" t="s">
        <v>650</v>
      </c>
      <c r="D137" t="s">
        <v>444</v>
      </c>
      <c r="E137" s="6">
        <v>72.315217391304344</v>
      </c>
      <c r="F137" s="6">
        <v>4.4347826086956523</v>
      </c>
      <c r="G137" s="6">
        <v>4.8913043478260872E-2</v>
      </c>
      <c r="H137" s="6">
        <v>0.70108695652173914</v>
      </c>
      <c r="I137" s="6">
        <v>1.3913043478260869</v>
      </c>
      <c r="J137" s="6">
        <v>0</v>
      </c>
      <c r="K137" s="6">
        <v>3.9130434782608696</v>
      </c>
      <c r="L137" s="6">
        <v>0.10836956521739131</v>
      </c>
      <c r="M137" s="6">
        <v>8.8273913043478274</v>
      </c>
      <c r="N137" s="6">
        <v>0</v>
      </c>
      <c r="O137" s="6">
        <f>SUM(NonNurse[[#This Row],[Qualified Social Work Staff Hours]],NonNurse[[#This Row],[Other Social Work Staff Hours]])/NonNurse[[#This Row],[MDS Census]]</f>
        <v>0.12206823989177817</v>
      </c>
      <c r="P137" s="6">
        <v>4.3800000000000008</v>
      </c>
      <c r="Q137" s="6">
        <v>40.264239130434774</v>
      </c>
      <c r="R137" s="6">
        <f>SUM(NonNurse[[#This Row],[Qualified Activities Professional Hours]],NonNurse[[#This Row],[Other Activities Professional Hours]])/NonNurse[[#This Row],[MDS Census]]</f>
        <v>0.61735607996392594</v>
      </c>
      <c r="S137" s="6">
        <v>0.80380434782608701</v>
      </c>
      <c r="T137" s="6">
        <v>3.2513043478260863</v>
      </c>
      <c r="U137" s="6">
        <v>0</v>
      </c>
      <c r="V137" s="6">
        <f>SUM(NonNurse[[#This Row],[Occupational Therapist Hours]],NonNurse[[#This Row],[OT Assistant Hours]],NonNurse[[#This Row],[OT Aide Hours]])/NonNurse[[#This Row],[MDS Census]]</f>
        <v>5.6075454682098291E-2</v>
      </c>
      <c r="W137" s="6">
        <v>4.7822826086956534</v>
      </c>
      <c r="X137" s="6">
        <v>0.47347826086956518</v>
      </c>
      <c r="Y137" s="6">
        <v>0</v>
      </c>
      <c r="Z137" s="6">
        <f>SUM(NonNurse[[#This Row],[Physical Therapist (PT) Hours]],NonNurse[[#This Row],[PT Assistant Hours]],NonNurse[[#This Row],[PT Aide Hours]])/NonNurse[[#This Row],[MDS Census]]</f>
        <v>7.2678490906358056E-2</v>
      </c>
      <c r="AA137" s="6">
        <v>0</v>
      </c>
      <c r="AB137" s="6">
        <v>0</v>
      </c>
      <c r="AC137" s="6">
        <v>0</v>
      </c>
      <c r="AD137" s="6">
        <v>0</v>
      </c>
      <c r="AE137" s="6">
        <v>0</v>
      </c>
      <c r="AF137" s="6">
        <v>0</v>
      </c>
      <c r="AG137" s="6">
        <v>0</v>
      </c>
      <c r="AH137" s="1">
        <v>245487</v>
      </c>
      <c r="AI137">
        <v>5</v>
      </c>
    </row>
    <row r="138" spans="1:35" x14ac:dyDescent="0.25">
      <c r="A138" t="s">
        <v>356</v>
      </c>
      <c r="B138" t="s">
        <v>275</v>
      </c>
      <c r="C138" t="s">
        <v>678</v>
      </c>
      <c r="D138" t="s">
        <v>462</v>
      </c>
      <c r="E138" s="6">
        <v>41.054347826086953</v>
      </c>
      <c r="F138" s="6">
        <v>17.839565217391307</v>
      </c>
      <c r="G138" s="6">
        <v>0</v>
      </c>
      <c r="H138" s="6">
        <v>0</v>
      </c>
      <c r="I138" s="6">
        <v>0</v>
      </c>
      <c r="J138" s="6">
        <v>0</v>
      </c>
      <c r="K138" s="6">
        <v>0</v>
      </c>
      <c r="L138" s="6">
        <v>0</v>
      </c>
      <c r="M138" s="6">
        <v>5.0174999999999983</v>
      </c>
      <c r="N138" s="6">
        <v>0</v>
      </c>
      <c r="O138" s="6">
        <f>SUM(NonNurse[[#This Row],[Qualified Social Work Staff Hours]],NonNurse[[#This Row],[Other Social Work Staff Hours]])/NonNurse[[#This Row],[MDS Census]]</f>
        <v>0.12221604447974579</v>
      </c>
      <c r="P138" s="6">
        <v>0</v>
      </c>
      <c r="Q138" s="6">
        <v>14.809891304347829</v>
      </c>
      <c r="R138" s="6">
        <f>SUM(NonNurse[[#This Row],[Qualified Activities Professional Hours]],NonNurse[[#This Row],[Other Activities Professional Hours]])/NonNurse[[#This Row],[MDS Census]]</f>
        <v>0.36073868149324873</v>
      </c>
      <c r="S138" s="6">
        <v>0</v>
      </c>
      <c r="T138" s="6">
        <v>0</v>
      </c>
      <c r="U138" s="6">
        <v>0</v>
      </c>
      <c r="V138" s="6">
        <f>SUM(NonNurse[[#This Row],[Occupational Therapist Hours]],NonNurse[[#This Row],[OT Assistant Hours]],NonNurse[[#This Row],[OT Aide Hours]])/NonNurse[[#This Row],[MDS Census]]</f>
        <v>0</v>
      </c>
      <c r="W138" s="6">
        <v>0</v>
      </c>
      <c r="X138" s="6">
        <v>0</v>
      </c>
      <c r="Y138" s="6">
        <v>0</v>
      </c>
      <c r="Z138" s="6">
        <f>SUM(NonNurse[[#This Row],[Physical Therapist (PT) Hours]],NonNurse[[#This Row],[PT Assistant Hours]],NonNurse[[#This Row],[PT Aide Hours]])/NonNurse[[#This Row],[MDS Census]]</f>
        <v>0</v>
      </c>
      <c r="AA138" s="6">
        <v>0</v>
      </c>
      <c r="AB138" s="6">
        <v>0</v>
      </c>
      <c r="AC138" s="6">
        <v>0</v>
      </c>
      <c r="AD138" s="6">
        <v>0</v>
      </c>
      <c r="AE138" s="6">
        <v>0</v>
      </c>
      <c r="AF138" s="6">
        <v>0</v>
      </c>
      <c r="AG138" s="6">
        <v>0</v>
      </c>
      <c r="AH138" s="1">
        <v>245569</v>
      </c>
      <c r="AI138">
        <v>5</v>
      </c>
    </row>
    <row r="139" spans="1:35" x14ac:dyDescent="0.25">
      <c r="A139" t="s">
        <v>356</v>
      </c>
      <c r="B139" t="s">
        <v>21</v>
      </c>
      <c r="C139" t="s">
        <v>511</v>
      </c>
      <c r="D139" t="s">
        <v>417</v>
      </c>
      <c r="E139" s="6">
        <v>109.02173913043478</v>
      </c>
      <c r="F139" s="6">
        <v>0</v>
      </c>
      <c r="G139" s="6">
        <v>8.6956521739130432E-2</v>
      </c>
      <c r="H139" s="6">
        <v>0.46554347826086961</v>
      </c>
      <c r="I139" s="6">
        <v>5.1304347826086953</v>
      </c>
      <c r="J139" s="6">
        <v>0</v>
      </c>
      <c r="K139" s="6">
        <v>0</v>
      </c>
      <c r="L139" s="6">
        <v>4.5603260869565219</v>
      </c>
      <c r="M139" s="6">
        <v>9.2173913043478262</v>
      </c>
      <c r="N139" s="6">
        <v>8.3478260869565215</v>
      </c>
      <c r="O139" s="6">
        <f>SUM(NonNurse[[#This Row],[Qualified Social Work Staff Hours]],NonNurse[[#This Row],[Other Social Work Staff Hours]])/NonNurse[[#This Row],[MDS Census]]</f>
        <v>0.16111665004985046</v>
      </c>
      <c r="P139" s="6">
        <v>5.0869565217391308</v>
      </c>
      <c r="Q139" s="6">
        <v>22.190217391304348</v>
      </c>
      <c r="R139" s="6">
        <f>SUM(NonNurse[[#This Row],[Qualified Activities Professional Hours]],NonNurse[[#This Row],[Other Activities Professional Hours]])/NonNurse[[#This Row],[MDS Census]]</f>
        <v>0.25019940179461614</v>
      </c>
      <c r="S139" s="6">
        <v>5.0213043478260859</v>
      </c>
      <c r="T139" s="6">
        <v>5.8202173913043467</v>
      </c>
      <c r="U139" s="6">
        <v>0</v>
      </c>
      <c r="V139" s="6">
        <f>SUM(NonNurse[[#This Row],[Occupational Therapist Hours]],NonNurse[[#This Row],[OT Assistant Hours]],NonNurse[[#This Row],[OT Aide Hours]])/NonNurse[[#This Row],[MDS Census]]</f>
        <v>9.9443668993020914E-2</v>
      </c>
      <c r="W139" s="6">
        <v>3.95608695652174</v>
      </c>
      <c r="X139" s="6">
        <v>11.087934782608693</v>
      </c>
      <c r="Y139" s="6">
        <v>0</v>
      </c>
      <c r="Z139" s="6">
        <f>SUM(NonNurse[[#This Row],[Physical Therapist (PT) Hours]],NonNurse[[#This Row],[PT Assistant Hours]],NonNurse[[#This Row],[PT Aide Hours]])/NonNurse[[#This Row],[MDS Census]]</f>
        <v>0.13799102691924225</v>
      </c>
      <c r="AA139" s="6">
        <v>0</v>
      </c>
      <c r="AB139" s="6">
        <v>0</v>
      </c>
      <c r="AC139" s="6">
        <v>0</v>
      </c>
      <c r="AD139" s="6">
        <v>0</v>
      </c>
      <c r="AE139" s="6">
        <v>0</v>
      </c>
      <c r="AF139" s="6">
        <v>0</v>
      </c>
      <c r="AG139" s="6">
        <v>0</v>
      </c>
      <c r="AH139" s="1">
        <v>245114</v>
      </c>
      <c r="AI139">
        <v>5</v>
      </c>
    </row>
    <row r="140" spans="1:35" x14ac:dyDescent="0.25">
      <c r="A140" t="s">
        <v>356</v>
      </c>
      <c r="B140" t="s">
        <v>234</v>
      </c>
      <c r="C140" t="s">
        <v>654</v>
      </c>
      <c r="D140" t="s">
        <v>415</v>
      </c>
      <c r="E140" s="6">
        <v>55.521739130434781</v>
      </c>
      <c r="F140" s="6">
        <v>6</v>
      </c>
      <c r="G140" s="6">
        <v>0.13043478260869565</v>
      </c>
      <c r="H140" s="6">
        <v>0.3858695652173913</v>
      </c>
      <c r="I140" s="6">
        <v>1.1304347826086956</v>
      </c>
      <c r="J140" s="6">
        <v>0</v>
      </c>
      <c r="K140" s="6">
        <v>0</v>
      </c>
      <c r="L140" s="6">
        <v>1.9829347826086954</v>
      </c>
      <c r="M140" s="6">
        <v>5.3913043478260869</v>
      </c>
      <c r="N140" s="6">
        <v>0</v>
      </c>
      <c r="O140" s="6">
        <f>SUM(NonNurse[[#This Row],[Qualified Social Work Staff Hours]],NonNurse[[#This Row],[Other Social Work Staff Hours]])/NonNurse[[#This Row],[MDS Census]]</f>
        <v>9.7102584181675805E-2</v>
      </c>
      <c r="P140" s="6">
        <v>5.1304347826086953</v>
      </c>
      <c r="Q140" s="6">
        <v>13.980978260869565</v>
      </c>
      <c r="R140" s="6">
        <f>SUM(NonNurse[[#This Row],[Qualified Activities Professional Hours]],NonNurse[[#This Row],[Other Activities Professional Hours]])/NonNurse[[#This Row],[MDS Census]]</f>
        <v>0.34421495693030535</v>
      </c>
      <c r="S140" s="6">
        <v>2.8046739130434788</v>
      </c>
      <c r="T140" s="6">
        <v>4.1746739130434785</v>
      </c>
      <c r="U140" s="6">
        <v>0</v>
      </c>
      <c r="V140" s="6">
        <f>SUM(NonNurse[[#This Row],[Occupational Therapist Hours]],NonNurse[[#This Row],[OT Assistant Hours]],NonNurse[[#This Row],[OT Aide Hours]])/NonNurse[[#This Row],[MDS Census]]</f>
        <v>0.12570477682067346</v>
      </c>
      <c r="W140" s="6">
        <v>1.8292391304347826</v>
      </c>
      <c r="X140" s="6">
        <v>7.7261956521739137</v>
      </c>
      <c r="Y140" s="6">
        <v>0</v>
      </c>
      <c r="Z140" s="6">
        <f>SUM(NonNurse[[#This Row],[Physical Therapist (PT) Hours]],NonNurse[[#This Row],[PT Assistant Hours]],NonNurse[[#This Row],[PT Aide Hours]])/NonNurse[[#This Row],[MDS Census]]</f>
        <v>0.17210258418167582</v>
      </c>
      <c r="AA140" s="6">
        <v>0.32608695652173914</v>
      </c>
      <c r="AB140" s="6">
        <v>0</v>
      </c>
      <c r="AC140" s="6">
        <v>0</v>
      </c>
      <c r="AD140" s="6">
        <v>0</v>
      </c>
      <c r="AE140" s="6">
        <v>0</v>
      </c>
      <c r="AF140" s="6">
        <v>0</v>
      </c>
      <c r="AG140" s="6">
        <v>0</v>
      </c>
      <c r="AH140" s="1">
        <v>245497</v>
      </c>
      <c r="AI140">
        <v>5</v>
      </c>
    </row>
    <row r="141" spans="1:35" x14ac:dyDescent="0.25">
      <c r="A141" t="s">
        <v>356</v>
      </c>
      <c r="B141" t="s">
        <v>162</v>
      </c>
      <c r="C141" t="s">
        <v>527</v>
      </c>
      <c r="D141" t="s">
        <v>414</v>
      </c>
      <c r="E141" s="6">
        <v>58.608695652173914</v>
      </c>
      <c r="F141" s="6">
        <v>4.9130434782608692</v>
      </c>
      <c r="G141" s="6">
        <v>2.717391304347826E-2</v>
      </c>
      <c r="H141" s="6">
        <v>0.375</v>
      </c>
      <c r="I141" s="6">
        <v>2.4130434782608696</v>
      </c>
      <c r="J141" s="6">
        <v>0</v>
      </c>
      <c r="K141" s="6">
        <v>0</v>
      </c>
      <c r="L141" s="6">
        <v>0.56880434782608691</v>
      </c>
      <c r="M141" s="6">
        <v>4.6521739130434785</v>
      </c>
      <c r="N141" s="6">
        <v>0</v>
      </c>
      <c r="O141" s="6">
        <f>SUM(NonNurse[[#This Row],[Qualified Social Work Staff Hours]],NonNurse[[#This Row],[Other Social Work Staff Hours]])/NonNurse[[#This Row],[MDS Census]]</f>
        <v>7.9376854599406535E-2</v>
      </c>
      <c r="P141" s="6">
        <v>6.0298913043478262</v>
      </c>
      <c r="Q141" s="6">
        <v>2.5217391304347827</v>
      </c>
      <c r="R141" s="6">
        <f>SUM(NonNurse[[#This Row],[Qualified Activities Professional Hours]],NonNurse[[#This Row],[Other Activities Professional Hours]])/NonNurse[[#This Row],[MDS Census]]</f>
        <v>0.14591060830860536</v>
      </c>
      <c r="S141" s="6">
        <v>4.4398913043478263</v>
      </c>
      <c r="T141" s="6">
        <v>2.9018478260869567</v>
      </c>
      <c r="U141" s="6">
        <v>0</v>
      </c>
      <c r="V141" s="6">
        <f>SUM(NonNurse[[#This Row],[Occupational Therapist Hours]],NonNurse[[#This Row],[OT Assistant Hours]],NonNurse[[#This Row],[OT Aide Hours]])/NonNurse[[#This Row],[MDS Census]]</f>
        <v>0.12526706231454007</v>
      </c>
      <c r="W141" s="6">
        <v>0.86641304347826098</v>
      </c>
      <c r="X141" s="6">
        <v>4.7244565217391301</v>
      </c>
      <c r="Y141" s="6">
        <v>0</v>
      </c>
      <c r="Z141" s="6">
        <f>SUM(NonNurse[[#This Row],[Physical Therapist (PT) Hours]],NonNurse[[#This Row],[PT Assistant Hours]],NonNurse[[#This Row],[PT Aide Hours]])/NonNurse[[#This Row],[MDS Census]]</f>
        <v>9.5393175074183961E-2</v>
      </c>
      <c r="AA141" s="6">
        <v>0</v>
      </c>
      <c r="AB141" s="6">
        <v>0</v>
      </c>
      <c r="AC141" s="6">
        <v>0</v>
      </c>
      <c r="AD141" s="6">
        <v>0</v>
      </c>
      <c r="AE141" s="6">
        <v>0</v>
      </c>
      <c r="AF141" s="6">
        <v>0</v>
      </c>
      <c r="AG141" s="6">
        <v>0</v>
      </c>
      <c r="AH141" s="1">
        <v>245397</v>
      </c>
      <c r="AI141">
        <v>5</v>
      </c>
    </row>
    <row r="142" spans="1:35" x14ac:dyDescent="0.25">
      <c r="A142" t="s">
        <v>356</v>
      </c>
      <c r="B142" t="s">
        <v>332</v>
      </c>
      <c r="C142" t="s">
        <v>513</v>
      </c>
      <c r="D142" t="s">
        <v>413</v>
      </c>
      <c r="E142" s="6">
        <v>33.456521739130437</v>
      </c>
      <c r="F142" s="6">
        <v>1.7282608695652173</v>
      </c>
      <c r="G142" s="6">
        <v>1.0869565217391304E-2</v>
      </c>
      <c r="H142" s="6">
        <v>0.22282608695652173</v>
      </c>
      <c r="I142" s="6">
        <v>0.13043478260869565</v>
      </c>
      <c r="J142" s="6">
        <v>0</v>
      </c>
      <c r="K142" s="6">
        <v>0</v>
      </c>
      <c r="L142" s="6">
        <v>0</v>
      </c>
      <c r="M142" s="6">
        <v>4.25</v>
      </c>
      <c r="N142" s="6">
        <v>0</v>
      </c>
      <c r="O142" s="6">
        <f>SUM(NonNurse[[#This Row],[Qualified Social Work Staff Hours]],NonNurse[[#This Row],[Other Social Work Staff Hours]])/NonNurse[[#This Row],[MDS Census]]</f>
        <v>0.12703053931124106</v>
      </c>
      <c r="P142" s="6">
        <v>4.8072826086956519</v>
      </c>
      <c r="Q142" s="6">
        <v>0</v>
      </c>
      <c r="R142" s="6">
        <f>SUM(NonNurse[[#This Row],[Qualified Activities Professional Hours]],NonNurse[[#This Row],[Other Activities Professional Hours]])/NonNurse[[#This Row],[MDS Census]]</f>
        <v>0.14368745938921376</v>
      </c>
      <c r="S142" s="6">
        <v>0</v>
      </c>
      <c r="T142" s="6">
        <v>0</v>
      </c>
      <c r="U142" s="6">
        <v>0</v>
      </c>
      <c r="V142" s="6">
        <f>SUM(NonNurse[[#This Row],[Occupational Therapist Hours]],NonNurse[[#This Row],[OT Assistant Hours]],NonNurse[[#This Row],[OT Aide Hours]])/NonNurse[[#This Row],[MDS Census]]</f>
        <v>0</v>
      </c>
      <c r="W142" s="6">
        <v>0</v>
      </c>
      <c r="X142" s="6">
        <v>0</v>
      </c>
      <c r="Y142" s="6">
        <v>0</v>
      </c>
      <c r="Z142" s="6">
        <f>SUM(NonNurse[[#This Row],[Physical Therapist (PT) Hours]],NonNurse[[#This Row],[PT Assistant Hours]],NonNurse[[#This Row],[PT Aide Hours]])/NonNurse[[#This Row],[MDS Census]]</f>
        <v>0</v>
      </c>
      <c r="AA142" s="6">
        <v>0.17391304347826086</v>
      </c>
      <c r="AB142" s="6">
        <v>0</v>
      </c>
      <c r="AC142" s="6">
        <v>0</v>
      </c>
      <c r="AD142" s="6">
        <v>0</v>
      </c>
      <c r="AE142" s="6">
        <v>0</v>
      </c>
      <c r="AF142" s="6">
        <v>0</v>
      </c>
      <c r="AG142" s="6">
        <v>0.13043478260869565</v>
      </c>
      <c r="AH142" t="s">
        <v>2</v>
      </c>
      <c r="AI142">
        <v>5</v>
      </c>
    </row>
    <row r="143" spans="1:35" x14ac:dyDescent="0.25">
      <c r="A143" t="s">
        <v>356</v>
      </c>
      <c r="B143" t="s">
        <v>214</v>
      </c>
      <c r="C143" t="s">
        <v>643</v>
      </c>
      <c r="D143" t="s">
        <v>393</v>
      </c>
      <c r="E143" s="6">
        <v>38.619565217391305</v>
      </c>
      <c r="F143" s="6">
        <v>0.56521739130434778</v>
      </c>
      <c r="G143" s="6">
        <v>0.19021739130434784</v>
      </c>
      <c r="H143" s="6">
        <v>1.173913043478261</v>
      </c>
      <c r="I143" s="6">
        <v>0.27173913043478259</v>
      </c>
      <c r="J143" s="6">
        <v>0</v>
      </c>
      <c r="K143" s="6">
        <v>5.9782608695652176E-2</v>
      </c>
      <c r="L143" s="6">
        <v>0.96097826086956528</v>
      </c>
      <c r="M143" s="6">
        <v>0</v>
      </c>
      <c r="N143" s="6">
        <v>9.0847826086956509</v>
      </c>
      <c r="O143" s="6">
        <f>SUM(NonNurse[[#This Row],[Qualified Social Work Staff Hours]],NonNurse[[#This Row],[Other Social Work Staff Hours]])/NonNurse[[#This Row],[MDS Census]]</f>
        <v>0.23523782718829156</v>
      </c>
      <c r="P143" s="6">
        <v>0</v>
      </c>
      <c r="Q143" s="6">
        <v>1.1934782608695651</v>
      </c>
      <c r="R143" s="6">
        <f>SUM(NonNurse[[#This Row],[Qualified Activities Professional Hours]],NonNurse[[#This Row],[Other Activities Professional Hours]])/NonNurse[[#This Row],[MDS Census]]</f>
        <v>3.0903461863214181E-2</v>
      </c>
      <c r="S143" s="6">
        <v>0.58663043478260868</v>
      </c>
      <c r="T143" s="6">
        <v>1.1857608695652171</v>
      </c>
      <c r="U143" s="6">
        <v>0</v>
      </c>
      <c r="V143" s="6">
        <f>SUM(NonNurse[[#This Row],[Occupational Therapist Hours]],NonNurse[[#This Row],[OT Assistant Hours]],NonNurse[[#This Row],[OT Aide Hours]])/NonNurse[[#This Row],[MDS Census]]</f>
        <v>4.589361103292991E-2</v>
      </c>
      <c r="W143" s="6">
        <v>0.99641304347826054</v>
      </c>
      <c r="X143" s="6">
        <v>2.3257608695652174</v>
      </c>
      <c r="Y143" s="6">
        <v>0</v>
      </c>
      <c r="Z143" s="6">
        <f>SUM(NonNurse[[#This Row],[Physical Therapist (PT) Hours]],NonNurse[[#This Row],[PT Assistant Hours]],NonNurse[[#This Row],[PT Aide Hours]])/NonNurse[[#This Row],[MDS Census]]</f>
        <v>8.6023079088094562E-2</v>
      </c>
      <c r="AA143" s="6">
        <v>0</v>
      </c>
      <c r="AB143" s="6">
        <v>0</v>
      </c>
      <c r="AC143" s="6">
        <v>0</v>
      </c>
      <c r="AD143" s="6">
        <v>0</v>
      </c>
      <c r="AE143" s="6">
        <v>0</v>
      </c>
      <c r="AF143" s="6">
        <v>0</v>
      </c>
      <c r="AG143" s="6">
        <v>0.15760869565217392</v>
      </c>
      <c r="AH143" s="1">
        <v>245467</v>
      </c>
      <c r="AI143">
        <v>5</v>
      </c>
    </row>
    <row r="144" spans="1:35" x14ac:dyDescent="0.25">
      <c r="A144" t="s">
        <v>356</v>
      </c>
      <c r="B144" t="s">
        <v>3</v>
      </c>
      <c r="C144" t="s">
        <v>620</v>
      </c>
      <c r="D144" t="s">
        <v>455</v>
      </c>
      <c r="E144" s="6">
        <v>29.12676056338028</v>
      </c>
      <c r="F144" s="6">
        <v>5.295774647887324</v>
      </c>
      <c r="G144" s="6">
        <v>0</v>
      </c>
      <c r="H144" s="6">
        <v>0.45070422535211269</v>
      </c>
      <c r="I144" s="6">
        <v>5.6338028169014086E-2</v>
      </c>
      <c r="J144" s="6">
        <v>0</v>
      </c>
      <c r="K144" s="6">
        <v>0</v>
      </c>
      <c r="L144" s="6">
        <v>2.0699999999999998</v>
      </c>
      <c r="M144" s="6">
        <v>4.859154929577465</v>
      </c>
      <c r="N144" s="6">
        <v>0</v>
      </c>
      <c r="O144" s="6">
        <f>SUM(NonNurse[[#This Row],[Qualified Social Work Staff Hours]],NonNurse[[#This Row],[Other Social Work Staff Hours]])/NonNurse[[#This Row],[MDS Census]]</f>
        <v>0.16682785299806577</v>
      </c>
      <c r="P144" s="6">
        <v>5.415492957746479</v>
      </c>
      <c r="Q144" s="6">
        <v>9.2922535211267601</v>
      </c>
      <c r="R144" s="6">
        <f>SUM(NonNurse[[#This Row],[Qualified Activities Professional Hours]],NonNurse[[#This Row],[Other Activities Professional Hours]])/NonNurse[[#This Row],[MDS Census]]</f>
        <v>0.50495647969052226</v>
      </c>
      <c r="S144" s="6">
        <v>3.0595774647887324</v>
      </c>
      <c r="T144" s="6">
        <v>4.313098591549295</v>
      </c>
      <c r="U144" s="6">
        <v>0</v>
      </c>
      <c r="V144" s="6">
        <f>SUM(NonNurse[[#This Row],[Occupational Therapist Hours]],NonNurse[[#This Row],[OT Assistant Hours]],NonNurse[[#This Row],[OT Aide Hours]])/NonNurse[[#This Row],[MDS Census]]</f>
        <v>0.25312379110251448</v>
      </c>
      <c r="W144" s="6">
        <v>0.56521126760563389</v>
      </c>
      <c r="X144" s="6">
        <v>2.8938028169014092</v>
      </c>
      <c r="Y144" s="6">
        <v>0</v>
      </c>
      <c r="Z144" s="6">
        <f>SUM(NonNurse[[#This Row],[Physical Therapist (PT) Hours]],NonNurse[[#This Row],[PT Assistant Hours]],NonNurse[[#This Row],[PT Aide Hours]])/NonNurse[[#This Row],[MDS Census]]</f>
        <v>0.11875725338491298</v>
      </c>
      <c r="AA144" s="6">
        <v>0</v>
      </c>
      <c r="AB144" s="6">
        <v>0</v>
      </c>
      <c r="AC144" s="6">
        <v>0</v>
      </c>
      <c r="AD144" s="6">
        <v>0</v>
      </c>
      <c r="AE144" s="6">
        <v>0</v>
      </c>
      <c r="AF144" s="6">
        <v>0</v>
      </c>
      <c r="AG144" s="6">
        <v>0</v>
      </c>
      <c r="AH144" s="1">
        <v>245405</v>
      </c>
      <c r="AI144">
        <v>5</v>
      </c>
    </row>
    <row r="145" spans="1:35" x14ac:dyDescent="0.25">
      <c r="A145" t="s">
        <v>356</v>
      </c>
      <c r="B145" t="s">
        <v>4</v>
      </c>
      <c r="C145" t="s">
        <v>557</v>
      </c>
      <c r="D145" t="s">
        <v>420</v>
      </c>
      <c r="E145" s="6">
        <v>45.130434782608695</v>
      </c>
      <c r="F145" s="6">
        <v>5.6521739130434785</v>
      </c>
      <c r="G145" s="6">
        <v>8.152173913043478E-3</v>
      </c>
      <c r="H145" s="6">
        <v>0.22826086956521738</v>
      </c>
      <c r="I145" s="6">
        <v>0.19565217391304349</v>
      </c>
      <c r="J145" s="6">
        <v>0</v>
      </c>
      <c r="K145" s="6">
        <v>0</v>
      </c>
      <c r="L145" s="6">
        <v>1.1759782608695653</v>
      </c>
      <c r="M145" s="6">
        <v>5.5652173913043477</v>
      </c>
      <c r="N145" s="6">
        <v>0</v>
      </c>
      <c r="O145" s="6">
        <f>SUM(NonNurse[[#This Row],[Qualified Social Work Staff Hours]],NonNurse[[#This Row],[Other Social Work Staff Hours]])/NonNurse[[#This Row],[MDS Census]]</f>
        <v>0.1233140655105973</v>
      </c>
      <c r="P145" s="6">
        <v>5.2173913043478262</v>
      </c>
      <c r="Q145" s="6">
        <v>14.255434782608695</v>
      </c>
      <c r="R145" s="6">
        <f>SUM(NonNurse[[#This Row],[Qualified Activities Professional Hours]],NonNurse[[#This Row],[Other Activities Professional Hours]])/NonNurse[[#This Row],[MDS Census]]</f>
        <v>0.43147880539499039</v>
      </c>
      <c r="S145" s="6">
        <v>2.0070652173913044</v>
      </c>
      <c r="T145" s="6">
        <v>3.4105434782608701</v>
      </c>
      <c r="U145" s="6">
        <v>0</v>
      </c>
      <c r="V145" s="6">
        <f>SUM(NonNurse[[#This Row],[Occupational Therapist Hours]],NonNurse[[#This Row],[OT Assistant Hours]],NonNurse[[#This Row],[OT Aide Hours]])/NonNurse[[#This Row],[MDS Census]]</f>
        <v>0.12004335260115609</v>
      </c>
      <c r="W145" s="6">
        <v>3.0091304347826084</v>
      </c>
      <c r="X145" s="6">
        <v>4.0153260869565228</v>
      </c>
      <c r="Y145" s="6">
        <v>0</v>
      </c>
      <c r="Z145" s="6">
        <f>SUM(NonNurse[[#This Row],[Physical Therapist (PT) Hours]],NonNurse[[#This Row],[PT Assistant Hours]],NonNurse[[#This Row],[PT Aide Hours]])/NonNurse[[#This Row],[MDS Census]]</f>
        <v>0.15564788053949905</v>
      </c>
      <c r="AA145" s="6">
        <v>0</v>
      </c>
      <c r="AB145" s="6">
        <v>0</v>
      </c>
      <c r="AC145" s="6">
        <v>0</v>
      </c>
      <c r="AD145" s="6">
        <v>0</v>
      </c>
      <c r="AE145" s="6">
        <v>0</v>
      </c>
      <c r="AF145" s="6">
        <v>0</v>
      </c>
      <c r="AG145" s="6">
        <v>0</v>
      </c>
      <c r="AH145" s="1">
        <v>245245</v>
      </c>
      <c r="AI145">
        <v>5</v>
      </c>
    </row>
    <row r="146" spans="1:35" x14ac:dyDescent="0.25">
      <c r="A146" t="s">
        <v>356</v>
      </c>
      <c r="B146" t="s">
        <v>10</v>
      </c>
      <c r="C146" t="s">
        <v>513</v>
      </c>
      <c r="D146" t="s">
        <v>413</v>
      </c>
      <c r="E146" s="6">
        <v>56.456521739130437</v>
      </c>
      <c r="F146" s="6">
        <v>5.5652173913043477</v>
      </c>
      <c r="G146" s="6">
        <v>0</v>
      </c>
      <c r="H146" s="6">
        <v>0.36456521739130432</v>
      </c>
      <c r="I146" s="6">
        <v>2.347826086956522</v>
      </c>
      <c r="J146" s="6">
        <v>0</v>
      </c>
      <c r="K146" s="6">
        <v>0</v>
      </c>
      <c r="L146" s="6">
        <v>3.6943478260869553</v>
      </c>
      <c r="M146" s="6">
        <v>0</v>
      </c>
      <c r="N146" s="6">
        <v>5.5466304347826085</v>
      </c>
      <c r="O146" s="6">
        <f>SUM(NonNurse[[#This Row],[Qualified Social Work Staff Hours]],NonNurse[[#This Row],[Other Social Work Staff Hours]])/NonNurse[[#This Row],[MDS Census]]</f>
        <v>9.8246053138236422E-2</v>
      </c>
      <c r="P146" s="6">
        <v>5.7391304347826084</v>
      </c>
      <c r="Q146" s="6">
        <v>0</v>
      </c>
      <c r="R146" s="6">
        <f>SUM(NonNurse[[#This Row],[Qualified Activities Professional Hours]],NonNurse[[#This Row],[Other Activities Professional Hours]])/NonNurse[[#This Row],[MDS Census]]</f>
        <v>0.10165575664227955</v>
      </c>
      <c r="S146" s="6">
        <v>5.2835869565217397</v>
      </c>
      <c r="T146" s="6">
        <v>8.4646739130434803</v>
      </c>
      <c r="U146" s="6">
        <v>0</v>
      </c>
      <c r="V146" s="6">
        <f>SUM(NonNurse[[#This Row],[Occupational Therapist Hours]],NonNurse[[#This Row],[OT Assistant Hours]],NonNurse[[#This Row],[OT Aide Hours]])/NonNurse[[#This Row],[MDS Census]]</f>
        <v>0.24351944551405472</v>
      </c>
      <c r="W146" s="6">
        <v>4.8989130434782604</v>
      </c>
      <c r="X146" s="6">
        <v>5.4164130434782605</v>
      </c>
      <c r="Y146" s="6">
        <v>0</v>
      </c>
      <c r="Z146" s="6">
        <f>SUM(NonNurse[[#This Row],[Physical Therapist (PT) Hours]],NonNurse[[#This Row],[PT Assistant Hours]],NonNurse[[#This Row],[PT Aide Hours]])/NonNurse[[#This Row],[MDS Census]]</f>
        <v>0.18271274547554869</v>
      </c>
      <c r="AA146" s="6">
        <v>0</v>
      </c>
      <c r="AB146" s="6">
        <v>0</v>
      </c>
      <c r="AC146" s="6">
        <v>0</v>
      </c>
      <c r="AD146" s="6">
        <v>0</v>
      </c>
      <c r="AE146" s="6">
        <v>0</v>
      </c>
      <c r="AF146" s="6">
        <v>0</v>
      </c>
      <c r="AG146" s="6">
        <v>0</v>
      </c>
      <c r="AH146" s="1">
        <v>245028</v>
      </c>
      <c r="AI146">
        <v>5</v>
      </c>
    </row>
    <row r="147" spans="1:35" x14ac:dyDescent="0.25">
      <c r="A147" t="s">
        <v>356</v>
      </c>
      <c r="B147" t="s">
        <v>238</v>
      </c>
      <c r="C147" t="s">
        <v>613</v>
      </c>
      <c r="D147" t="s">
        <v>447</v>
      </c>
      <c r="E147" s="6">
        <v>69.858695652173907</v>
      </c>
      <c r="F147" s="6">
        <v>3.4184782608695654</v>
      </c>
      <c r="G147" s="6">
        <v>0.41304347826086957</v>
      </c>
      <c r="H147" s="6">
        <v>0.4891304347826087</v>
      </c>
      <c r="I147" s="6">
        <v>1.0869565217391304</v>
      </c>
      <c r="J147" s="6">
        <v>0</v>
      </c>
      <c r="K147" s="6">
        <v>0</v>
      </c>
      <c r="L147" s="6">
        <v>2.2693478260869568</v>
      </c>
      <c r="M147" s="6">
        <v>5.875</v>
      </c>
      <c r="N147" s="6">
        <v>0.17391304347826086</v>
      </c>
      <c r="O147" s="6">
        <f>SUM(NonNurse[[#This Row],[Qualified Social Work Staff Hours]],NonNurse[[#This Row],[Other Social Work Staff Hours]])/NonNurse[[#This Row],[MDS Census]]</f>
        <v>8.6587832581297652E-2</v>
      </c>
      <c r="P147" s="6">
        <v>5.4266304347826084</v>
      </c>
      <c r="Q147" s="6">
        <v>11.478260869565217</v>
      </c>
      <c r="R147" s="6">
        <f>SUM(NonNurse[[#This Row],[Qualified Activities Professional Hours]],NonNurse[[#This Row],[Other Activities Professional Hours]])/NonNurse[[#This Row],[MDS Census]]</f>
        <v>0.2419869301384783</v>
      </c>
      <c r="S147" s="6">
        <v>3.4344565217391305</v>
      </c>
      <c r="T147" s="6">
        <v>3.2038043478260874</v>
      </c>
      <c r="U147" s="6">
        <v>0</v>
      </c>
      <c r="V147" s="6">
        <f>SUM(NonNurse[[#This Row],[Occupational Therapist Hours]],NonNurse[[#This Row],[OT Assistant Hours]],NonNurse[[#This Row],[OT Aide Hours]])/NonNurse[[#This Row],[MDS Census]]</f>
        <v>9.5024117006379347E-2</v>
      </c>
      <c r="W147" s="6">
        <v>3.8834782608695648</v>
      </c>
      <c r="X147" s="6">
        <v>2.5043478260869572</v>
      </c>
      <c r="Y147" s="6">
        <v>0</v>
      </c>
      <c r="Z147" s="6">
        <f>SUM(NonNurse[[#This Row],[Physical Therapist (PT) Hours]],NonNurse[[#This Row],[PT Assistant Hours]],NonNurse[[#This Row],[PT Aide Hours]])/NonNurse[[#This Row],[MDS Census]]</f>
        <v>9.1439240703283048E-2</v>
      </c>
      <c r="AA147" s="6">
        <v>0</v>
      </c>
      <c r="AB147" s="6">
        <v>0</v>
      </c>
      <c r="AC147" s="6">
        <v>0</v>
      </c>
      <c r="AD147" s="6">
        <v>0</v>
      </c>
      <c r="AE147" s="6">
        <v>0</v>
      </c>
      <c r="AF147" s="6">
        <v>0</v>
      </c>
      <c r="AG147" s="6">
        <v>0</v>
      </c>
      <c r="AH147" s="1">
        <v>245507</v>
      </c>
      <c r="AI147">
        <v>5</v>
      </c>
    </row>
    <row r="148" spans="1:35" x14ac:dyDescent="0.25">
      <c r="A148" t="s">
        <v>356</v>
      </c>
      <c r="B148" t="s">
        <v>136</v>
      </c>
      <c r="C148" t="s">
        <v>603</v>
      </c>
      <c r="D148" t="s">
        <v>445</v>
      </c>
      <c r="E148" s="6">
        <v>42.304347826086953</v>
      </c>
      <c r="F148" s="6">
        <v>0</v>
      </c>
      <c r="G148" s="6">
        <v>0</v>
      </c>
      <c r="H148" s="6">
        <v>0</v>
      </c>
      <c r="I148" s="6">
        <v>0</v>
      </c>
      <c r="J148" s="6">
        <v>0</v>
      </c>
      <c r="K148" s="6">
        <v>0</v>
      </c>
      <c r="L148" s="6">
        <v>0</v>
      </c>
      <c r="M148" s="6">
        <v>7.9266304347826084</v>
      </c>
      <c r="N148" s="6">
        <v>0</v>
      </c>
      <c r="O148" s="6">
        <f>SUM(NonNurse[[#This Row],[Qualified Social Work Staff Hours]],NonNurse[[#This Row],[Other Social Work Staff Hours]])/NonNurse[[#This Row],[MDS Census]]</f>
        <v>0.18737153134635151</v>
      </c>
      <c r="P148" s="6">
        <v>34.736413043478258</v>
      </c>
      <c r="Q148" s="6">
        <v>0</v>
      </c>
      <c r="R148" s="6">
        <f>SUM(NonNurse[[#This Row],[Qualified Activities Professional Hours]],NonNurse[[#This Row],[Other Activities Professional Hours]])/NonNurse[[#This Row],[MDS Census]]</f>
        <v>0.82110739979445013</v>
      </c>
      <c r="S148" s="6">
        <v>0</v>
      </c>
      <c r="T148" s="6">
        <v>0</v>
      </c>
      <c r="U148" s="6">
        <v>0</v>
      </c>
      <c r="V148" s="6">
        <f>SUM(NonNurse[[#This Row],[Occupational Therapist Hours]],NonNurse[[#This Row],[OT Assistant Hours]],NonNurse[[#This Row],[OT Aide Hours]])/NonNurse[[#This Row],[MDS Census]]</f>
        <v>0</v>
      </c>
      <c r="W148" s="6">
        <v>0</v>
      </c>
      <c r="X148" s="6">
        <v>0</v>
      </c>
      <c r="Y148" s="6">
        <v>0</v>
      </c>
      <c r="Z148" s="6">
        <f>SUM(NonNurse[[#This Row],[Physical Therapist (PT) Hours]],NonNurse[[#This Row],[PT Assistant Hours]],NonNurse[[#This Row],[PT Aide Hours]])/NonNurse[[#This Row],[MDS Census]]</f>
        <v>0</v>
      </c>
      <c r="AA148" s="6">
        <v>0</v>
      </c>
      <c r="AB148" s="6">
        <v>0</v>
      </c>
      <c r="AC148" s="6">
        <v>0</v>
      </c>
      <c r="AD148" s="6">
        <v>0</v>
      </c>
      <c r="AE148" s="6">
        <v>0</v>
      </c>
      <c r="AF148" s="6">
        <v>0</v>
      </c>
      <c r="AG148" s="6">
        <v>0</v>
      </c>
      <c r="AH148" s="1">
        <v>245358</v>
      </c>
      <c r="AI148">
        <v>5</v>
      </c>
    </row>
    <row r="149" spans="1:35" x14ac:dyDescent="0.25">
      <c r="A149" t="s">
        <v>356</v>
      </c>
      <c r="B149" t="s">
        <v>94</v>
      </c>
      <c r="C149" t="s">
        <v>577</v>
      </c>
      <c r="D149" t="s">
        <v>415</v>
      </c>
      <c r="E149" s="6">
        <v>63.293478260869563</v>
      </c>
      <c r="F149" s="6">
        <v>6.7826086956521738</v>
      </c>
      <c r="G149" s="6">
        <v>0</v>
      </c>
      <c r="H149" s="6">
        <v>0.46739130434782611</v>
      </c>
      <c r="I149" s="6">
        <v>0.84782608695652173</v>
      </c>
      <c r="J149" s="6">
        <v>0</v>
      </c>
      <c r="K149" s="6">
        <v>0</v>
      </c>
      <c r="L149" s="6">
        <v>2.5816304347826087</v>
      </c>
      <c r="M149" s="6">
        <v>6.6632608695652173</v>
      </c>
      <c r="N149" s="6">
        <v>0</v>
      </c>
      <c r="O149" s="6">
        <f>SUM(NonNurse[[#This Row],[Qualified Social Work Staff Hours]],NonNurse[[#This Row],[Other Social Work Staff Hours]])/NonNurse[[#This Row],[MDS Census]]</f>
        <v>0.10527563111798043</v>
      </c>
      <c r="P149" s="6">
        <v>10.731739130434784</v>
      </c>
      <c r="Q149" s="6">
        <v>0</v>
      </c>
      <c r="R149" s="6">
        <f>SUM(NonNurse[[#This Row],[Qualified Activities Professional Hours]],NonNurse[[#This Row],[Other Activities Professional Hours]])/NonNurse[[#This Row],[MDS Census]]</f>
        <v>0.169555212089988</v>
      </c>
      <c r="S149" s="6">
        <v>4.6909782608695645</v>
      </c>
      <c r="T149" s="6">
        <v>2.0671739130434785</v>
      </c>
      <c r="U149" s="6">
        <v>0</v>
      </c>
      <c r="V149" s="6">
        <f>SUM(NonNurse[[#This Row],[Occupational Therapist Hours]],NonNurse[[#This Row],[OT Assistant Hours]],NonNurse[[#This Row],[OT Aide Hours]])/NonNurse[[#This Row],[MDS Census]]</f>
        <v>0.10677485832045337</v>
      </c>
      <c r="W149" s="6">
        <v>3.6433695652173919</v>
      </c>
      <c r="X149" s="6">
        <v>4.6768478260869557</v>
      </c>
      <c r="Y149" s="6">
        <v>0</v>
      </c>
      <c r="Z149" s="6">
        <f>SUM(NonNurse[[#This Row],[Physical Therapist (PT) Hours]],NonNurse[[#This Row],[PT Assistant Hours]],NonNurse[[#This Row],[PT Aide Hours]])/NonNurse[[#This Row],[MDS Census]]</f>
        <v>0.13145457667868796</v>
      </c>
      <c r="AA149" s="6">
        <v>0</v>
      </c>
      <c r="AB149" s="6">
        <v>0</v>
      </c>
      <c r="AC149" s="6">
        <v>0</v>
      </c>
      <c r="AD149" s="6">
        <v>0</v>
      </c>
      <c r="AE149" s="6">
        <v>0</v>
      </c>
      <c r="AF149" s="6">
        <v>0</v>
      </c>
      <c r="AG149" s="6">
        <v>0</v>
      </c>
      <c r="AH149" s="1">
        <v>245293</v>
      </c>
      <c r="AI149">
        <v>5</v>
      </c>
    </row>
    <row r="150" spans="1:35" x14ac:dyDescent="0.25">
      <c r="A150" t="s">
        <v>356</v>
      </c>
      <c r="B150" t="s">
        <v>9</v>
      </c>
      <c r="C150" t="s">
        <v>526</v>
      </c>
      <c r="D150" t="s">
        <v>412</v>
      </c>
      <c r="E150" s="6">
        <v>73.369565217391298</v>
      </c>
      <c r="F150" s="6">
        <v>4.8260869565217392</v>
      </c>
      <c r="G150" s="6">
        <v>0</v>
      </c>
      <c r="H150" s="6">
        <v>0</v>
      </c>
      <c r="I150" s="6">
        <v>0</v>
      </c>
      <c r="J150" s="6">
        <v>0</v>
      </c>
      <c r="K150" s="6">
        <v>0</v>
      </c>
      <c r="L150" s="6">
        <v>3.901086956521739</v>
      </c>
      <c r="M150" s="6">
        <v>5.1413043478260869</v>
      </c>
      <c r="N150" s="6">
        <v>4.4841304347826085</v>
      </c>
      <c r="O150" s="6">
        <f>SUM(NonNurse[[#This Row],[Qualified Social Work Staff Hours]],NonNurse[[#This Row],[Other Social Work Staff Hours]])/NonNurse[[#This Row],[MDS Census]]</f>
        <v>0.13119111111111112</v>
      </c>
      <c r="P150" s="6">
        <v>5.2173913043478262</v>
      </c>
      <c r="Q150" s="6">
        <v>34.404891304347828</v>
      </c>
      <c r="R150" s="6">
        <f>SUM(NonNurse[[#This Row],[Qualified Activities Professional Hours]],NonNurse[[#This Row],[Other Activities Professional Hours]])/NonNurse[[#This Row],[MDS Census]]</f>
        <v>0.54003703703703709</v>
      </c>
      <c r="S150" s="6">
        <v>1.8455434782608702</v>
      </c>
      <c r="T150" s="6">
        <v>12.415978260869567</v>
      </c>
      <c r="U150" s="6">
        <v>0</v>
      </c>
      <c r="V150" s="6">
        <f>SUM(NonNurse[[#This Row],[Occupational Therapist Hours]],NonNurse[[#This Row],[OT Assistant Hours]],NonNurse[[#This Row],[OT Aide Hours]])/NonNurse[[#This Row],[MDS Census]]</f>
        <v>0.19437925925925931</v>
      </c>
      <c r="W150" s="6">
        <v>3.608152173913044</v>
      </c>
      <c r="X150" s="6">
        <v>6.0679347826086945</v>
      </c>
      <c r="Y150" s="6">
        <v>0</v>
      </c>
      <c r="Z150" s="6">
        <f>SUM(NonNurse[[#This Row],[Physical Therapist (PT) Hours]],NonNurse[[#This Row],[PT Assistant Hours]],NonNurse[[#This Row],[PT Aide Hours]])/NonNurse[[#This Row],[MDS Census]]</f>
        <v>0.13188148148148149</v>
      </c>
      <c r="AA150" s="6">
        <v>0</v>
      </c>
      <c r="AB150" s="6">
        <v>0</v>
      </c>
      <c r="AC150" s="6">
        <v>0</v>
      </c>
      <c r="AD150" s="6">
        <v>53.622282608695649</v>
      </c>
      <c r="AE150" s="6">
        <v>0</v>
      </c>
      <c r="AF150" s="6">
        <v>0</v>
      </c>
      <c r="AG150" s="6">
        <v>0</v>
      </c>
      <c r="AH150" s="1">
        <v>245024</v>
      </c>
      <c r="AI150">
        <v>5</v>
      </c>
    </row>
    <row r="151" spans="1:35" x14ac:dyDescent="0.25">
      <c r="A151" t="s">
        <v>356</v>
      </c>
      <c r="B151" t="s">
        <v>313</v>
      </c>
      <c r="C151" t="s">
        <v>489</v>
      </c>
      <c r="D151" t="s">
        <v>415</v>
      </c>
      <c r="E151" s="6">
        <v>43.695652173913047</v>
      </c>
      <c r="F151" s="6">
        <v>9.0434782608695645</v>
      </c>
      <c r="G151" s="6">
        <v>0.7630434782608696</v>
      </c>
      <c r="H151" s="6">
        <v>0.96934782608695658</v>
      </c>
      <c r="I151" s="6">
        <v>9.2173913043478262</v>
      </c>
      <c r="J151" s="6">
        <v>0</v>
      </c>
      <c r="K151" s="6">
        <v>0</v>
      </c>
      <c r="L151" s="6">
        <v>2.6929347826086958</v>
      </c>
      <c r="M151" s="6">
        <v>19.032608695652176</v>
      </c>
      <c r="N151" s="6">
        <v>9.5652173913043477</v>
      </c>
      <c r="O151" s="6">
        <f>SUM(NonNurse[[#This Row],[Qualified Social Work Staff Hours]],NonNurse[[#This Row],[Other Social Work Staff Hours]])/NonNurse[[#This Row],[MDS Census]]</f>
        <v>0.65447761194029852</v>
      </c>
      <c r="P151" s="6">
        <v>0</v>
      </c>
      <c r="Q151" s="6">
        <v>0.10054347826086957</v>
      </c>
      <c r="R151" s="6">
        <f>SUM(NonNurse[[#This Row],[Qualified Activities Professional Hours]],NonNurse[[#This Row],[Other Activities Professional Hours]])/NonNurse[[#This Row],[MDS Census]]</f>
        <v>2.3009950248756217E-3</v>
      </c>
      <c r="S151" s="6">
        <v>24.646739130434781</v>
      </c>
      <c r="T151" s="6">
        <v>19.095108695652176</v>
      </c>
      <c r="U151" s="6">
        <v>0</v>
      </c>
      <c r="V151" s="6">
        <f>SUM(NonNurse[[#This Row],[Occupational Therapist Hours]],NonNurse[[#This Row],[OT Assistant Hours]],NonNurse[[#This Row],[OT Aide Hours]])/NonNurse[[#This Row],[MDS Census]]</f>
        <v>1.0010572139303482</v>
      </c>
      <c r="W151" s="6">
        <v>36.152173913043477</v>
      </c>
      <c r="X151" s="6">
        <v>15.611413043478262</v>
      </c>
      <c r="Y151" s="6">
        <v>0</v>
      </c>
      <c r="Z151" s="6">
        <f>SUM(NonNurse[[#This Row],[Physical Therapist (PT) Hours]],NonNurse[[#This Row],[PT Assistant Hours]],NonNurse[[#This Row],[PT Aide Hours]])/NonNurse[[#This Row],[MDS Census]]</f>
        <v>1.1846393034825868</v>
      </c>
      <c r="AA151" s="6">
        <v>0</v>
      </c>
      <c r="AB151" s="6">
        <v>0</v>
      </c>
      <c r="AC151" s="6">
        <v>0</v>
      </c>
      <c r="AD151" s="6">
        <v>0</v>
      </c>
      <c r="AE151" s="6">
        <v>0</v>
      </c>
      <c r="AF151" s="6">
        <v>0</v>
      </c>
      <c r="AG151" s="6">
        <v>0</v>
      </c>
      <c r="AH151" s="1">
        <v>245624</v>
      </c>
      <c r="AI151">
        <v>5</v>
      </c>
    </row>
    <row r="152" spans="1:35" x14ac:dyDescent="0.25">
      <c r="A152" t="s">
        <v>356</v>
      </c>
      <c r="B152" t="s">
        <v>312</v>
      </c>
      <c r="C152" t="s">
        <v>539</v>
      </c>
      <c r="D152" t="s">
        <v>411</v>
      </c>
      <c r="E152" s="6">
        <v>39.260869565217391</v>
      </c>
      <c r="F152" s="6">
        <v>3.5652173913043477</v>
      </c>
      <c r="G152" s="6">
        <v>0.3815217391304348</v>
      </c>
      <c r="H152" s="6">
        <v>0.53543478260869581</v>
      </c>
      <c r="I152" s="6">
        <v>3.2173913043478262</v>
      </c>
      <c r="J152" s="6">
        <v>0</v>
      </c>
      <c r="K152" s="6">
        <v>0</v>
      </c>
      <c r="L152" s="6">
        <v>3.4836956521739131</v>
      </c>
      <c r="M152" s="6">
        <v>10.177173913043477</v>
      </c>
      <c r="N152" s="6">
        <v>0</v>
      </c>
      <c r="O152" s="6">
        <f>SUM(NonNurse[[#This Row],[Qualified Social Work Staff Hours]],NonNurse[[#This Row],[Other Social Work Staff Hours]])/NonNurse[[#This Row],[MDS Census]]</f>
        <v>0.25921926910298998</v>
      </c>
      <c r="P152" s="6">
        <v>0</v>
      </c>
      <c r="Q152" s="6">
        <v>1.1711956521739131</v>
      </c>
      <c r="R152" s="6">
        <f>SUM(NonNurse[[#This Row],[Qualified Activities Professional Hours]],NonNurse[[#This Row],[Other Activities Professional Hours]])/NonNurse[[#This Row],[MDS Census]]</f>
        <v>2.9831118493909192E-2</v>
      </c>
      <c r="S152" s="6">
        <v>18.076086956521738</v>
      </c>
      <c r="T152" s="6">
        <v>8.7527173913043477</v>
      </c>
      <c r="U152" s="6">
        <v>0</v>
      </c>
      <c r="V152" s="6">
        <f>SUM(NonNurse[[#This Row],[Occupational Therapist Hours]],NonNurse[[#This Row],[OT Assistant Hours]],NonNurse[[#This Row],[OT Aide Hours]])/NonNurse[[#This Row],[MDS Census]]</f>
        <v>0.68334717607973416</v>
      </c>
      <c r="W152" s="6">
        <v>28.331521739130434</v>
      </c>
      <c r="X152" s="6">
        <v>11.138586956521738</v>
      </c>
      <c r="Y152" s="6">
        <v>0</v>
      </c>
      <c r="Z152" s="6">
        <f>SUM(NonNurse[[#This Row],[Physical Therapist (PT) Hours]],NonNurse[[#This Row],[PT Assistant Hours]],NonNurse[[#This Row],[PT Aide Hours]])/NonNurse[[#This Row],[MDS Census]]</f>
        <v>1.005329457364341</v>
      </c>
      <c r="AA152" s="6">
        <v>0</v>
      </c>
      <c r="AB152" s="6">
        <v>0</v>
      </c>
      <c r="AC152" s="6">
        <v>0</v>
      </c>
      <c r="AD152" s="6">
        <v>0</v>
      </c>
      <c r="AE152" s="6">
        <v>0</v>
      </c>
      <c r="AF152" s="6">
        <v>0</v>
      </c>
      <c r="AG152" s="6">
        <v>0</v>
      </c>
      <c r="AH152" s="1">
        <v>245623</v>
      </c>
      <c r="AI152">
        <v>5</v>
      </c>
    </row>
    <row r="153" spans="1:35" x14ac:dyDescent="0.25">
      <c r="A153" t="s">
        <v>356</v>
      </c>
      <c r="B153" t="s">
        <v>224</v>
      </c>
      <c r="C153" t="s">
        <v>494</v>
      </c>
      <c r="D153" t="s">
        <v>451</v>
      </c>
      <c r="E153" s="6">
        <v>47.021739130434781</v>
      </c>
      <c r="F153" s="6">
        <v>1.1086956521739131</v>
      </c>
      <c r="G153" s="6">
        <v>0.31521739130434784</v>
      </c>
      <c r="H153" s="6">
        <v>0.28804347826086957</v>
      </c>
      <c r="I153" s="6">
        <v>1.0326086956521738</v>
      </c>
      <c r="J153" s="6">
        <v>0</v>
      </c>
      <c r="K153" s="6">
        <v>0</v>
      </c>
      <c r="L153" s="6">
        <v>4.5652173913043478E-2</v>
      </c>
      <c r="M153" s="6">
        <v>4.533695652173912</v>
      </c>
      <c r="N153" s="6">
        <v>0</v>
      </c>
      <c r="O153" s="6">
        <f>SUM(NonNurse[[#This Row],[Qualified Social Work Staff Hours]],NonNurse[[#This Row],[Other Social Work Staff Hours]])/NonNurse[[#This Row],[MDS Census]]</f>
        <v>9.6417013407304644E-2</v>
      </c>
      <c r="P153" s="6">
        <v>22.399999999999991</v>
      </c>
      <c r="Q153" s="6">
        <v>0</v>
      </c>
      <c r="R153" s="6">
        <f>SUM(NonNurse[[#This Row],[Qualified Activities Professional Hours]],NonNurse[[#This Row],[Other Activities Professional Hours]])/NonNurse[[#This Row],[MDS Census]]</f>
        <v>0.47637540453074417</v>
      </c>
      <c r="S153" s="6">
        <v>0.23913043478260859</v>
      </c>
      <c r="T153" s="6">
        <v>0</v>
      </c>
      <c r="U153" s="6">
        <v>0</v>
      </c>
      <c r="V153" s="6">
        <f>SUM(NonNurse[[#This Row],[Occupational Therapist Hours]],NonNurse[[#This Row],[OT Assistant Hours]],NonNurse[[#This Row],[OT Aide Hours]])/NonNurse[[#This Row],[MDS Census]]</f>
        <v>5.0855293573740159E-3</v>
      </c>
      <c r="W153" s="6">
        <v>0.15652173913043479</v>
      </c>
      <c r="X153" s="6">
        <v>9.2391304347826109E-2</v>
      </c>
      <c r="Y153" s="6">
        <v>0</v>
      </c>
      <c r="Z153" s="6">
        <f>SUM(NonNurse[[#This Row],[Physical Therapist (PT) Hours]],NonNurse[[#This Row],[PT Assistant Hours]],NonNurse[[#This Row],[PT Aide Hours]])/NonNurse[[#This Row],[MDS Census]]</f>
        <v>5.2935737401756831E-3</v>
      </c>
      <c r="AA153" s="6">
        <v>0</v>
      </c>
      <c r="AB153" s="6">
        <v>0</v>
      </c>
      <c r="AC153" s="6">
        <v>0</v>
      </c>
      <c r="AD153" s="6">
        <v>0</v>
      </c>
      <c r="AE153" s="6">
        <v>0</v>
      </c>
      <c r="AF153" s="6">
        <v>0</v>
      </c>
      <c r="AG153" s="6">
        <v>0</v>
      </c>
      <c r="AH153" s="1">
        <v>245485</v>
      </c>
      <c r="AI153">
        <v>5</v>
      </c>
    </row>
    <row r="154" spans="1:35" x14ac:dyDescent="0.25">
      <c r="A154" t="s">
        <v>356</v>
      </c>
      <c r="B154" t="s">
        <v>208</v>
      </c>
      <c r="C154" t="s">
        <v>512</v>
      </c>
      <c r="D154" t="s">
        <v>415</v>
      </c>
      <c r="E154" s="6">
        <v>101.47826086956522</v>
      </c>
      <c r="F154" s="6">
        <v>5.1304347826086953</v>
      </c>
      <c r="G154" s="6">
        <v>0.15217391304347827</v>
      </c>
      <c r="H154" s="6">
        <v>0.4891304347826087</v>
      </c>
      <c r="I154" s="6">
        <v>6.2391304347826084</v>
      </c>
      <c r="J154" s="6">
        <v>0</v>
      </c>
      <c r="K154" s="6">
        <v>0</v>
      </c>
      <c r="L154" s="6">
        <v>2.6548913043478262</v>
      </c>
      <c r="M154" s="6">
        <v>13.858695652173912</v>
      </c>
      <c r="N154" s="6">
        <v>4.3913043478260869</v>
      </c>
      <c r="O154" s="6">
        <f>SUM(NonNurse[[#This Row],[Qualified Social Work Staff Hours]],NonNurse[[#This Row],[Other Social Work Staff Hours]])/NonNurse[[#This Row],[MDS Census]]</f>
        <v>0.17984147386461011</v>
      </c>
      <c r="P154" s="6">
        <v>7.2038043478260869</v>
      </c>
      <c r="Q154" s="6">
        <v>31.904891304347824</v>
      </c>
      <c r="R154" s="6">
        <f>SUM(NonNurse[[#This Row],[Qualified Activities Professional Hours]],NonNurse[[#This Row],[Other Activities Professional Hours]])/NonNurse[[#This Row],[MDS Census]]</f>
        <v>0.38538988860325624</v>
      </c>
      <c r="S154" s="6">
        <v>9.4429347826086953</v>
      </c>
      <c r="T154" s="6">
        <v>5.1195652173913047</v>
      </c>
      <c r="U154" s="6">
        <v>0</v>
      </c>
      <c r="V154" s="6">
        <f>SUM(NonNurse[[#This Row],[Occupational Therapist Hours]],NonNurse[[#This Row],[OT Assistant Hours]],NonNurse[[#This Row],[OT Aide Hours]])/NonNurse[[#This Row],[MDS Census]]</f>
        <v>0.14350364181662381</v>
      </c>
      <c r="W154" s="6">
        <v>16.494565217391305</v>
      </c>
      <c r="X154" s="6">
        <v>3.7255434782608696</v>
      </c>
      <c r="Y154" s="6">
        <v>0</v>
      </c>
      <c r="Z154" s="6">
        <f>SUM(NonNurse[[#This Row],[Physical Therapist (PT) Hours]],NonNurse[[#This Row],[PT Assistant Hours]],NonNurse[[#This Row],[PT Aide Hours]])/NonNurse[[#This Row],[MDS Census]]</f>
        <v>0.19925556983718939</v>
      </c>
      <c r="AA154" s="6">
        <v>0</v>
      </c>
      <c r="AB154" s="6">
        <v>8.9021739130434785</v>
      </c>
      <c r="AC154" s="6">
        <v>0</v>
      </c>
      <c r="AD154" s="6">
        <v>1.7119565217391304</v>
      </c>
      <c r="AE154" s="6">
        <v>0</v>
      </c>
      <c r="AF154" s="6">
        <v>0</v>
      </c>
      <c r="AG154" s="6">
        <v>0</v>
      </c>
      <c r="AH154" s="1">
        <v>245460</v>
      </c>
      <c r="AI154">
        <v>5</v>
      </c>
    </row>
    <row r="155" spans="1:35" x14ac:dyDescent="0.25">
      <c r="A155" t="s">
        <v>356</v>
      </c>
      <c r="B155" t="s">
        <v>256</v>
      </c>
      <c r="C155" t="s">
        <v>664</v>
      </c>
      <c r="D155" t="s">
        <v>414</v>
      </c>
      <c r="E155" s="6">
        <v>21.478260869565219</v>
      </c>
      <c r="F155" s="6">
        <v>4.6331521739130439</v>
      </c>
      <c r="G155" s="6">
        <v>0</v>
      </c>
      <c r="H155" s="6">
        <v>0</v>
      </c>
      <c r="I155" s="6">
        <v>0</v>
      </c>
      <c r="J155" s="6">
        <v>0</v>
      </c>
      <c r="K155" s="6">
        <v>0</v>
      </c>
      <c r="L155" s="6">
        <v>0.1242391304347826</v>
      </c>
      <c r="M155" s="6">
        <v>5.6684782608695654</v>
      </c>
      <c r="N155" s="6">
        <v>0</v>
      </c>
      <c r="O155" s="6">
        <f>SUM(NonNurse[[#This Row],[Qualified Social Work Staff Hours]],NonNurse[[#This Row],[Other Social Work Staff Hours]])/NonNurse[[#This Row],[MDS Census]]</f>
        <v>0.26391700404858298</v>
      </c>
      <c r="P155" s="6">
        <v>0</v>
      </c>
      <c r="Q155" s="6">
        <v>17.760869565217391</v>
      </c>
      <c r="R155" s="6">
        <f>SUM(NonNurse[[#This Row],[Qualified Activities Professional Hours]],NonNurse[[#This Row],[Other Activities Professional Hours]])/NonNurse[[#This Row],[MDS Census]]</f>
        <v>0.82692307692307687</v>
      </c>
      <c r="S155" s="6">
        <v>0.17652173913043481</v>
      </c>
      <c r="T155" s="6">
        <v>0.43478260869565216</v>
      </c>
      <c r="U155" s="6">
        <v>0</v>
      </c>
      <c r="V155" s="6">
        <f>SUM(NonNurse[[#This Row],[Occupational Therapist Hours]],NonNurse[[#This Row],[OT Assistant Hours]],NonNurse[[#This Row],[OT Aide Hours]])/NonNurse[[#This Row],[MDS Census]]</f>
        <v>2.8461538461538462E-2</v>
      </c>
      <c r="W155" s="6">
        <v>8.7608695652173912E-2</v>
      </c>
      <c r="X155" s="6">
        <v>0.84239130434782605</v>
      </c>
      <c r="Y155" s="6">
        <v>0</v>
      </c>
      <c r="Z155" s="6">
        <f>SUM(NonNurse[[#This Row],[Physical Therapist (PT) Hours]],NonNurse[[#This Row],[PT Assistant Hours]],NonNurse[[#This Row],[PT Aide Hours]])/NonNurse[[#This Row],[MDS Census]]</f>
        <v>4.3299595141700398E-2</v>
      </c>
      <c r="AA155" s="6">
        <v>0</v>
      </c>
      <c r="AB155" s="6">
        <v>0</v>
      </c>
      <c r="AC155" s="6">
        <v>0</v>
      </c>
      <c r="AD155" s="6">
        <v>0</v>
      </c>
      <c r="AE155" s="6">
        <v>0</v>
      </c>
      <c r="AF155" s="6">
        <v>0</v>
      </c>
      <c r="AG155" s="6">
        <v>0</v>
      </c>
      <c r="AH155" s="1">
        <v>245535</v>
      </c>
      <c r="AI155">
        <v>5</v>
      </c>
    </row>
    <row r="156" spans="1:35" x14ac:dyDescent="0.25">
      <c r="A156" t="s">
        <v>356</v>
      </c>
      <c r="B156" t="s">
        <v>61</v>
      </c>
      <c r="C156" t="s">
        <v>558</v>
      </c>
      <c r="D156" t="s">
        <v>430</v>
      </c>
      <c r="E156" s="6">
        <v>41.217391304347828</v>
      </c>
      <c r="F156" s="6">
        <v>6.0489130434782608</v>
      </c>
      <c r="G156" s="6">
        <v>3.2608695652173912E-2</v>
      </c>
      <c r="H156" s="6">
        <v>0.15760869565217392</v>
      </c>
      <c r="I156" s="6">
        <v>0.13043478260869565</v>
      </c>
      <c r="J156" s="6">
        <v>0</v>
      </c>
      <c r="K156" s="6">
        <v>0</v>
      </c>
      <c r="L156" s="6">
        <v>0</v>
      </c>
      <c r="M156" s="6">
        <v>0</v>
      </c>
      <c r="N156" s="6">
        <v>0</v>
      </c>
      <c r="O156" s="6">
        <f>SUM(NonNurse[[#This Row],[Qualified Social Work Staff Hours]],NonNurse[[#This Row],[Other Social Work Staff Hours]])/NonNurse[[#This Row],[MDS Census]]</f>
        <v>0</v>
      </c>
      <c r="P156" s="6">
        <v>33.554347826086953</v>
      </c>
      <c r="Q156" s="6">
        <v>0</v>
      </c>
      <c r="R156" s="6">
        <f>SUM(NonNurse[[#This Row],[Qualified Activities Professional Hours]],NonNurse[[#This Row],[Other Activities Professional Hours]])/NonNurse[[#This Row],[MDS Census]]</f>
        <v>0.81408227848101256</v>
      </c>
      <c r="S156" s="6">
        <v>0</v>
      </c>
      <c r="T156" s="6">
        <v>0</v>
      </c>
      <c r="U156" s="6">
        <v>0</v>
      </c>
      <c r="V156" s="6">
        <f>SUM(NonNurse[[#This Row],[Occupational Therapist Hours]],NonNurse[[#This Row],[OT Assistant Hours]],NonNurse[[#This Row],[OT Aide Hours]])/NonNurse[[#This Row],[MDS Census]]</f>
        <v>0</v>
      </c>
      <c r="W156" s="6">
        <v>0</v>
      </c>
      <c r="X156" s="6">
        <v>0</v>
      </c>
      <c r="Y156" s="6">
        <v>0</v>
      </c>
      <c r="Z156" s="6">
        <f>SUM(NonNurse[[#This Row],[Physical Therapist (PT) Hours]],NonNurse[[#This Row],[PT Assistant Hours]],NonNurse[[#This Row],[PT Aide Hours]])/NonNurse[[#This Row],[MDS Census]]</f>
        <v>0</v>
      </c>
      <c r="AA156" s="6">
        <v>0</v>
      </c>
      <c r="AB156" s="6">
        <v>4.8586956521739131</v>
      </c>
      <c r="AC156" s="6">
        <v>0</v>
      </c>
      <c r="AD156" s="6">
        <v>0</v>
      </c>
      <c r="AE156" s="6">
        <v>0</v>
      </c>
      <c r="AF156" s="6">
        <v>0</v>
      </c>
      <c r="AG156" s="6">
        <v>0</v>
      </c>
      <c r="AH156" s="1">
        <v>245247</v>
      </c>
      <c r="AI156">
        <v>5</v>
      </c>
    </row>
    <row r="157" spans="1:35" x14ac:dyDescent="0.25">
      <c r="A157" t="s">
        <v>356</v>
      </c>
      <c r="B157" t="s">
        <v>189</v>
      </c>
      <c r="C157" t="s">
        <v>510</v>
      </c>
      <c r="D157" t="s">
        <v>395</v>
      </c>
      <c r="E157" s="6">
        <v>54.478260869565219</v>
      </c>
      <c r="F157" s="6">
        <v>5.0434782608695654</v>
      </c>
      <c r="G157" s="6">
        <v>0</v>
      </c>
      <c r="H157" s="6">
        <v>0</v>
      </c>
      <c r="I157" s="6">
        <v>0</v>
      </c>
      <c r="J157" s="6">
        <v>0</v>
      </c>
      <c r="K157" s="6">
        <v>0</v>
      </c>
      <c r="L157" s="6">
        <v>0.71739130434782605</v>
      </c>
      <c r="M157" s="6">
        <v>0</v>
      </c>
      <c r="N157" s="6">
        <v>5.0978260869565215</v>
      </c>
      <c r="O157" s="6">
        <f>SUM(NonNurse[[#This Row],[Qualified Social Work Staff Hours]],NonNurse[[#This Row],[Other Social Work Staff Hours]])/NonNurse[[#This Row],[MDS Census]]</f>
        <v>9.3575418994413406E-2</v>
      </c>
      <c r="P157" s="6">
        <v>5.0217391304347823</v>
      </c>
      <c r="Q157" s="6">
        <v>9.9510869565217384</v>
      </c>
      <c r="R157" s="6">
        <f>SUM(NonNurse[[#This Row],[Qualified Activities Professional Hours]],NonNurse[[#This Row],[Other Activities Professional Hours]])/NonNurse[[#This Row],[MDS Census]]</f>
        <v>0.27484038308060649</v>
      </c>
      <c r="S157" s="6">
        <v>10.96858695652174</v>
      </c>
      <c r="T157" s="6">
        <v>5.1005434782608692</v>
      </c>
      <c r="U157" s="6">
        <v>0</v>
      </c>
      <c r="V157" s="6">
        <f>SUM(NonNurse[[#This Row],[Occupational Therapist Hours]],NonNurse[[#This Row],[OT Assistant Hours]],NonNurse[[#This Row],[OT Aide Hours]])/NonNurse[[#This Row],[MDS Census]]</f>
        <v>0.29496408619313647</v>
      </c>
      <c r="W157" s="6">
        <v>8.5948913043478257</v>
      </c>
      <c r="X157" s="6">
        <v>3.9832608695652176</v>
      </c>
      <c r="Y157" s="6">
        <v>0</v>
      </c>
      <c r="Z157" s="6">
        <f>SUM(NonNurse[[#This Row],[Physical Therapist (PT) Hours]],NonNurse[[#This Row],[PT Assistant Hours]],NonNurse[[#This Row],[PT Aide Hours]])/NonNurse[[#This Row],[MDS Census]]</f>
        <v>0.23088387869114124</v>
      </c>
      <c r="AA157" s="6">
        <v>0</v>
      </c>
      <c r="AB157" s="6">
        <v>0</v>
      </c>
      <c r="AC157" s="6">
        <v>0</v>
      </c>
      <c r="AD157" s="6">
        <v>0</v>
      </c>
      <c r="AE157" s="6">
        <v>0</v>
      </c>
      <c r="AF157" s="6">
        <v>0</v>
      </c>
      <c r="AG157" s="6">
        <v>0</v>
      </c>
      <c r="AH157" s="1">
        <v>245435</v>
      </c>
      <c r="AI157">
        <v>5</v>
      </c>
    </row>
    <row r="158" spans="1:35" x14ac:dyDescent="0.25">
      <c r="A158" t="s">
        <v>356</v>
      </c>
      <c r="B158" t="s">
        <v>181</v>
      </c>
      <c r="C158" t="s">
        <v>628</v>
      </c>
      <c r="D158" t="s">
        <v>456</v>
      </c>
      <c r="E158" s="6">
        <v>75.456521739130437</v>
      </c>
      <c r="F158" s="6">
        <v>4.9565217391304346</v>
      </c>
      <c r="G158" s="6">
        <v>0.14130434782608695</v>
      </c>
      <c r="H158" s="6">
        <v>0.54793478260869566</v>
      </c>
      <c r="I158" s="6">
        <v>1.75</v>
      </c>
      <c r="J158" s="6">
        <v>0</v>
      </c>
      <c r="K158" s="6">
        <v>0</v>
      </c>
      <c r="L158" s="6">
        <v>4.0822826086956532</v>
      </c>
      <c r="M158" s="6">
        <v>4.9945652173913047</v>
      </c>
      <c r="N158" s="6">
        <v>3.9755434782608696</v>
      </c>
      <c r="O158" s="6">
        <f>SUM(NonNurse[[#This Row],[Qualified Social Work Staff Hours]],NonNurse[[#This Row],[Other Social Work Staff Hours]])/NonNurse[[#This Row],[MDS Census]]</f>
        <v>0.1188778450014405</v>
      </c>
      <c r="P158" s="6">
        <v>3.0842391304347827</v>
      </c>
      <c r="Q158" s="6">
        <v>11.364130434782609</v>
      </c>
      <c r="R158" s="6">
        <f>SUM(NonNurse[[#This Row],[Qualified Activities Professional Hours]],NonNurse[[#This Row],[Other Activities Professional Hours]])/NonNurse[[#This Row],[MDS Census]]</f>
        <v>0.19147940074906367</v>
      </c>
      <c r="S158" s="6">
        <v>11.988369565217395</v>
      </c>
      <c r="T158" s="6">
        <v>8.0755434782608706</v>
      </c>
      <c r="U158" s="6">
        <v>0</v>
      </c>
      <c r="V158" s="6">
        <f>SUM(NonNurse[[#This Row],[Occupational Therapist Hours]],NonNurse[[#This Row],[OT Assistant Hours]],NonNurse[[#This Row],[OT Aide Hours]])/NonNurse[[#This Row],[MDS Census]]</f>
        <v>0.26590031691155291</v>
      </c>
      <c r="W158" s="6">
        <v>6.644565217391305</v>
      </c>
      <c r="X158" s="6">
        <v>10.097173913043477</v>
      </c>
      <c r="Y158" s="6">
        <v>0</v>
      </c>
      <c r="Z158" s="6">
        <f>SUM(NonNurse[[#This Row],[Physical Therapist (PT) Hours]],NonNurse[[#This Row],[PT Assistant Hours]],NonNurse[[#This Row],[PT Aide Hours]])/NonNurse[[#This Row],[MDS Census]]</f>
        <v>0.22187265917602991</v>
      </c>
      <c r="AA158" s="6">
        <v>0</v>
      </c>
      <c r="AB158" s="6">
        <v>0</v>
      </c>
      <c r="AC158" s="6">
        <v>0</v>
      </c>
      <c r="AD158" s="6">
        <v>0.625</v>
      </c>
      <c r="AE158" s="6">
        <v>0</v>
      </c>
      <c r="AF158" s="6">
        <v>0</v>
      </c>
      <c r="AG158" s="6">
        <v>0</v>
      </c>
      <c r="AH158" s="1">
        <v>245426</v>
      </c>
      <c r="AI158">
        <v>5</v>
      </c>
    </row>
    <row r="159" spans="1:35" x14ac:dyDescent="0.25">
      <c r="A159" t="s">
        <v>356</v>
      </c>
      <c r="B159" t="s">
        <v>111</v>
      </c>
      <c r="C159" t="s">
        <v>589</v>
      </c>
      <c r="D159" t="s">
        <v>387</v>
      </c>
      <c r="E159" s="6">
        <v>24.75</v>
      </c>
      <c r="F159" s="6">
        <v>5.6954347826086957</v>
      </c>
      <c r="G159" s="6">
        <v>0</v>
      </c>
      <c r="H159" s="6">
        <v>0.33967391304347827</v>
      </c>
      <c r="I159" s="6">
        <v>0.38043478260869568</v>
      </c>
      <c r="J159" s="6">
        <v>0</v>
      </c>
      <c r="K159" s="6">
        <v>0</v>
      </c>
      <c r="L159" s="6">
        <v>0.6226086956521738</v>
      </c>
      <c r="M159" s="6">
        <v>5.6521739130434785</v>
      </c>
      <c r="N159" s="6">
        <v>0</v>
      </c>
      <c r="O159" s="6">
        <f>SUM(NonNurse[[#This Row],[Qualified Social Work Staff Hours]],NonNurse[[#This Row],[Other Social Work Staff Hours]])/NonNurse[[#This Row],[MDS Census]]</f>
        <v>0.22837066315327187</v>
      </c>
      <c r="P159" s="6">
        <v>4.9791304347826095</v>
      </c>
      <c r="Q159" s="6">
        <v>0</v>
      </c>
      <c r="R159" s="6">
        <f>SUM(NonNurse[[#This Row],[Qualified Activities Professional Hours]],NonNurse[[#This Row],[Other Activities Professional Hours]])/NonNurse[[#This Row],[MDS Census]]</f>
        <v>0.20117698726394381</v>
      </c>
      <c r="S159" s="6">
        <v>1.339130434782609</v>
      </c>
      <c r="T159" s="6">
        <v>1.3915217391304353</v>
      </c>
      <c r="U159" s="6">
        <v>0</v>
      </c>
      <c r="V159" s="6">
        <f>SUM(NonNurse[[#This Row],[Occupational Therapist Hours]],NonNurse[[#This Row],[OT Assistant Hours]],NonNurse[[#This Row],[OT Aide Hours]])/NonNurse[[#This Row],[MDS Census]]</f>
        <v>0.11032938076416339</v>
      </c>
      <c r="W159" s="6">
        <v>1.0533695652173913</v>
      </c>
      <c r="X159" s="6">
        <v>4.0785869565217379</v>
      </c>
      <c r="Y159" s="6">
        <v>0</v>
      </c>
      <c r="Z159" s="6">
        <f>SUM(NonNurse[[#This Row],[Physical Therapist (PT) Hours]],NonNurse[[#This Row],[PT Assistant Hours]],NonNurse[[#This Row],[PT Aide Hours]])/NonNurse[[#This Row],[MDS Census]]</f>
        <v>0.20735177865612642</v>
      </c>
      <c r="AA159" s="6">
        <v>0</v>
      </c>
      <c r="AB159" s="6">
        <v>0</v>
      </c>
      <c r="AC159" s="6">
        <v>0</v>
      </c>
      <c r="AD159" s="6">
        <v>0</v>
      </c>
      <c r="AE159" s="6">
        <v>0</v>
      </c>
      <c r="AF159" s="6">
        <v>0</v>
      </c>
      <c r="AG159" s="6">
        <v>0</v>
      </c>
      <c r="AH159" s="1">
        <v>245319</v>
      </c>
      <c r="AI159">
        <v>5</v>
      </c>
    </row>
    <row r="160" spans="1:35" x14ac:dyDescent="0.25">
      <c r="A160" t="s">
        <v>356</v>
      </c>
      <c r="B160" t="s">
        <v>301</v>
      </c>
      <c r="C160" t="s">
        <v>692</v>
      </c>
      <c r="D160" t="s">
        <v>415</v>
      </c>
      <c r="E160" s="6">
        <v>16.173913043478262</v>
      </c>
      <c r="F160" s="6">
        <v>5.7391304347826084</v>
      </c>
      <c r="G160" s="6">
        <v>0.13043478260869565</v>
      </c>
      <c r="H160" s="6">
        <v>0</v>
      </c>
      <c r="I160" s="6">
        <v>0.2391304347826087</v>
      </c>
      <c r="J160" s="6">
        <v>0</v>
      </c>
      <c r="K160" s="6">
        <v>0</v>
      </c>
      <c r="L160" s="6">
        <v>0</v>
      </c>
      <c r="M160" s="6">
        <v>0</v>
      </c>
      <c r="N160" s="6">
        <v>0</v>
      </c>
      <c r="O160" s="6">
        <f>SUM(NonNurse[[#This Row],[Qualified Social Work Staff Hours]],NonNurse[[#This Row],[Other Social Work Staff Hours]])/NonNurse[[#This Row],[MDS Census]]</f>
        <v>0</v>
      </c>
      <c r="P160" s="6">
        <v>5.5842391304347823</v>
      </c>
      <c r="Q160" s="6">
        <v>0</v>
      </c>
      <c r="R160" s="6">
        <f>SUM(NonNurse[[#This Row],[Qualified Activities Professional Hours]],NonNurse[[#This Row],[Other Activities Professional Hours]])/NonNurse[[#This Row],[MDS Census]]</f>
        <v>0.34526209677419351</v>
      </c>
      <c r="S160" s="6">
        <v>0</v>
      </c>
      <c r="T160" s="6">
        <v>0</v>
      </c>
      <c r="U160" s="6">
        <v>0</v>
      </c>
      <c r="V160" s="6">
        <f>SUM(NonNurse[[#This Row],[Occupational Therapist Hours]],NonNurse[[#This Row],[OT Assistant Hours]],NonNurse[[#This Row],[OT Aide Hours]])/NonNurse[[#This Row],[MDS Census]]</f>
        <v>0</v>
      </c>
      <c r="W160" s="6">
        <v>0</v>
      </c>
      <c r="X160" s="6">
        <v>0</v>
      </c>
      <c r="Y160" s="6">
        <v>0</v>
      </c>
      <c r="Z160" s="6">
        <f>SUM(NonNurse[[#This Row],[Physical Therapist (PT) Hours]],NonNurse[[#This Row],[PT Assistant Hours]],NonNurse[[#This Row],[PT Aide Hours]])/NonNurse[[#This Row],[MDS Census]]</f>
        <v>0</v>
      </c>
      <c r="AA160" s="6">
        <v>0</v>
      </c>
      <c r="AB160" s="6">
        <v>0</v>
      </c>
      <c r="AC160" s="6">
        <v>0</v>
      </c>
      <c r="AD160" s="6">
        <v>9.7934782608695645</v>
      </c>
      <c r="AE160" s="6">
        <v>0</v>
      </c>
      <c r="AF160" s="6">
        <v>0</v>
      </c>
      <c r="AG160" s="6">
        <v>0</v>
      </c>
      <c r="AH160" s="1">
        <v>245606</v>
      </c>
      <c r="AI160">
        <v>5</v>
      </c>
    </row>
    <row r="161" spans="1:35" x14ac:dyDescent="0.25">
      <c r="A161" t="s">
        <v>356</v>
      </c>
      <c r="B161" t="s">
        <v>36</v>
      </c>
      <c r="C161" t="s">
        <v>542</v>
      </c>
      <c r="D161" t="s">
        <v>415</v>
      </c>
      <c r="E161" s="6">
        <v>48.184782608695649</v>
      </c>
      <c r="F161" s="6">
        <v>4.8695652173913047</v>
      </c>
      <c r="G161" s="6">
        <v>0.15260869565217391</v>
      </c>
      <c r="H161" s="6">
        <v>0.21913043478260866</v>
      </c>
      <c r="I161" s="6">
        <v>1.1304347826086956</v>
      </c>
      <c r="J161" s="6">
        <v>0</v>
      </c>
      <c r="K161" s="6">
        <v>0</v>
      </c>
      <c r="L161" s="6">
        <v>1.2907608695652173</v>
      </c>
      <c r="M161" s="6">
        <v>5.1304347826086953</v>
      </c>
      <c r="N161" s="6">
        <v>5.1739130434782608</v>
      </c>
      <c r="O161" s="6">
        <f>SUM(NonNurse[[#This Row],[Qualified Social Work Staff Hours]],NonNurse[[#This Row],[Other Social Work Staff Hours]])/NonNurse[[#This Row],[MDS Census]]</f>
        <v>0.21385066546356871</v>
      </c>
      <c r="P161" s="6">
        <v>8.2880434782608692</v>
      </c>
      <c r="Q161" s="6">
        <v>22.038043478260871</v>
      </c>
      <c r="R161" s="6">
        <f>SUM(NonNurse[[#This Row],[Qualified Activities Professional Hours]],NonNurse[[#This Row],[Other Activities Professional Hours]])/NonNurse[[#This Row],[MDS Census]]</f>
        <v>0.62937062937062949</v>
      </c>
      <c r="S161" s="6">
        <v>3.6195652173913042</v>
      </c>
      <c r="T161" s="6">
        <v>0.99728260869565222</v>
      </c>
      <c r="U161" s="6">
        <v>0</v>
      </c>
      <c r="V161" s="6">
        <f>SUM(NonNurse[[#This Row],[Occupational Therapist Hours]],NonNurse[[#This Row],[OT Assistant Hours]],NonNurse[[#This Row],[OT Aide Hours]])/NonNurse[[#This Row],[MDS Census]]</f>
        <v>9.5815474847732909E-2</v>
      </c>
      <c r="W161" s="6">
        <v>6.9565217391304346</v>
      </c>
      <c r="X161" s="6">
        <v>4.1059782608695654</v>
      </c>
      <c r="Y161" s="6">
        <v>0</v>
      </c>
      <c r="Z161" s="6">
        <f>SUM(NonNurse[[#This Row],[Physical Therapist (PT) Hours]],NonNurse[[#This Row],[PT Assistant Hours]],NonNurse[[#This Row],[PT Aide Hours]])/NonNurse[[#This Row],[MDS Census]]</f>
        <v>0.22958493119783444</v>
      </c>
      <c r="AA161" s="6">
        <v>0</v>
      </c>
      <c r="AB161" s="6">
        <v>0</v>
      </c>
      <c r="AC161" s="6">
        <v>0</v>
      </c>
      <c r="AD161" s="6">
        <v>0</v>
      </c>
      <c r="AE161" s="6">
        <v>0</v>
      </c>
      <c r="AF161" s="6">
        <v>0</v>
      </c>
      <c r="AG161" s="6">
        <v>0</v>
      </c>
      <c r="AH161" s="1">
        <v>245210</v>
      </c>
      <c r="AI161">
        <v>5</v>
      </c>
    </row>
    <row r="162" spans="1:35" x14ac:dyDescent="0.25">
      <c r="A162" t="s">
        <v>356</v>
      </c>
      <c r="B162" t="s">
        <v>242</v>
      </c>
      <c r="C162" t="s">
        <v>646</v>
      </c>
      <c r="D162" t="s">
        <v>405</v>
      </c>
      <c r="E162" s="6">
        <v>40.586956521739133</v>
      </c>
      <c r="F162" s="6">
        <v>5.2043478260869565</v>
      </c>
      <c r="G162" s="6">
        <v>8.6956521739130432E-2</v>
      </c>
      <c r="H162" s="6">
        <v>0.22065217391304348</v>
      </c>
      <c r="I162" s="6">
        <v>0.98913043478260865</v>
      </c>
      <c r="J162" s="6">
        <v>0</v>
      </c>
      <c r="K162" s="6">
        <v>0</v>
      </c>
      <c r="L162" s="6">
        <v>1.1086956521739131</v>
      </c>
      <c r="M162" s="6">
        <v>5.2173913043478262</v>
      </c>
      <c r="N162" s="6">
        <v>0</v>
      </c>
      <c r="O162" s="6">
        <f>SUM(NonNurse[[#This Row],[Qualified Social Work Staff Hours]],NonNurse[[#This Row],[Other Social Work Staff Hours]])/NonNurse[[#This Row],[MDS Census]]</f>
        <v>0.12854847348687734</v>
      </c>
      <c r="P162" s="6">
        <v>4.8260869565217392</v>
      </c>
      <c r="Q162" s="6">
        <v>0</v>
      </c>
      <c r="R162" s="6">
        <f>SUM(NonNurse[[#This Row],[Qualified Activities Professional Hours]],NonNurse[[#This Row],[Other Activities Professional Hours]])/NonNurse[[#This Row],[MDS Census]]</f>
        <v>0.11890733797536154</v>
      </c>
      <c r="S162" s="6">
        <v>5.4429347826086953</v>
      </c>
      <c r="T162" s="6">
        <v>5.1168478260869561</v>
      </c>
      <c r="U162" s="6">
        <v>0</v>
      </c>
      <c r="V162" s="6">
        <f>SUM(NonNurse[[#This Row],[Occupational Therapist Hours]],NonNurse[[#This Row],[OT Assistant Hours]],NonNurse[[#This Row],[OT Aide Hours]])/NonNurse[[#This Row],[MDS Census]]</f>
        <v>0.26017675415104446</v>
      </c>
      <c r="W162" s="6">
        <v>1.0244565217391304</v>
      </c>
      <c r="X162" s="6">
        <v>10.703695652173913</v>
      </c>
      <c r="Y162" s="6">
        <v>0</v>
      </c>
      <c r="Z162" s="6">
        <f>SUM(NonNurse[[#This Row],[Physical Therapist (PT) Hours]],NonNurse[[#This Row],[PT Assistant Hours]],NonNurse[[#This Row],[PT Aide Hours]])/NonNurse[[#This Row],[MDS Census]]</f>
        <v>0.28896357793251204</v>
      </c>
      <c r="AA162" s="6">
        <v>0</v>
      </c>
      <c r="AB162" s="6">
        <v>0</v>
      </c>
      <c r="AC162" s="6">
        <v>0</v>
      </c>
      <c r="AD162" s="6">
        <v>0</v>
      </c>
      <c r="AE162" s="6">
        <v>0</v>
      </c>
      <c r="AF162" s="6">
        <v>0</v>
      </c>
      <c r="AG162" s="6">
        <v>0</v>
      </c>
      <c r="AH162" s="1">
        <v>245513</v>
      </c>
      <c r="AI162">
        <v>5</v>
      </c>
    </row>
    <row r="163" spans="1:35" x14ac:dyDescent="0.25">
      <c r="A163" t="s">
        <v>356</v>
      </c>
      <c r="B163" t="s">
        <v>57</v>
      </c>
      <c r="C163" t="s">
        <v>531</v>
      </c>
      <c r="D163" t="s">
        <v>416</v>
      </c>
      <c r="E163" s="6">
        <v>75.489130434782609</v>
      </c>
      <c r="F163" s="6">
        <v>4.9565217391304346</v>
      </c>
      <c r="G163" s="6">
        <v>0</v>
      </c>
      <c r="H163" s="6">
        <v>0</v>
      </c>
      <c r="I163" s="6">
        <v>5.8043478260869561</v>
      </c>
      <c r="J163" s="6">
        <v>0</v>
      </c>
      <c r="K163" s="6">
        <v>0</v>
      </c>
      <c r="L163" s="6">
        <v>0.71467391304347838</v>
      </c>
      <c r="M163" s="6">
        <v>10.157608695652174</v>
      </c>
      <c r="N163" s="6">
        <v>0</v>
      </c>
      <c r="O163" s="6">
        <f>SUM(NonNurse[[#This Row],[Qualified Social Work Staff Hours]],NonNurse[[#This Row],[Other Social Work Staff Hours]])/NonNurse[[#This Row],[MDS Census]]</f>
        <v>0.13455723542116629</v>
      </c>
      <c r="P163" s="6">
        <v>17.584239130434781</v>
      </c>
      <c r="Q163" s="6">
        <v>0</v>
      </c>
      <c r="R163" s="6">
        <f>SUM(NonNurse[[#This Row],[Qualified Activities Professional Hours]],NonNurse[[#This Row],[Other Activities Professional Hours]])/NonNurse[[#This Row],[MDS Census]]</f>
        <v>0.23293736501079912</v>
      </c>
      <c r="S163" s="6">
        <v>2.6161956521739129</v>
      </c>
      <c r="T163" s="6">
        <v>4.2269565217391296</v>
      </c>
      <c r="U163" s="6">
        <v>0</v>
      </c>
      <c r="V163" s="6">
        <f>SUM(NonNurse[[#This Row],[Occupational Therapist Hours]],NonNurse[[#This Row],[OT Assistant Hours]],NonNurse[[#This Row],[OT Aide Hours]])/NonNurse[[#This Row],[MDS Census]]</f>
        <v>9.0650827933765277E-2</v>
      </c>
      <c r="W163" s="6">
        <v>0.62847826086956526</v>
      </c>
      <c r="X163" s="6">
        <v>4.4352173913043478</v>
      </c>
      <c r="Y163" s="6">
        <v>4.3043478260869561</v>
      </c>
      <c r="Z163" s="6">
        <f>SUM(NonNurse[[#This Row],[Physical Therapist (PT) Hours]],NonNurse[[#This Row],[PT Assistant Hours]],NonNurse[[#This Row],[PT Aide Hours]])/NonNurse[[#This Row],[MDS Census]]</f>
        <v>0.12409791216702663</v>
      </c>
      <c r="AA163" s="6">
        <v>0</v>
      </c>
      <c r="AB163" s="6">
        <v>0</v>
      </c>
      <c r="AC163" s="6">
        <v>0</v>
      </c>
      <c r="AD163" s="6">
        <v>0</v>
      </c>
      <c r="AE163" s="6">
        <v>0</v>
      </c>
      <c r="AF163" s="6">
        <v>0</v>
      </c>
      <c r="AG163" s="6">
        <v>0</v>
      </c>
      <c r="AH163" s="1">
        <v>245240</v>
      </c>
      <c r="AI163">
        <v>5</v>
      </c>
    </row>
    <row r="164" spans="1:35" x14ac:dyDescent="0.25">
      <c r="A164" t="s">
        <v>356</v>
      </c>
      <c r="B164" t="s">
        <v>155</v>
      </c>
      <c r="C164" t="s">
        <v>612</v>
      </c>
      <c r="D164" t="s">
        <v>438</v>
      </c>
      <c r="E164" s="6">
        <v>24.956521739130434</v>
      </c>
      <c r="F164" s="6">
        <v>0</v>
      </c>
      <c r="G164" s="6">
        <v>0</v>
      </c>
      <c r="H164" s="6">
        <v>0</v>
      </c>
      <c r="I164" s="6">
        <v>0</v>
      </c>
      <c r="J164" s="6">
        <v>0</v>
      </c>
      <c r="K164" s="6">
        <v>0</v>
      </c>
      <c r="L164" s="6">
        <v>0.3923913043478261</v>
      </c>
      <c r="M164" s="6">
        <v>3.9538043478260869</v>
      </c>
      <c r="N164" s="6">
        <v>0</v>
      </c>
      <c r="O164" s="6">
        <f>SUM(NonNurse[[#This Row],[Qualified Social Work Staff Hours]],NonNurse[[#This Row],[Other Social Work Staff Hours]])/NonNurse[[#This Row],[MDS Census]]</f>
        <v>0.15842770034843207</v>
      </c>
      <c r="P164" s="6">
        <v>3.5380434782608696</v>
      </c>
      <c r="Q164" s="6">
        <v>4.4456521739130439</v>
      </c>
      <c r="R164" s="6">
        <f>SUM(NonNurse[[#This Row],[Qualified Activities Professional Hours]],NonNurse[[#This Row],[Other Activities Professional Hours]])/NonNurse[[#This Row],[MDS Census]]</f>
        <v>0.31990418118466907</v>
      </c>
      <c r="S164" s="6">
        <v>0.72032608695652156</v>
      </c>
      <c r="T164" s="6">
        <v>2.6285869565217395</v>
      </c>
      <c r="U164" s="6">
        <v>0</v>
      </c>
      <c r="V164" s="6">
        <f>SUM(NonNurse[[#This Row],[Occupational Therapist Hours]],NonNurse[[#This Row],[OT Assistant Hours]],NonNurse[[#This Row],[OT Aide Hours]])/NonNurse[[#This Row],[MDS Census]]</f>
        <v>0.13418989547038329</v>
      </c>
      <c r="W164" s="6">
        <v>0.63521739130434784</v>
      </c>
      <c r="X164" s="6">
        <v>2.7983695652173917</v>
      </c>
      <c r="Y164" s="6">
        <v>0</v>
      </c>
      <c r="Z164" s="6">
        <f>SUM(NonNurse[[#This Row],[Physical Therapist (PT) Hours]],NonNurse[[#This Row],[PT Assistant Hours]],NonNurse[[#This Row],[PT Aide Hours]])/NonNurse[[#This Row],[MDS Census]]</f>
        <v>0.13758275261324043</v>
      </c>
      <c r="AA164" s="6">
        <v>0</v>
      </c>
      <c r="AB164" s="6">
        <v>0</v>
      </c>
      <c r="AC164" s="6">
        <v>0</v>
      </c>
      <c r="AD164" s="6">
        <v>0</v>
      </c>
      <c r="AE164" s="6">
        <v>0</v>
      </c>
      <c r="AF164" s="6">
        <v>0</v>
      </c>
      <c r="AG164" s="6">
        <v>0</v>
      </c>
      <c r="AH164" s="1">
        <v>245388</v>
      </c>
      <c r="AI164">
        <v>5</v>
      </c>
    </row>
    <row r="165" spans="1:35" x14ac:dyDescent="0.25">
      <c r="A165" t="s">
        <v>356</v>
      </c>
      <c r="B165" t="s">
        <v>254</v>
      </c>
      <c r="C165" t="s">
        <v>663</v>
      </c>
      <c r="D165" t="s">
        <v>445</v>
      </c>
      <c r="E165" s="6">
        <v>42.163043478260867</v>
      </c>
      <c r="F165" s="6">
        <v>5.2065217391304346</v>
      </c>
      <c r="G165" s="6">
        <v>3.2608695652173912E-2</v>
      </c>
      <c r="H165" s="6">
        <v>0</v>
      </c>
      <c r="I165" s="6">
        <v>0.36956521739130432</v>
      </c>
      <c r="J165" s="6">
        <v>0</v>
      </c>
      <c r="K165" s="6">
        <v>0</v>
      </c>
      <c r="L165" s="6">
        <v>0.47010869565217389</v>
      </c>
      <c r="M165" s="6">
        <v>5.0543478260869561</v>
      </c>
      <c r="N165" s="6">
        <v>0</v>
      </c>
      <c r="O165" s="6">
        <f>SUM(NonNurse[[#This Row],[Qualified Social Work Staff Hours]],NonNurse[[#This Row],[Other Social Work Staff Hours]])/NonNurse[[#This Row],[MDS Census]]</f>
        <v>0.11987625676720803</v>
      </c>
      <c r="P165" s="6">
        <v>0</v>
      </c>
      <c r="Q165" s="6">
        <v>8.6739130434782616</v>
      </c>
      <c r="R165" s="6">
        <f>SUM(NonNurse[[#This Row],[Qualified Activities Professional Hours]],NonNurse[[#This Row],[Other Activities Professional Hours]])/NonNurse[[#This Row],[MDS Census]]</f>
        <v>0.20572312451662803</v>
      </c>
      <c r="S165" s="6">
        <v>0.59869565217391307</v>
      </c>
      <c r="T165" s="6">
        <v>4.1533695652173916</v>
      </c>
      <c r="U165" s="6">
        <v>0</v>
      </c>
      <c r="V165" s="6">
        <f>SUM(NonNurse[[#This Row],[Occupational Therapist Hours]],NonNurse[[#This Row],[OT Assistant Hours]],NonNurse[[#This Row],[OT Aide Hours]])/NonNurse[[#This Row],[MDS Census]]</f>
        <v>0.11270688321732407</v>
      </c>
      <c r="W165" s="6">
        <v>4.5309782608695652</v>
      </c>
      <c r="X165" s="6">
        <v>1.5995652173913038</v>
      </c>
      <c r="Y165" s="6">
        <v>0</v>
      </c>
      <c r="Z165" s="6">
        <f>SUM(NonNurse[[#This Row],[Physical Therapist (PT) Hours]],NonNurse[[#This Row],[PT Assistant Hours]],NonNurse[[#This Row],[PT Aide Hours]])/NonNurse[[#This Row],[MDS Census]]</f>
        <v>0.1454008765145656</v>
      </c>
      <c r="AA165" s="6">
        <v>0.39130434782608697</v>
      </c>
      <c r="AB165" s="6">
        <v>5.0434782608695654</v>
      </c>
      <c r="AC165" s="6">
        <v>0</v>
      </c>
      <c r="AD165" s="6">
        <v>0</v>
      </c>
      <c r="AE165" s="6">
        <v>0</v>
      </c>
      <c r="AF165" s="6">
        <v>0</v>
      </c>
      <c r="AG165" s="6">
        <v>0</v>
      </c>
      <c r="AH165" s="1">
        <v>245533</v>
      </c>
      <c r="AI165">
        <v>5</v>
      </c>
    </row>
    <row r="166" spans="1:35" x14ac:dyDescent="0.25">
      <c r="A166" t="s">
        <v>356</v>
      </c>
      <c r="B166" t="s">
        <v>86</v>
      </c>
      <c r="C166" t="s">
        <v>571</v>
      </c>
      <c r="D166" t="s">
        <v>396</v>
      </c>
      <c r="E166" s="6">
        <v>56.576086956521742</v>
      </c>
      <c r="F166" s="6">
        <v>4.4782608695652177</v>
      </c>
      <c r="G166" s="6">
        <v>1.358695652173913E-2</v>
      </c>
      <c r="H166" s="6">
        <v>0.24728260869565216</v>
      </c>
      <c r="I166" s="6">
        <v>2.3586956521739131</v>
      </c>
      <c r="J166" s="6">
        <v>0</v>
      </c>
      <c r="K166" s="6">
        <v>0</v>
      </c>
      <c r="L166" s="6">
        <v>0.27913043478260868</v>
      </c>
      <c r="M166" s="6">
        <v>9.8152173913043477</v>
      </c>
      <c r="N166" s="6">
        <v>5.0081521739130439</v>
      </c>
      <c r="O166" s="6">
        <f>SUM(NonNurse[[#This Row],[Qualified Social Work Staff Hours]],NonNurse[[#This Row],[Other Social Work Staff Hours]])/NonNurse[[#This Row],[MDS Census]]</f>
        <v>0.26200768491834769</v>
      </c>
      <c r="P166" s="6">
        <v>3.9184782608695654</v>
      </c>
      <c r="Q166" s="6">
        <v>19.385869565217391</v>
      </c>
      <c r="R166" s="6">
        <f>SUM(NonNurse[[#This Row],[Qualified Activities Professional Hours]],NonNurse[[#This Row],[Other Activities Professional Hours]])/NonNurse[[#This Row],[MDS Census]]</f>
        <v>0.41191162343900095</v>
      </c>
      <c r="S166" s="6">
        <v>1.2154347826086958</v>
      </c>
      <c r="T166" s="6">
        <v>3.4702173913043479</v>
      </c>
      <c r="U166" s="6">
        <v>0</v>
      </c>
      <c r="V166" s="6">
        <f>SUM(NonNurse[[#This Row],[Occupational Therapist Hours]],NonNurse[[#This Row],[OT Assistant Hours]],NonNurse[[#This Row],[OT Aide Hours]])/NonNurse[[#This Row],[MDS Census]]</f>
        <v>8.2820365033621515E-2</v>
      </c>
      <c r="W166" s="6">
        <v>1.6274999999999999</v>
      </c>
      <c r="X166" s="6">
        <v>8.2130434782608717</v>
      </c>
      <c r="Y166" s="6">
        <v>0</v>
      </c>
      <c r="Z166" s="6">
        <f>SUM(NonNurse[[#This Row],[Physical Therapist (PT) Hours]],NonNurse[[#This Row],[PT Assistant Hours]],NonNurse[[#This Row],[PT Aide Hours]])/NonNurse[[#This Row],[MDS Census]]</f>
        <v>0.17393467819404421</v>
      </c>
      <c r="AA166" s="6">
        <v>0</v>
      </c>
      <c r="AB166" s="6">
        <v>0</v>
      </c>
      <c r="AC166" s="6">
        <v>0</v>
      </c>
      <c r="AD166" s="6">
        <v>0</v>
      </c>
      <c r="AE166" s="6">
        <v>0</v>
      </c>
      <c r="AF166" s="6">
        <v>0</v>
      </c>
      <c r="AG166" s="6">
        <v>0</v>
      </c>
      <c r="AH166" s="1">
        <v>245280</v>
      </c>
      <c r="AI166">
        <v>5</v>
      </c>
    </row>
    <row r="167" spans="1:35" x14ac:dyDescent="0.25">
      <c r="A167" t="s">
        <v>356</v>
      </c>
      <c r="B167" t="s">
        <v>282</v>
      </c>
      <c r="C167" t="s">
        <v>683</v>
      </c>
      <c r="D167" t="s">
        <v>469</v>
      </c>
      <c r="E167" s="6">
        <v>19.521739130434781</v>
      </c>
      <c r="F167" s="6">
        <v>4.8695652173913047</v>
      </c>
      <c r="G167" s="6">
        <v>0</v>
      </c>
      <c r="H167" s="6">
        <v>0.33173913043478243</v>
      </c>
      <c r="I167" s="6">
        <v>8.6956521739130432E-2</v>
      </c>
      <c r="J167" s="6">
        <v>0</v>
      </c>
      <c r="K167" s="6">
        <v>0</v>
      </c>
      <c r="L167" s="6">
        <v>0</v>
      </c>
      <c r="M167" s="6">
        <v>2.4130434782608696</v>
      </c>
      <c r="N167" s="6">
        <v>0</v>
      </c>
      <c r="O167" s="6">
        <f>SUM(NonNurse[[#This Row],[Qualified Social Work Staff Hours]],NonNurse[[#This Row],[Other Social Work Staff Hours]])/NonNurse[[#This Row],[MDS Census]]</f>
        <v>0.12360801781737195</v>
      </c>
      <c r="P167" s="6">
        <v>2.4347826086956523</v>
      </c>
      <c r="Q167" s="6">
        <v>10.160326086956522</v>
      </c>
      <c r="R167" s="6">
        <f>SUM(NonNurse[[#This Row],[Qualified Activities Professional Hours]],NonNurse[[#This Row],[Other Activities Professional Hours]])/NonNurse[[#This Row],[MDS Census]]</f>
        <v>0.64518374164810699</v>
      </c>
      <c r="S167" s="6">
        <v>0.23119565217391291</v>
      </c>
      <c r="T167" s="6">
        <v>0</v>
      </c>
      <c r="U167" s="6">
        <v>0</v>
      </c>
      <c r="V167" s="6">
        <f>SUM(NonNurse[[#This Row],[Occupational Therapist Hours]],NonNurse[[#This Row],[OT Assistant Hours]],NonNurse[[#This Row],[OT Aide Hours]])/NonNurse[[#This Row],[MDS Census]]</f>
        <v>1.1842984409799549E-2</v>
      </c>
      <c r="W167" s="6">
        <v>0.23826086956521744</v>
      </c>
      <c r="X167" s="6">
        <v>2.7500000000000007E-2</v>
      </c>
      <c r="Y167" s="6">
        <v>0</v>
      </c>
      <c r="Z167" s="6">
        <f>SUM(NonNurse[[#This Row],[Physical Therapist (PT) Hours]],NonNurse[[#This Row],[PT Assistant Hours]],NonNurse[[#This Row],[PT Aide Hours]])/NonNurse[[#This Row],[MDS Census]]</f>
        <v>1.3613585746102453E-2</v>
      </c>
      <c r="AA167" s="6">
        <v>0</v>
      </c>
      <c r="AB167" s="6">
        <v>0</v>
      </c>
      <c r="AC167" s="6">
        <v>0</v>
      </c>
      <c r="AD167" s="6">
        <v>0</v>
      </c>
      <c r="AE167" s="6">
        <v>0</v>
      </c>
      <c r="AF167" s="6">
        <v>0</v>
      </c>
      <c r="AG167" s="6">
        <v>0</v>
      </c>
      <c r="AH167" s="1">
        <v>245580</v>
      </c>
      <c r="AI167">
        <v>5</v>
      </c>
    </row>
    <row r="168" spans="1:35" x14ac:dyDescent="0.25">
      <c r="A168" t="s">
        <v>356</v>
      </c>
      <c r="B168" t="s">
        <v>175</v>
      </c>
      <c r="C168" t="s">
        <v>624</v>
      </c>
      <c r="D168" t="s">
        <v>408</v>
      </c>
      <c r="E168" s="6">
        <v>63.326086956521742</v>
      </c>
      <c r="F168" s="6">
        <v>4.9565217391304346</v>
      </c>
      <c r="G168" s="6">
        <v>0.32608695652173914</v>
      </c>
      <c r="H168" s="6">
        <v>0.38858695652173914</v>
      </c>
      <c r="I168" s="6">
        <v>4.6521739130434785</v>
      </c>
      <c r="J168" s="6">
        <v>0</v>
      </c>
      <c r="K168" s="6">
        <v>0</v>
      </c>
      <c r="L168" s="6">
        <v>2.3938043478260878</v>
      </c>
      <c r="M168" s="6">
        <v>3.6103260869565226</v>
      </c>
      <c r="N168" s="6">
        <v>9.4429347826086953</v>
      </c>
      <c r="O168" s="6">
        <f>SUM(NonNurse[[#This Row],[Qualified Social Work Staff Hours]],NonNurse[[#This Row],[Other Social Work Staff Hours]])/NonNurse[[#This Row],[MDS Census]]</f>
        <v>0.20612770339855818</v>
      </c>
      <c r="P168" s="6">
        <v>23.576086956521738</v>
      </c>
      <c r="Q168" s="6">
        <v>0</v>
      </c>
      <c r="R168" s="6">
        <f>SUM(NonNurse[[#This Row],[Qualified Activities Professional Hours]],NonNurse[[#This Row],[Other Activities Professional Hours]])/NonNurse[[#This Row],[MDS Census]]</f>
        <v>0.37229660144181254</v>
      </c>
      <c r="S168" s="6">
        <v>4.1882608695652168</v>
      </c>
      <c r="T168" s="6">
        <v>1.002608695652174</v>
      </c>
      <c r="U168" s="6">
        <v>0</v>
      </c>
      <c r="V168" s="6">
        <f>SUM(NonNurse[[#This Row],[Occupational Therapist Hours]],NonNurse[[#This Row],[OT Assistant Hours]],NonNurse[[#This Row],[OT Aide Hours]])/NonNurse[[#This Row],[MDS Census]]</f>
        <v>8.1970477171301043E-2</v>
      </c>
      <c r="W168" s="6">
        <v>4.8303260869565205</v>
      </c>
      <c r="X168" s="6">
        <v>1.0091304347826087</v>
      </c>
      <c r="Y168" s="6">
        <v>0</v>
      </c>
      <c r="Z168" s="6">
        <f>SUM(NonNurse[[#This Row],[Physical Therapist (PT) Hours]],NonNurse[[#This Row],[PT Assistant Hours]],NonNurse[[#This Row],[PT Aide Hours]])/NonNurse[[#This Row],[MDS Census]]</f>
        <v>9.221249570889116E-2</v>
      </c>
      <c r="AA168" s="6">
        <v>0</v>
      </c>
      <c r="AB168" s="6">
        <v>0</v>
      </c>
      <c r="AC168" s="6">
        <v>0</v>
      </c>
      <c r="AD168" s="6">
        <v>0</v>
      </c>
      <c r="AE168" s="6">
        <v>0</v>
      </c>
      <c r="AF168" s="6">
        <v>0</v>
      </c>
      <c r="AG168" s="6">
        <v>0</v>
      </c>
      <c r="AH168" s="1">
        <v>245420</v>
      </c>
      <c r="AI168">
        <v>5</v>
      </c>
    </row>
    <row r="169" spans="1:35" x14ac:dyDescent="0.25">
      <c r="A169" t="s">
        <v>356</v>
      </c>
      <c r="B169" t="s">
        <v>156</v>
      </c>
      <c r="C169" t="s">
        <v>481</v>
      </c>
      <c r="D169" t="s">
        <v>413</v>
      </c>
      <c r="E169" s="6">
        <v>8.6413043478260878</v>
      </c>
      <c r="F169" s="6">
        <v>3.1304347826086958</v>
      </c>
      <c r="G169" s="6">
        <v>0.3815217391304348</v>
      </c>
      <c r="H169" s="6">
        <v>8.641304347826087E-2</v>
      </c>
      <c r="I169" s="6">
        <v>0</v>
      </c>
      <c r="J169" s="6">
        <v>2.4347826086956523</v>
      </c>
      <c r="K169" s="6">
        <v>0</v>
      </c>
      <c r="L169" s="6">
        <v>0.66032608695652173</v>
      </c>
      <c r="M169" s="6">
        <v>1.388586956521739</v>
      </c>
      <c r="N169" s="6">
        <v>0.95652173913043481</v>
      </c>
      <c r="O169" s="6">
        <f>SUM(NonNurse[[#This Row],[Qualified Social Work Staff Hours]],NonNurse[[#This Row],[Other Social Work Staff Hours]])/NonNurse[[#This Row],[MDS Census]]</f>
        <v>0.27138364779874208</v>
      </c>
      <c r="P169" s="6">
        <v>0.10869565217391304</v>
      </c>
      <c r="Q169" s="6">
        <v>1.3043478260869565</v>
      </c>
      <c r="R169" s="6">
        <f>SUM(NonNurse[[#This Row],[Qualified Activities Professional Hours]],NonNurse[[#This Row],[Other Activities Professional Hours]])/NonNurse[[#This Row],[MDS Census]]</f>
        <v>0.16352201257861634</v>
      </c>
      <c r="S169" s="6">
        <v>4.2065217391304346</v>
      </c>
      <c r="T169" s="6">
        <v>1.4211956521739131</v>
      </c>
      <c r="U169" s="6">
        <v>0</v>
      </c>
      <c r="V169" s="6">
        <f>SUM(NonNurse[[#This Row],[Occupational Therapist Hours]],NonNurse[[#This Row],[OT Assistant Hours]],NonNurse[[#This Row],[OT Aide Hours]])/NonNurse[[#This Row],[MDS Census]]</f>
        <v>0.65125786163522004</v>
      </c>
      <c r="W169" s="6">
        <v>2.714673913043478</v>
      </c>
      <c r="X169" s="6">
        <v>2.3233695652173911</v>
      </c>
      <c r="Y169" s="6">
        <v>0</v>
      </c>
      <c r="Z169" s="6">
        <f>SUM(NonNurse[[#This Row],[Physical Therapist (PT) Hours]],NonNurse[[#This Row],[PT Assistant Hours]],NonNurse[[#This Row],[PT Aide Hours]])/NonNurse[[#This Row],[MDS Census]]</f>
        <v>0.58301886792452817</v>
      </c>
      <c r="AA169" s="6">
        <v>0</v>
      </c>
      <c r="AB169" s="6">
        <v>0</v>
      </c>
      <c r="AC169" s="6">
        <v>0</v>
      </c>
      <c r="AD169" s="6">
        <v>0</v>
      </c>
      <c r="AE169" s="6">
        <v>0</v>
      </c>
      <c r="AF169" s="6">
        <v>0</v>
      </c>
      <c r="AG169" s="6">
        <v>0</v>
      </c>
      <c r="AH169" s="1">
        <v>245389</v>
      </c>
      <c r="AI169">
        <v>5</v>
      </c>
    </row>
    <row r="170" spans="1:35" x14ac:dyDescent="0.25">
      <c r="A170" t="s">
        <v>356</v>
      </c>
      <c r="B170" t="s">
        <v>244</v>
      </c>
      <c r="C170" t="s">
        <v>613</v>
      </c>
      <c r="D170" t="s">
        <v>447</v>
      </c>
      <c r="E170" s="6">
        <v>48.597826086956523</v>
      </c>
      <c r="F170" s="6">
        <v>5.5652173913043477</v>
      </c>
      <c r="G170" s="6">
        <v>2.1739130434782608E-2</v>
      </c>
      <c r="H170" s="6">
        <v>0</v>
      </c>
      <c r="I170" s="6">
        <v>0.97826086956521741</v>
      </c>
      <c r="J170" s="6">
        <v>0</v>
      </c>
      <c r="K170" s="6">
        <v>0</v>
      </c>
      <c r="L170" s="6">
        <v>1.8327173913043477</v>
      </c>
      <c r="M170" s="6">
        <v>4.8695652173913047</v>
      </c>
      <c r="N170" s="6">
        <v>0</v>
      </c>
      <c r="O170" s="6">
        <f>SUM(NonNurse[[#This Row],[Qualified Social Work Staff Hours]],NonNurse[[#This Row],[Other Social Work Staff Hours]])/NonNurse[[#This Row],[MDS Census]]</f>
        <v>0.1002012972489376</v>
      </c>
      <c r="P170" s="6">
        <v>4.9565217391304346</v>
      </c>
      <c r="Q170" s="6">
        <v>3.1983695652173911</v>
      </c>
      <c r="R170" s="6">
        <f>SUM(NonNurse[[#This Row],[Qualified Activities Professional Hours]],NonNurse[[#This Row],[Other Activities Professional Hours]])/NonNurse[[#This Row],[MDS Census]]</f>
        <v>0.16780362335048088</v>
      </c>
      <c r="S170" s="6">
        <v>3.9002173913043485</v>
      </c>
      <c r="T170" s="6">
        <v>5.5777173913043478</v>
      </c>
      <c r="U170" s="6">
        <v>0</v>
      </c>
      <c r="V170" s="6">
        <f>SUM(NonNurse[[#This Row],[Occupational Therapist Hours]],NonNurse[[#This Row],[OT Assistant Hours]],NonNurse[[#This Row],[OT Aide Hours]])/NonNurse[[#This Row],[MDS Census]]</f>
        <v>0.19502795795124131</v>
      </c>
      <c r="W170" s="6">
        <v>4.5763043478260883</v>
      </c>
      <c r="X170" s="6">
        <v>8.2358695652173903</v>
      </c>
      <c r="Y170" s="6">
        <v>0</v>
      </c>
      <c r="Z170" s="6">
        <f>SUM(NonNurse[[#This Row],[Physical Therapist (PT) Hours]],NonNurse[[#This Row],[PT Assistant Hours]],NonNurse[[#This Row],[PT Aide Hours]])/NonNurse[[#This Row],[MDS Census]]</f>
        <v>0.26363677029747262</v>
      </c>
      <c r="AA170" s="6">
        <v>0</v>
      </c>
      <c r="AB170" s="6">
        <v>0</v>
      </c>
      <c r="AC170" s="6">
        <v>0</v>
      </c>
      <c r="AD170" s="6">
        <v>0</v>
      </c>
      <c r="AE170" s="6">
        <v>0</v>
      </c>
      <c r="AF170" s="6">
        <v>0</v>
      </c>
      <c r="AG170" s="6">
        <v>0</v>
      </c>
      <c r="AH170" s="1">
        <v>245516</v>
      </c>
      <c r="AI170">
        <v>5</v>
      </c>
    </row>
    <row r="171" spans="1:35" x14ac:dyDescent="0.25">
      <c r="A171" t="s">
        <v>356</v>
      </c>
      <c r="B171" t="s">
        <v>203</v>
      </c>
      <c r="C171" t="s">
        <v>637</v>
      </c>
      <c r="D171" t="s">
        <v>450</v>
      </c>
      <c r="E171" s="6">
        <v>55.663043478260867</v>
      </c>
      <c r="F171" s="6">
        <v>4.5353260869565215</v>
      </c>
      <c r="G171" s="6">
        <v>7.2173913043478255E-2</v>
      </c>
      <c r="H171" s="6">
        <v>0.42934782608695654</v>
      </c>
      <c r="I171" s="6">
        <v>7.4782608695652177</v>
      </c>
      <c r="J171" s="6">
        <v>0</v>
      </c>
      <c r="K171" s="6">
        <v>0</v>
      </c>
      <c r="L171" s="6">
        <v>0.57652173913043503</v>
      </c>
      <c r="M171" s="6">
        <v>9.2228260869565215</v>
      </c>
      <c r="N171" s="6">
        <v>0</v>
      </c>
      <c r="O171" s="6">
        <f>SUM(NonNurse[[#This Row],[Qualified Social Work Staff Hours]],NonNurse[[#This Row],[Other Social Work Staff Hours]])/NonNurse[[#This Row],[MDS Census]]</f>
        <v>0.16569029486428433</v>
      </c>
      <c r="P171" s="6">
        <v>0</v>
      </c>
      <c r="Q171" s="6">
        <v>34.619565217391305</v>
      </c>
      <c r="R171" s="6">
        <f>SUM(NonNurse[[#This Row],[Qualified Activities Professional Hours]],NonNurse[[#This Row],[Other Activities Professional Hours]])/NonNurse[[#This Row],[MDS Census]]</f>
        <v>0.62194883811755519</v>
      </c>
      <c r="S171" s="6">
        <v>1.0003260869565218</v>
      </c>
      <c r="T171" s="6">
        <v>3.7406521739130434</v>
      </c>
      <c r="U171" s="6">
        <v>0</v>
      </c>
      <c r="V171" s="6">
        <f>SUM(NonNurse[[#This Row],[Occupational Therapist Hours]],NonNurse[[#This Row],[OT Assistant Hours]],NonNurse[[#This Row],[OT Aide Hours]])/NonNurse[[#This Row],[MDS Census]]</f>
        <v>8.5172817809021681E-2</v>
      </c>
      <c r="W171" s="6">
        <v>1.0832608695652173</v>
      </c>
      <c r="X171" s="6">
        <v>1.9552173913043487</v>
      </c>
      <c r="Y171" s="6">
        <v>0</v>
      </c>
      <c r="Z171" s="6">
        <f>SUM(NonNurse[[#This Row],[Physical Therapist (PT) Hours]],NonNurse[[#This Row],[PT Assistant Hours]],NonNurse[[#This Row],[PT Aide Hours]])/NonNurse[[#This Row],[MDS Census]]</f>
        <v>5.4586994727592285E-2</v>
      </c>
      <c r="AA171" s="6">
        <v>0</v>
      </c>
      <c r="AB171" s="6">
        <v>0</v>
      </c>
      <c r="AC171" s="6">
        <v>0</v>
      </c>
      <c r="AD171" s="6">
        <v>0</v>
      </c>
      <c r="AE171" s="6">
        <v>0</v>
      </c>
      <c r="AF171" s="6">
        <v>0</v>
      </c>
      <c r="AG171" s="6">
        <v>0</v>
      </c>
      <c r="AH171" s="1">
        <v>245453</v>
      </c>
      <c r="AI171">
        <v>5</v>
      </c>
    </row>
    <row r="172" spans="1:35" x14ac:dyDescent="0.25">
      <c r="A172" t="s">
        <v>356</v>
      </c>
      <c r="B172" t="s">
        <v>306</v>
      </c>
      <c r="C172" t="s">
        <v>695</v>
      </c>
      <c r="D172" t="s">
        <v>442</v>
      </c>
      <c r="E172" s="6">
        <v>28.608695652173914</v>
      </c>
      <c r="F172" s="6">
        <v>1.1304347826086956</v>
      </c>
      <c r="G172" s="6">
        <v>0.22826086956521738</v>
      </c>
      <c r="H172" s="6">
        <v>9.7826086956521743E-2</v>
      </c>
      <c r="I172" s="6">
        <v>0.66304347826086951</v>
      </c>
      <c r="J172" s="6">
        <v>0</v>
      </c>
      <c r="K172" s="6">
        <v>0</v>
      </c>
      <c r="L172" s="6">
        <v>0</v>
      </c>
      <c r="M172" s="6">
        <v>3.0217391304347827</v>
      </c>
      <c r="N172" s="6">
        <v>0</v>
      </c>
      <c r="O172" s="6">
        <f>SUM(NonNurse[[#This Row],[Qualified Social Work Staff Hours]],NonNurse[[#This Row],[Other Social Work Staff Hours]])/NonNurse[[#This Row],[MDS Census]]</f>
        <v>0.10562310030395136</v>
      </c>
      <c r="P172" s="6">
        <v>4.8614130434782608</v>
      </c>
      <c r="Q172" s="6">
        <v>0</v>
      </c>
      <c r="R172" s="6">
        <f>SUM(NonNurse[[#This Row],[Qualified Activities Professional Hours]],NonNurse[[#This Row],[Other Activities Professional Hours]])/NonNurse[[#This Row],[MDS Census]]</f>
        <v>0.16992781155015196</v>
      </c>
      <c r="S172" s="6">
        <v>0.55141304347826092</v>
      </c>
      <c r="T172" s="6">
        <v>0.10347826086956521</v>
      </c>
      <c r="U172" s="6">
        <v>0</v>
      </c>
      <c r="V172" s="6">
        <f>SUM(NonNurse[[#This Row],[Occupational Therapist Hours]],NonNurse[[#This Row],[OT Assistant Hours]],NonNurse[[#This Row],[OT Aide Hours]])/NonNurse[[#This Row],[MDS Census]]</f>
        <v>2.2891337386018239E-2</v>
      </c>
      <c r="W172" s="6">
        <v>0.31010869565217403</v>
      </c>
      <c r="X172" s="6">
        <v>0.63760869565217393</v>
      </c>
      <c r="Y172" s="6">
        <v>0</v>
      </c>
      <c r="Z172" s="6">
        <f>SUM(NonNurse[[#This Row],[Physical Therapist (PT) Hours]],NonNurse[[#This Row],[PT Assistant Hours]],NonNurse[[#This Row],[PT Aide Hours]])/NonNurse[[#This Row],[MDS Census]]</f>
        <v>3.3126899696048637E-2</v>
      </c>
      <c r="AA172" s="6">
        <v>0</v>
      </c>
      <c r="AB172" s="6">
        <v>0</v>
      </c>
      <c r="AC172" s="6">
        <v>0</v>
      </c>
      <c r="AD172" s="6">
        <v>0</v>
      </c>
      <c r="AE172" s="6">
        <v>0</v>
      </c>
      <c r="AF172" s="6">
        <v>0</v>
      </c>
      <c r="AG172" s="6">
        <v>0</v>
      </c>
      <c r="AH172" s="1">
        <v>245616</v>
      </c>
      <c r="AI172">
        <v>5</v>
      </c>
    </row>
    <row r="173" spans="1:35" x14ac:dyDescent="0.25">
      <c r="A173" t="s">
        <v>356</v>
      </c>
      <c r="B173" t="s">
        <v>216</v>
      </c>
      <c r="C173" t="s">
        <v>644</v>
      </c>
      <c r="D173" t="s">
        <v>442</v>
      </c>
      <c r="E173" s="6">
        <v>37.782608695652172</v>
      </c>
      <c r="F173" s="6">
        <v>1.1304347826086956</v>
      </c>
      <c r="G173" s="6">
        <v>0.28260869565217389</v>
      </c>
      <c r="H173" s="6">
        <v>0.18478260869565216</v>
      </c>
      <c r="I173" s="6">
        <v>2.0543478260869565</v>
      </c>
      <c r="J173" s="6">
        <v>0</v>
      </c>
      <c r="K173" s="6">
        <v>0</v>
      </c>
      <c r="L173" s="6">
        <v>7.0652173913043473E-2</v>
      </c>
      <c r="M173" s="6">
        <v>6.6467391304347823</v>
      </c>
      <c r="N173" s="6">
        <v>0</v>
      </c>
      <c r="O173" s="6">
        <f>SUM(NonNurse[[#This Row],[Qualified Social Work Staff Hours]],NonNurse[[#This Row],[Other Social Work Staff Hours]])/NonNurse[[#This Row],[MDS Census]]</f>
        <v>0.17592059838895283</v>
      </c>
      <c r="P173" s="6">
        <v>5.9130434782608692</v>
      </c>
      <c r="Q173" s="6">
        <v>0</v>
      </c>
      <c r="R173" s="6">
        <f>SUM(NonNurse[[#This Row],[Qualified Activities Professional Hours]],NonNurse[[#This Row],[Other Activities Professional Hours]])/NonNurse[[#This Row],[MDS Census]]</f>
        <v>0.1565017261219793</v>
      </c>
      <c r="S173" s="6">
        <v>0.5368478260869568</v>
      </c>
      <c r="T173" s="6">
        <v>0.33152173913043487</v>
      </c>
      <c r="U173" s="6">
        <v>0</v>
      </c>
      <c r="V173" s="6">
        <f>SUM(NonNurse[[#This Row],[Occupational Therapist Hours]],NonNurse[[#This Row],[OT Assistant Hours]],NonNurse[[#This Row],[OT Aide Hours]])/NonNurse[[#This Row],[MDS Census]]</f>
        <v>2.2983314154200244E-2</v>
      </c>
      <c r="W173" s="6">
        <v>1.4025000000000003</v>
      </c>
      <c r="X173" s="6">
        <v>0.26</v>
      </c>
      <c r="Y173" s="6">
        <v>0</v>
      </c>
      <c r="Z173" s="6">
        <f>SUM(NonNurse[[#This Row],[Physical Therapist (PT) Hours]],NonNurse[[#This Row],[PT Assistant Hours]],NonNurse[[#This Row],[PT Aide Hours]])/NonNurse[[#This Row],[MDS Census]]</f>
        <v>4.40017261219793E-2</v>
      </c>
      <c r="AA173" s="6">
        <v>0</v>
      </c>
      <c r="AB173" s="6">
        <v>0</v>
      </c>
      <c r="AC173" s="6">
        <v>0</v>
      </c>
      <c r="AD173" s="6">
        <v>1.2445652173913044</v>
      </c>
      <c r="AE173" s="6">
        <v>0</v>
      </c>
      <c r="AF173" s="6">
        <v>0</v>
      </c>
      <c r="AG173" s="6">
        <v>0</v>
      </c>
      <c r="AH173" s="1">
        <v>245470</v>
      </c>
      <c r="AI173">
        <v>5</v>
      </c>
    </row>
    <row r="174" spans="1:35" x14ac:dyDescent="0.25">
      <c r="A174" t="s">
        <v>356</v>
      </c>
      <c r="B174" t="s">
        <v>163</v>
      </c>
      <c r="C174" t="s">
        <v>562</v>
      </c>
      <c r="D174" t="s">
        <v>433</v>
      </c>
      <c r="E174" s="6">
        <v>53.445652173913047</v>
      </c>
      <c r="F174" s="6">
        <v>5.067391304347824</v>
      </c>
      <c r="G174" s="6">
        <v>0.2608695652173913</v>
      </c>
      <c r="H174" s="6">
        <v>0</v>
      </c>
      <c r="I174" s="6">
        <v>0.2608695652173913</v>
      </c>
      <c r="J174" s="6">
        <v>0</v>
      </c>
      <c r="K174" s="6">
        <v>0</v>
      </c>
      <c r="L174" s="6">
        <v>1.0539130434782604</v>
      </c>
      <c r="M174" s="6">
        <v>5.1304347826086953</v>
      </c>
      <c r="N174" s="6">
        <v>0</v>
      </c>
      <c r="O174" s="6">
        <f>SUM(NonNurse[[#This Row],[Qualified Social Work Staff Hours]],NonNurse[[#This Row],[Other Social Work Staff Hours]])/NonNurse[[#This Row],[MDS Census]]</f>
        <v>9.5993491966646319E-2</v>
      </c>
      <c r="P174" s="6">
        <v>4.6521739130434785</v>
      </c>
      <c r="Q174" s="6">
        <v>20.839673913043477</v>
      </c>
      <c r="R174" s="6">
        <f>SUM(NonNurse[[#This Row],[Qualified Activities Professional Hours]],NonNurse[[#This Row],[Other Activities Professional Hours]])/NonNurse[[#This Row],[MDS Census]]</f>
        <v>0.47696766320927386</v>
      </c>
      <c r="S174" s="6">
        <v>4.6663043478260899</v>
      </c>
      <c r="T174" s="6">
        <v>0.19097826086956521</v>
      </c>
      <c r="U174" s="6">
        <v>0</v>
      </c>
      <c r="V174" s="6">
        <f>SUM(NonNurse[[#This Row],[Occupational Therapist Hours]],NonNurse[[#This Row],[OT Assistant Hours]],NonNurse[[#This Row],[OT Aide Hours]])/NonNurse[[#This Row],[MDS Census]]</f>
        <v>9.0882652023591678E-2</v>
      </c>
      <c r="W174" s="6">
        <v>1.5269565217391303</v>
      </c>
      <c r="X174" s="6">
        <v>4.5952173913043479</v>
      </c>
      <c r="Y174" s="6">
        <v>0</v>
      </c>
      <c r="Z174" s="6">
        <f>SUM(NonNurse[[#This Row],[Physical Therapist (PT) Hours]],NonNurse[[#This Row],[PT Assistant Hours]],NonNurse[[#This Row],[PT Aide Hours]])/NonNurse[[#This Row],[MDS Census]]</f>
        <v>0.11454952206630058</v>
      </c>
      <c r="AA174" s="6">
        <v>0</v>
      </c>
      <c r="AB174" s="6">
        <v>0</v>
      </c>
      <c r="AC174" s="6">
        <v>0</v>
      </c>
      <c r="AD174" s="6">
        <v>0</v>
      </c>
      <c r="AE174" s="6">
        <v>0</v>
      </c>
      <c r="AF174" s="6">
        <v>0</v>
      </c>
      <c r="AG174" s="6">
        <v>0</v>
      </c>
      <c r="AH174" s="1">
        <v>245399</v>
      </c>
      <c r="AI174">
        <v>5</v>
      </c>
    </row>
    <row r="175" spans="1:35" x14ac:dyDescent="0.25">
      <c r="A175" t="s">
        <v>356</v>
      </c>
      <c r="B175" t="s">
        <v>5</v>
      </c>
      <c r="C175" t="s">
        <v>513</v>
      </c>
      <c r="D175" t="s">
        <v>413</v>
      </c>
      <c r="E175" s="6">
        <v>55.847826086956523</v>
      </c>
      <c r="F175" s="6">
        <v>6.8695652173913047</v>
      </c>
      <c r="G175" s="6">
        <v>6.5217391304347824E-2</v>
      </c>
      <c r="H175" s="6">
        <v>0.25380434782608696</v>
      </c>
      <c r="I175" s="6">
        <v>1.2717391304347827</v>
      </c>
      <c r="J175" s="6">
        <v>0</v>
      </c>
      <c r="K175" s="6">
        <v>0</v>
      </c>
      <c r="L175" s="6">
        <v>0.20108695652173914</v>
      </c>
      <c r="M175" s="6">
        <v>5.3315217391304364</v>
      </c>
      <c r="N175" s="6">
        <v>0</v>
      </c>
      <c r="O175" s="6">
        <f>SUM(NonNurse[[#This Row],[Qualified Social Work Staff Hours]],NonNurse[[#This Row],[Other Social Work Staff Hours]])/NonNurse[[#This Row],[MDS Census]]</f>
        <v>9.5465161541455845E-2</v>
      </c>
      <c r="P175" s="6">
        <v>0</v>
      </c>
      <c r="Q175" s="6">
        <v>10.014130434782608</v>
      </c>
      <c r="R175" s="6">
        <f>SUM(NonNurse[[#This Row],[Qualified Activities Professional Hours]],NonNurse[[#This Row],[Other Activities Professional Hours]])/NonNurse[[#This Row],[MDS Census]]</f>
        <v>0.17931101595951729</v>
      </c>
      <c r="S175" s="6">
        <v>4.7481521739130432</v>
      </c>
      <c r="T175" s="6">
        <v>3.5326086956521736E-2</v>
      </c>
      <c r="U175" s="6">
        <v>0</v>
      </c>
      <c r="V175" s="6">
        <f>SUM(NonNurse[[#This Row],[Occupational Therapist Hours]],NonNurse[[#This Row],[OT Assistant Hours]],NonNurse[[#This Row],[OT Aide Hours]])/NonNurse[[#This Row],[MDS Census]]</f>
        <v>8.5652004671078225E-2</v>
      </c>
      <c r="W175" s="6">
        <v>7.0652173913043473E-2</v>
      </c>
      <c r="X175" s="6">
        <v>0.52717391304347827</v>
      </c>
      <c r="Y175" s="6">
        <v>7.8152173913043477</v>
      </c>
      <c r="Z175" s="6">
        <f>SUM(NonNurse[[#This Row],[Physical Therapist (PT) Hours]],NonNurse[[#This Row],[PT Assistant Hours]],NonNurse[[#This Row],[PT Aide Hours]])/NonNurse[[#This Row],[MDS Census]]</f>
        <v>0.15064227325807705</v>
      </c>
      <c r="AA175" s="6">
        <v>0.51086956521739135</v>
      </c>
      <c r="AB175" s="6">
        <v>0</v>
      </c>
      <c r="AC175" s="6">
        <v>0</v>
      </c>
      <c r="AD175" s="6">
        <v>0</v>
      </c>
      <c r="AE175" s="6">
        <v>0</v>
      </c>
      <c r="AF175" s="6">
        <v>0</v>
      </c>
      <c r="AG175" s="6">
        <v>0</v>
      </c>
      <c r="AH175" s="1">
        <v>245524</v>
      </c>
      <c r="AI175">
        <v>5</v>
      </c>
    </row>
    <row r="176" spans="1:35" x14ac:dyDescent="0.25">
      <c r="A176" t="s">
        <v>356</v>
      </c>
      <c r="B176" t="s">
        <v>258</v>
      </c>
      <c r="C176" t="s">
        <v>666</v>
      </c>
      <c r="D176" t="s">
        <v>440</v>
      </c>
      <c r="E176" s="6">
        <v>38.934782608695649</v>
      </c>
      <c r="F176" s="6">
        <v>4.773913043478256</v>
      </c>
      <c r="G176" s="6">
        <v>2.1739130434782608E-2</v>
      </c>
      <c r="H176" s="6">
        <v>0.32608695652173914</v>
      </c>
      <c r="I176" s="6">
        <v>0.13043478260869565</v>
      </c>
      <c r="J176" s="6">
        <v>0</v>
      </c>
      <c r="K176" s="6">
        <v>0</v>
      </c>
      <c r="L176" s="6">
        <v>0.61956521739130432</v>
      </c>
      <c r="M176" s="6">
        <v>4.1086956521739131</v>
      </c>
      <c r="N176" s="6">
        <v>0</v>
      </c>
      <c r="O176" s="6">
        <f>SUM(NonNurse[[#This Row],[Qualified Social Work Staff Hours]],NonNurse[[#This Row],[Other Social Work Staff Hours]])/NonNurse[[#This Row],[MDS Census]]</f>
        <v>0.10552763819095479</v>
      </c>
      <c r="P176" s="6">
        <v>5.9456521739130439</v>
      </c>
      <c r="Q176" s="6">
        <v>7.7934782608695654</v>
      </c>
      <c r="R176" s="6">
        <f>SUM(NonNurse[[#This Row],[Qualified Activities Professional Hours]],NonNurse[[#This Row],[Other Activities Professional Hours]])/NonNurse[[#This Row],[MDS Census]]</f>
        <v>0.35287548855388057</v>
      </c>
      <c r="S176" s="6">
        <v>1.3070652173913044</v>
      </c>
      <c r="T176" s="6">
        <v>0</v>
      </c>
      <c r="U176" s="6">
        <v>0</v>
      </c>
      <c r="V176" s="6">
        <f>SUM(NonNurse[[#This Row],[Occupational Therapist Hours]],NonNurse[[#This Row],[OT Assistant Hours]],NonNurse[[#This Row],[OT Aide Hours]])/NonNurse[[#This Row],[MDS Census]]</f>
        <v>3.3570630932439983E-2</v>
      </c>
      <c r="W176" s="6">
        <v>3.0054347826086958</v>
      </c>
      <c r="X176" s="6">
        <v>0</v>
      </c>
      <c r="Y176" s="6">
        <v>0</v>
      </c>
      <c r="Z176" s="6">
        <f>SUM(NonNurse[[#This Row],[Physical Therapist (PT) Hours]],NonNurse[[#This Row],[PT Assistant Hours]],NonNurse[[#This Row],[PT Aide Hours]])/NonNurse[[#This Row],[MDS Census]]</f>
        <v>7.7191513121161376E-2</v>
      </c>
      <c r="AA176" s="6">
        <v>0</v>
      </c>
      <c r="AB176" s="6">
        <v>0</v>
      </c>
      <c r="AC176" s="6">
        <v>0</v>
      </c>
      <c r="AD176" s="6">
        <v>0</v>
      </c>
      <c r="AE176" s="6">
        <v>0</v>
      </c>
      <c r="AF176" s="6">
        <v>0</v>
      </c>
      <c r="AG176" s="6">
        <v>0</v>
      </c>
      <c r="AH176" s="1">
        <v>245542</v>
      </c>
      <c r="AI176">
        <v>5</v>
      </c>
    </row>
    <row r="177" spans="1:35" x14ac:dyDescent="0.25">
      <c r="A177" t="s">
        <v>356</v>
      </c>
      <c r="B177" t="s">
        <v>250</v>
      </c>
      <c r="C177" t="s">
        <v>660</v>
      </c>
      <c r="D177" t="s">
        <v>463</v>
      </c>
      <c r="E177" s="6">
        <v>31.673913043478262</v>
      </c>
      <c r="F177" s="6">
        <v>0</v>
      </c>
      <c r="G177" s="6">
        <v>0</v>
      </c>
      <c r="H177" s="6">
        <v>0</v>
      </c>
      <c r="I177" s="6">
        <v>6.9891304347826084</v>
      </c>
      <c r="J177" s="6">
        <v>0</v>
      </c>
      <c r="K177" s="6">
        <v>0</v>
      </c>
      <c r="L177" s="6">
        <v>0.21445652173913049</v>
      </c>
      <c r="M177" s="6">
        <v>0</v>
      </c>
      <c r="N177" s="6">
        <v>5.3070652173913047</v>
      </c>
      <c r="O177" s="6">
        <f>SUM(NonNurse[[#This Row],[Qualified Social Work Staff Hours]],NonNurse[[#This Row],[Other Social Work Staff Hours]])/NonNurse[[#This Row],[MDS Census]]</f>
        <v>0.16755319148936171</v>
      </c>
      <c r="P177" s="6">
        <v>0</v>
      </c>
      <c r="Q177" s="6">
        <v>10.552173913043477</v>
      </c>
      <c r="R177" s="6">
        <f>SUM(NonNurse[[#This Row],[Qualified Activities Professional Hours]],NonNurse[[#This Row],[Other Activities Professional Hours]])/NonNurse[[#This Row],[MDS Census]]</f>
        <v>0.33315030885380914</v>
      </c>
      <c r="S177" s="6">
        <v>3.4920652173913043</v>
      </c>
      <c r="T177" s="6">
        <v>0.49304347826086964</v>
      </c>
      <c r="U177" s="6">
        <v>0</v>
      </c>
      <c r="V177" s="6">
        <f>SUM(NonNurse[[#This Row],[Occupational Therapist Hours]],NonNurse[[#This Row],[OT Assistant Hours]],NonNurse[[#This Row],[OT Aide Hours]])/NonNurse[[#This Row],[MDS Census]]</f>
        <v>0.12581674673987644</v>
      </c>
      <c r="W177" s="6">
        <v>0.39271739130434785</v>
      </c>
      <c r="X177" s="6">
        <v>2.6591304347826084</v>
      </c>
      <c r="Y177" s="6">
        <v>0</v>
      </c>
      <c r="Z177" s="6">
        <f>SUM(NonNurse[[#This Row],[Physical Therapist (PT) Hours]],NonNurse[[#This Row],[PT Assistant Hours]],NonNurse[[#This Row],[PT Aide Hours]])/NonNurse[[#This Row],[MDS Census]]</f>
        <v>9.635209334248454E-2</v>
      </c>
      <c r="AA177" s="6">
        <v>0</v>
      </c>
      <c r="AB177" s="6">
        <v>0</v>
      </c>
      <c r="AC177" s="6">
        <v>0</v>
      </c>
      <c r="AD177" s="6">
        <v>0</v>
      </c>
      <c r="AE177" s="6">
        <v>0</v>
      </c>
      <c r="AF177" s="6">
        <v>0</v>
      </c>
      <c r="AG177" s="6">
        <v>0</v>
      </c>
      <c r="AH177" s="1">
        <v>245522</v>
      </c>
      <c r="AI177">
        <v>5</v>
      </c>
    </row>
    <row r="178" spans="1:35" x14ac:dyDescent="0.25">
      <c r="A178" t="s">
        <v>356</v>
      </c>
      <c r="B178" t="s">
        <v>70</v>
      </c>
      <c r="C178" t="s">
        <v>563</v>
      </c>
      <c r="D178" t="s">
        <v>409</v>
      </c>
      <c r="E178" s="6">
        <v>56.434782608695649</v>
      </c>
      <c r="F178" s="6">
        <v>5.3913043478260869</v>
      </c>
      <c r="G178" s="6">
        <v>1.0869565217391304E-2</v>
      </c>
      <c r="H178" s="6">
        <v>0.36956521739130432</v>
      </c>
      <c r="I178" s="6">
        <v>2</v>
      </c>
      <c r="J178" s="6">
        <v>0</v>
      </c>
      <c r="K178" s="6">
        <v>0</v>
      </c>
      <c r="L178" s="6">
        <v>0.60923913043478273</v>
      </c>
      <c r="M178" s="6">
        <v>0</v>
      </c>
      <c r="N178" s="6">
        <v>4.8152173913043477</v>
      </c>
      <c r="O178" s="6">
        <f>SUM(NonNurse[[#This Row],[Qualified Social Work Staff Hours]],NonNurse[[#This Row],[Other Social Work Staff Hours]])/NonNurse[[#This Row],[MDS Census]]</f>
        <v>8.5323574730354387E-2</v>
      </c>
      <c r="P178" s="6">
        <v>5.3478260869565215</v>
      </c>
      <c r="Q178" s="6">
        <v>20.6875</v>
      </c>
      <c r="R178" s="6">
        <f>SUM(NonNurse[[#This Row],[Qualified Activities Professional Hours]],NonNurse[[#This Row],[Other Activities Professional Hours]])/NonNurse[[#This Row],[MDS Census]]</f>
        <v>0.46133474576271194</v>
      </c>
      <c r="S178" s="6">
        <v>3.3923913043478251</v>
      </c>
      <c r="T178" s="6">
        <v>9.4565217391304347E-3</v>
      </c>
      <c r="U178" s="6">
        <v>0</v>
      </c>
      <c r="V178" s="6">
        <f>SUM(NonNurse[[#This Row],[Occupational Therapist Hours]],NonNurse[[#This Row],[OT Assistant Hours]],NonNurse[[#This Row],[OT Aide Hours]])/NonNurse[[#This Row],[MDS Census]]</f>
        <v>6.0279275808936807E-2</v>
      </c>
      <c r="W178" s="6">
        <v>0.74206521739130415</v>
      </c>
      <c r="X178" s="6">
        <v>3.5844565217391309</v>
      </c>
      <c r="Y178" s="6">
        <v>0</v>
      </c>
      <c r="Z178" s="6">
        <f>SUM(NonNurse[[#This Row],[Physical Therapist (PT) Hours]],NonNurse[[#This Row],[PT Assistant Hours]],NonNurse[[#This Row],[PT Aide Hours]])/NonNurse[[#This Row],[MDS Census]]</f>
        <v>7.6664098613251158E-2</v>
      </c>
      <c r="AA178" s="6">
        <v>0</v>
      </c>
      <c r="AB178" s="6">
        <v>0</v>
      </c>
      <c r="AC178" s="6">
        <v>0</v>
      </c>
      <c r="AD178" s="6">
        <v>0</v>
      </c>
      <c r="AE178" s="6">
        <v>0</v>
      </c>
      <c r="AF178" s="6">
        <v>0</v>
      </c>
      <c r="AG178" s="6">
        <v>0</v>
      </c>
      <c r="AH178" s="1">
        <v>245259</v>
      </c>
      <c r="AI178">
        <v>5</v>
      </c>
    </row>
    <row r="179" spans="1:35" x14ac:dyDescent="0.25">
      <c r="A179" t="s">
        <v>356</v>
      </c>
      <c r="B179" t="s">
        <v>129</v>
      </c>
      <c r="C179" t="s">
        <v>513</v>
      </c>
      <c r="D179" t="s">
        <v>413</v>
      </c>
      <c r="E179" s="6">
        <v>209.14130434782609</v>
      </c>
      <c r="F179" s="6">
        <v>5.3043478260869561</v>
      </c>
      <c r="G179" s="6">
        <v>0.1875</v>
      </c>
      <c r="H179" s="6">
        <v>1.1005434782608701</v>
      </c>
      <c r="I179" s="6">
        <v>15.826086956521738</v>
      </c>
      <c r="J179" s="6">
        <v>0</v>
      </c>
      <c r="K179" s="6">
        <v>0</v>
      </c>
      <c r="L179" s="6">
        <v>2.6214130434782605</v>
      </c>
      <c r="M179" s="6">
        <v>27.391304347826086</v>
      </c>
      <c r="N179" s="6">
        <v>5.3913043478260869</v>
      </c>
      <c r="O179" s="6">
        <f>SUM(NonNurse[[#This Row],[Qualified Social Work Staff Hours]],NonNurse[[#This Row],[Other Social Work Staff Hours]])/NonNurse[[#This Row],[MDS Census]]</f>
        <v>0.15674860973961852</v>
      </c>
      <c r="P179" s="6">
        <v>0</v>
      </c>
      <c r="Q179" s="6">
        <v>0</v>
      </c>
      <c r="R179" s="6">
        <f>SUM(NonNurse[[#This Row],[Qualified Activities Professional Hours]],NonNurse[[#This Row],[Other Activities Professional Hours]])/NonNurse[[#This Row],[MDS Census]]</f>
        <v>0</v>
      </c>
      <c r="S179" s="6">
        <v>9.4801086956521701</v>
      </c>
      <c r="T179" s="6">
        <v>6.4429347826086953</v>
      </c>
      <c r="U179" s="6">
        <v>0</v>
      </c>
      <c r="V179" s="6">
        <f>SUM(NonNurse[[#This Row],[Occupational Therapist Hours]],NonNurse[[#This Row],[OT Assistant Hours]],NonNurse[[#This Row],[OT Aide Hours]])/NonNurse[[#This Row],[MDS Census]]</f>
        <v>7.613533600124732E-2</v>
      </c>
      <c r="W179" s="6">
        <v>7.7810869565217402</v>
      </c>
      <c r="X179" s="6">
        <v>12.596956521739131</v>
      </c>
      <c r="Y179" s="6">
        <v>0</v>
      </c>
      <c r="Z179" s="6">
        <f>SUM(NonNurse[[#This Row],[Physical Therapist (PT) Hours]],NonNurse[[#This Row],[PT Assistant Hours]],NonNurse[[#This Row],[PT Aide Hours]])/NonNurse[[#This Row],[MDS Census]]</f>
        <v>9.7436723663011288E-2</v>
      </c>
      <c r="AA179" s="6">
        <v>0</v>
      </c>
      <c r="AB179" s="6">
        <v>0</v>
      </c>
      <c r="AC179" s="6">
        <v>0</v>
      </c>
      <c r="AD179" s="6">
        <v>0</v>
      </c>
      <c r="AE179" s="6">
        <v>0</v>
      </c>
      <c r="AF179" s="6">
        <v>0</v>
      </c>
      <c r="AG179" s="6">
        <v>9.5652173913043477</v>
      </c>
      <c r="AH179" s="1">
        <v>245347</v>
      </c>
      <c r="AI179">
        <v>5</v>
      </c>
    </row>
    <row r="180" spans="1:35" x14ac:dyDescent="0.25">
      <c r="A180" t="s">
        <v>356</v>
      </c>
      <c r="B180" t="s">
        <v>153</v>
      </c>
      <c r="C180" t="s">
        <v>473</v>
      </c>
      <c r="D180" t="s">
        <v>451</v>
      </c>
      <c r="E180" s="6">
        <v>42.608695652173914</v>
      </c>
      <c r="F180" s="6">
        <v>1.6956521739130435</v>
      </c>
      <c r="G180" s="6">
        <v>6.5217391304347824E-2</v>
      </c>
      <c r="H180" s="6">
        <v>0.22282608695652173</v>
      </c>
      <c r="I180" s="6">
        <v>0.25</v>
      </c>
      <c r="J180" s="6">
        <v>0</v>
      </c>
      <c r="K180" s="6">
        <v>0</v>
      </c>
      <c r="L180" s="6">
        <v>2.0441304347826086</v>
      </c>
      <c r="M180" s="6">
        <v>1.9543478260869569</v>
      </c>
      <c r="N180" s="6">
        <v>0</v>
      </c>
      <c r="O180" s="6">
        <f>SUM(NonNurse[[#This Row],[Qualified Social Work Staff Hours]],NonNurse[[#This Row],[Other Social Work Staff Hours]])/NonNurse[[#This Row],[MDS Census]]</f>
        <v>4.5867346938775519E-2</v>
      </c>
      <c r="P180" s="6">
        <v>0</v>
      </c>
      <c r="Q180" s="6">
        <v>10.321739130434782</v>
      </c>
      <c r="R180" s="6">
        <f>SUM(NonNurse[[#This Row],[Qualified Activities Professional Hours]],NonNurse[[#This Row],[Other Activities Professional Hours]])/NonNurse[[#This Row],[MDS Census]]</f>
        <v>0.24224489795918366</v>
      </c>
      <c r="S180" s="6">
        <v>3.6106521739130431</v>
      </c>
      <c r="T180" s="6">
        <v>0.30336956521739128</v>
      </c>
      <c r="U180" s="6">
        <v>0</v>
      </c>
      <c r="V180" s="6">
        <f>SUM(NonNurse[[#This Row],[Occupational Therapist Hours]],NonNurse[[#This Row],[OT Assistant Hours]],NonNurse[[#This Row],[OT Aide Hours]])/NonNurse[[#This Row],[MDS Census]]</f>
        <v>9.185969387755101E-2</v>
      </c>
      <c r="W180" s="6">
        <v>1.4882608695652173</v>
      </c>
      <c r="X180" s="6">
        <v>2.1045652173913041</v>
      </c>
      <c r="Y180" s="6">
        <v>0</v>
      </c>
      <c r="Z180" s="6">
        <f>SUM(NonNurse[[#This Row],[Physical Therapist (PT) Hours]],NonNurse[[#This Row],[PT Assistant Hours]],NonNurse[[#This Row],[PT Aide Hours]])/NonNurse[[#This Row],[MDS Census]]</f>
        <v>8.4321428571428561E-2</v>
      </c>
      <c r="AA180" s="6">
        <v>0</v>
      </c>
      <c r="AB180" s="6">
        <v>0</v>
      </c>
      <c r="AC180" s="6">
        <v>0</v>
      </c>
      <c r="AD180" s="6">
        <v>2.135869565217392</v>
      </c>
      <c r="AE180" s="6">
        <v>0</v>
      </c>
      <c r="AF180" s="6">
        <v>0</v>
      </c>
      <c r="AG180" s="6">
        <v>0</v>
      </c>
      <c r="AH180" s="1">
        <v>245382</v>
      </c>
      <c r="AI180">
        <v>5</v>
      </c>
    </row>
    <row r="181" spans="1:35" x14ac:dyDescent="0.25">
      <c r="A181" t="s">
        <v>356</v>
      </c>
      <c r="B181" t="s">
        <v>27</v>
      </c>
      <c r="C181" t="s">
        <v>509</v>
      </c>
      <c r="D181" t="s">
        <v>421</v>
      </c>
      <c r="E181" s="6">
        <v>57.978260869565219</v>
      </c>
      <c r="F181" s="6">
        <v>3.4782608695652173</v>
      </c>
      <c r="G181" s="6">
        <v>0.28260869565217389</v>
      </c>
      <c r="H181" s="6">
        <v>0.30434782608695654</v>
      </c>
      <c r="I181" s="6">
        <v>4.1630434782608692</v>
      </c>
      <c r="J181" s="6">
        <v>0</v>
      </c>
      <c r="K181" s="6">
        <v>0</v>
      </c>
      <c r="L181" s="6">
        <v>3.4511956521739116</v>
      </c>
      <c r="M181" s="6">
        <v>5.5652173913043477</v>
      </c>
      <c r="N181" s="6">
        <v>0</v>
      </c>
      <c r="O181" s="6">
        <f>SUM(NonNurse[[#This Row],[Qualified Social Work Staff Hours]],NonNurse[[#This Row],[Other Social Work Staff Hours]])/NonNurse[[#This Row],[MDS Census]]</f>
        <v>9.5988001499812514E-2</v>
      </c>
      <c r="P181" s="6">
        <v>14.274456521739131</v>
      </c>
      <c r="Q181" s="6">
        <v>0</v>
      </c>
      <c r="R181" s="6">
        <f>SUM(NonNurse[[#This Row],[Qualified Activities Professional Hours]],NonNurse[[#This Row],[Other Activities Professional Hours]])/NonNurse[[#This Row],[MDS Census]]</f>
        <v>0.24620359955005625</v>
      </c>
      <c r="S181" s="6">
        <v>4.3411956521739139</v>
      </c>
      <c r="T181" s="6">
        <v>6.5234782608695685</v>
      </c>
      <c r="U181" s="6">
        <v>0</v>
      </c>
      <c r="V181" s="6">
        <f>SUM(NonNurse[[#This Row],[Occupational Therapist Hours]],NonNurse[[#This Row],[OT Assistant Hours]],NonNurse[[#This Row],[OT Aide Hours]])/NonNurse[[#This Row],[MDS Census]]</f>
        <v>0.18739220097487821</v>
      </c>
      <c r="W181" s="6">
        <v>7.7784782608695631</v>
      </c>
      <c r="X181" s="6">
        <v>6.6872826086956527</v>
      </c>
      <c r="Y181" s="6">
        <v>0</v>
      </c>
      <c r="Z181" s="6">
        <f>SUM(NonNurse[[#This Row],[Physical Therapist (PT) Hours]],NonNurse[[#This Row],[PT Assistant Hours]],NonNurse[[#This Row],[PT Aide Hours]])/NonNurse[[#This Row],[MDS Census]]</f>
        <v>0.24950318710161226</v>
      </c>
      <c r="AA181" s="6">
        <v>0</v>
      </c>
      <c r="AB181" s="6">
        <v>0</v>
      </c>
      <c r="AC181" s="6">
        <v>0</v>
      </c>
      <c r="AD181" s="6">
        <v>0.11413043478260869</v>
      </c>
      <c r="AE181" s="6">
        <v>0</v>
      </c>
      <c r="AF181" s="6">
        <v>0</v>
      </c>
      <c r="AG181" s="6">
        <v>0</v>
      </c>
      <c r="AH181" s="1">
        <v>245153</v>
      </c>
      <c r="AI181">
        <v>5</v>
      </c>
    </row>
    <row r="182" spans="1:35" x14ac:dyDescent="0.25">
      <c r="A182" t="s">
        <v>356</v>
      </c>
      <c r="B182" t="s">
        <v>55</v>
      </c>
      <c r="C182" t="s">
        <v>552</v>
      </c>
      <c r="D182" t="s">
        <v>428</v>
      </c>
      <c r="E182" s="6">
        <v>28.456521739130434</v>
      </c>
      <c r="F182" s="6">
        <v>2.4347826086956523</v>
      </c>
      <c r="G182" s="6">
        <v>0.13858695652173914</v>
      </c>
      <c r="H182" s="6">
        <v>0</v>
      </c>
      <c r="I182" s="6">
        <v>0.34782608695652173</v>
      </c>
      <c r="J182" s="6">
        <v>0</v>
      </c>
      <c r="K182" s="6">
        <v>0</v>
      </c>
      <c r="L182" s="6">
        <v>0</v>
      </c>
      <c r="M182" s="6">
        <v>4.9818478260869563</v>
      </c>
      <c r="N182" s="6">
        <v>0</v>
      </c>
      <c r="O182" s="6">
        <f>SUM(NonNurse[[#This Row],[Qualified Social Work Staff Hours]],NonNurse[[#This Row],[Other Social Work Staff Hours]])/NonNurse[[#This Row],[MDS Census]]</f>
        <v>0.17506875477463713</v>
      </c>
      <c r="P182" s="6">
        <v>0</v>
      </c>
      <c r="Q182" s="6">
        <v>0</v>
      </c>
      <c r="R182" s="6">
        <f>SUM(NonNurse[[#This Row],[Qualified Activities Professional Hours]],NonNurse[[#This Row],[Other Activities Professional Hours]])/NonNurse[[#This Row],[MDS Census]]</f>
        <v>0</v>
      </c>
      <c r="S182" s="6">
        <v>3.5217391304347825E-2</v>
      </c>
      <c r="T182" s="6">
        <v>0</v>
      </c>
      <c r="U182" s="6">
        <v>0</v>
      </c>
      <c r="V182" s="6">
        <f>SUM(NonNurse[[#This Row],[Occupational Therapist Hours]],NonNurse[[#This Row],[OT Assistant Hours]],NonNurse[[#This Row],[OT Aide Hours]])/NonNurse[[#This Row],[MDS Census]]</f>
        <v>1.2375859434682964E-3</v>
      </c>
      <c r="W182" s="6">
        <v>0</v>
      </c>
      <c r="X182" s="6">
        <v>0</v>
      </c>
      <c r="Y182" s="6">
        <v>0</v>
      </c>
      <c r="Z182" s="6">
        <f>SUM(NonNurse[[#This Row],[Physical Therapist (PT) Hours]],NonNurse[[#This Row],[PT Assistant Hours]],NonNurse[[#This Row],[PT Aide Hours]])/NonNurse[[#This Row],[MDS Census]]</f>
        <v>0</v>
      </c>
      <c r="AA182" s="6">
        <v>0</v>
      </c>
      <c r="AB182" s="6">
        <v>0</v>
      </c>
      <c r="AC182" s="6">
        <v>0</v>
      </c>
      <c r="AD182" s="6">
        <v>0</v>
      </c>
      <c r="AE182" s="6">
        <v>0</v>
      </c>
      <c r="AF182" s="6">
        <v>0</v>
      </c>
      <c r="AG182" s="6">
        <v>5.9782608695652176E-2</v>
      </c>
      <c r="AH182" s="1">
        <v>245238</v>
      </c>
      <c r="AI182">
        <v>5</v>
      </c>
    </row>
    <row r="183" spans="1:35" x14ac:dyDescent="0.25">
      <c r="A183" t="s">
        <v>356</v>
      </c>
      <c r="B183" t="s">
        <v>243</v>
      </c>
      <c r="C183" t="s">
        <v>658</v>
      </c>
      <c r="D183" t="s">
        <v>403</v>
      </c>
      <c r="E183" s="6">
        <v>43.706521739130437</v>
      </c>
      <c r="F183" s="6">
        <v>5.1304347826086953</v>
      </c>
      <c r="G183" s="6">
        <v>1.6304347826086956E-2</v>
      </c>
      <c r="H183" s="6">
        <v>2.717391304347826E-2</v>
      </c>
      <c r="I183" s="6">
        <v>1.3043478260869565</v>
      </c>
      <c r="J183" s="6">
        <v>0</v>
      </c>
      <c r="K183" s="6">
        <v>0</v>
      </c>
      <c r="L183" s="6">
        <v>0.85054347826086985</v>
      </c>
      <c r="M183" s="6">
        <v>3.7907608695652173</v>
      </c>
      <c r="N183" s="6">
        <v>0</v>
      </c>
      <c r="O183" s="6">
        <f>SUM(NonNurse[[#This Row],[Qualified Social Work Staff Hours]],NonNurse[[#This Row],[Other Social Work Staff Hours]])/NonNurse[[#This Row],[MDS Census]]</f>
        <v>8.6732156180054712E-2</v>
      </c>
      <c r="P183" s="6">
        <v>3.9130434782608696</v>
      </c>
      <c r="Q183" s="6">
        <v>8.508152173913043</v>
      </c>
      <c r="R183" s="6">
        <f>SUM(NonNurse[[#This Row],[Qualified Activities Professional Hours]],NonNurse[[#This Row],[Other Activities Professional Hours]])/NonNurse[[#This Row],[MDS Census]]</f>
        <v>0.28419547376274557</v>
      </c>
      <c r="S183" s="6">
        <v>3.8192391304347821</v>
      </c>
      <c r="T183" s="6">
        <v>0.38989130434782604</v>
      </c>
      <c r="U183" s="6">
        <v>0</v>
      </c>
      <c r="V183" s="6">
        <f>SUM(NonNurse[[#This Row],[Occupational Therapist Hours]],NonNurse[[#This Row],[OT Assistant Hours]],NonNurse[[#This Row],[OT Aide Hours]])/NonNurse[[#This Row],[MDS Census]]</f>
        <v>9.6304401890077079E-2</v>
      </c>
      <c r="W183" s="6">
        <v>2.333478260869565</v>
      </c>
      <c r="X183" s="6">
        <v>1.4950000000000003</v>
      </c>
      <c r="Y183" s="6">
        <v>0</v>
      </c>
      <c r="Z183" s="6">
        <f>SUM(NonNurse[[#This Row],[Physical Therapist (PT) Hours]],NonNurse[[#This Row],[PT Assistant Hours]],NonNurse[[#This Row],[PT Aide Hours]])/NonNurse[[#This Row],[MDS Census]]</f>
        <v>8.7595125590649095E-2</v>
      </c>
      <c r="AA183" s="6">
        <v>0.21739130434782608</v>
      </c>
      <c r="AB183" s="6">
        <v>0</v>
      </c>
      <c r="AC183" s="6">
        <v>0</v>
      </c>
      <c r="AD183" s="6">
        <v>0</v>
      </c>
      <c r="AE183" s="6">
        <v>0</v>
      </c>
      <c r="AF183" s="6">
        <v>0</v>
      </c>
      <c r="AG183" s="6">
        <v>0</v>
      </c>
      <c r="AH183" s="1">
        <v>245514</v>
      </c>
      <c r="AI183">
        <v>5</v>
      </c>
    </row>
    <row r="184" spans="1:35" x14ac:dyDescent="0.25">
      <c r="A184" t="s">
        <v>356</v>
      </c>
      <c r="B184" t="s">
        <v>276</v>
      </c>
      <c r="C184" t="s">
        <v>679</v>
      </c>
      <c r="D184" t="s">
        <v>397</v>
      </c>
      <c r="E184" s="6">
        <v>38.510869565217391</v>
      </c>
      <c r="F184" s="6">
        <v>0</v>
      </c>
      <c r="G184" s="6">
        <v>3.2608695652173912E-2</v>
      </c>
      <c r="H184" s="6">
        <v>0.2608695652173913</v>
      </c>
      <c r="I184" s="6">
        <v>6.5217391304347824E-2</v>
      </c>
      <c r="J184" s="6">
        <v>0</v>
      </c>
      <c r="K184" s="6">
        <v>0</v>
      </c>
      <c r="L184" s="6">
        <v>0.25086956521739129</v>
      </c>
      <c r="M184" s="6">
        <v>0</v>
      </c>
      <c r="N184" s="6">
        <v>4.7206521739130443</v>
      </c>
      <c r="O184" s="6">
        <f>SUM(NonNurse[[#This Row],[Qualified Social Work Staff Hours]],NonNurse[[#This Row],[Other Social Work Staff Hours]])/NonNurse[[#This Row],[MDS Census]]</f>
        <v>0.12257973468811743</v>
      </c>
      <c r="P184" s="6">
        <v>0</v>
      </c>
      <c r="Q184" s="6">
        <v>8.6697826086956518</v>
      </c>
      <c r="R184" s="6">
        <f>SUM(NonNurse[[#This Row],[Qualified Activities Professional Hours]],NonNurse[[#This Row],[Other Activities Professional Hours]])/NonNurse[[#This Row],[MDS Census]]</f>
        <v>0.22512559977420266</v>
      </c>
      <c r="S184" s="6">
        <v>0.54434782608695653</v>
      </c>
      <c r="T184" s="6">
        <v>2.9224999999999999</v>
      </c>
      <c r="U184" s="6">
        <v>0</v>
      </c>
      <c r="V184" s="6">
        <f>SUM(NonNurse[[#This Row],[Occupational Therapist Hours]],NonNurse[[#This Row],[OT Assistant Hours]],NonNurse[[#This Row],[OT Aide Hours]])/NonNurse[[#This Row],[MDS Census]]</f>
        <v>9.0022579734688121E-2</v>
      </c>
      <c r="W184" s="6">
        <v>0.41902173913043478</v>
      </c>
      <c r="X184" s="6">
        <v>3.4782608695652173</v>
      </c>
      <c r="Y184" s="6">
        <v>0</v>
      </c>
      <c r="Z184" s="6">
        <f>SUM(NonNurse[[#This Row],[Physical Therapist (PT) Hours]],NonNurse[[#This Row],[PT Assistant Hours]],NonNurse[[#This Row],[PT Aide Hours]])/NonNurse[[#This Row],[MDS Census]]</f>
        <v>0.10119954840530625</v>
      </c>
      <c r="AA184" s="6">
        <v>0</v>
      </c>
      <c r="AB184" s="6">
        <v>0</v>
      </c>
      <c r="AC184" s="6">
        <v>0</v>
      </c>
      <c r="AD184" s="6">
        <v>0</v>
      </c>
      <c r="AE184" s="6">
        <v>0</v>
      </c>
      <c r="AF184" s="6">
        <v>0</v>
      </c>
      <c r="AG184" s="6">
        <v>0</v>
      </c>
      <c r="AH184" s="1">
        <v>245570</v>
      </c>
      <c r="AI184">
        <v>5</v>
      </c>
    </row>
    <row r="185" spans="1:35" x14ac:dyDescent="0.25">
      <c r="A185" t="s">
        <v>356</v>
      </c>
      <c r="B185" t="s">
        <v>140</v>
      </c>
      <c r="C185" t="s">
        <v>496</v>
      </c>
      <c r="D185" t="s">
        <v>447</v>
      </c>
      <c r="E185" s="6">
        <v>51.630434782608695</v>
      </c>
      <c r="F185" s="6">
        <v>5.3804347826086953</v>
      </c>
      <c r="G185" s="6">
        <v>0.67173913043478262</v>
      </c>
      <c r="H185" s="6">
        <v>0</v>
      </c>
      <c r="I185" s="6">
        <v>0</v>
      </c>
      <c r="J185" s="6">
        <v>0.29347826086956524</v>
      </c>
      <c r="K185" s="6">
        <v>0</v>
      </c>
      <c r="L185" s="6">
        <v>0</v>
      </c>
      <c r="M185" s="6">
        <v>0</v>
      </c>
      <c r="N185" s="6">
        <v>5.4673913043478262</v>
      </c>
      <c r="O185" s="6">
        <f>SUM(NonNurse[[#This Row],[Qualified Social Work Staff Hours]],NonNurse[[#This Row],[Other Social Work Staff Hours]])/NonNurse[[#This Row],[MDS Census]]</f>
        <v>0.10589473684210526</v>
      </c>
      <c r="P185" s="6">
        <v>0</v>
      </c>
      <c r="Q185" s="6">
        <v>8.8134782608695641</v>
      </c>
      <c r="R185" s="6">
        <f>SUM(NonNurse[[#This Row],[Qualified Activities Professional Hours]],NonNurse[[#This Row],[Other Activities Professional Hours]])/NonNurse[[#This Row],[MDS Census]]</f>
        <v>0.17070315789473683</v>
      </c>
      <c r="S185" s="6">
        <v>0</v>
      </c>
      <c r="T185" s="6">
        <v>0</v>
      </c>
      <c r="U185" s="6">
        <v>0</v>
      </c>
      <c r="V185" s="6">
        <f>SUM(NonNurse[[#This Row],[Occupational Therapist Hours]],NonNurse[[#This Row],[OT Assistant Hours]],NonNurse[[#This Row],[OT Aide Hours]])/NonNurse[[#This Row],[MDS Census]]</f>
        <v>0</v>
      </c>
      <c r="W185" s="6">
        <v>0</v>
      </c>
      <c r="X185" s="6">
        <v>0</v>
      </c>
      <c r="Y185" s="6">
        <v>0</v>
      </c>
      <c r="Z185" s="6">
        <f>SUM(NonNurse[[#This Row],[Physical Therapist (PT) Hours]],NonNurse[[#This Row],[PT Assistant Hours]],NonNurse[[#This Row],[PT Aide Hours]])/NonNurse[[#This Row],[MDS Census]]</f>
        <v>0</v>
      </c>
      <c r="AA185" s="6">
        <v>0</v>
      </c>
      <c r="AB185" s="6">
        <v>8.3913043478260878</v>
      </c>
      <c r="AC185" s="6">
        <v>0</v>
      </c>
      <c r="AD185" s="6">
        <v>0</v>
      </c>
      <c r="AE185" s="6">
        <v>0</v>
      </c>
      <c r="AF185" s="6">
        <v>0</v>
      </c>
      <c r="AG185" s="6">
        <v>3.2608695652173912E-2</v>
      </c>
      <c r="AH185" s="1">
        <v>245362</v>
      </c>
      <c r="AI185">
        <v>5</v>
      </c>
    </row>
    <row r="186" spans="1:35" x14ac:dyDescent="0.25">
      <c r="A186" t="s">
        <v>356</v>
      </c>
      <c r="B186" t="s">
        <v>82</v>
      </c>
      <c r="C186" t="s">
        <v>567</v>
      </c>
      <c r="D186" t="s">
        <v>413</v>
      </c>
      <c r="E186" s="6">
        <v>73.043478260869563</v>
      </c>
      <c r="F186" s="6">
        <v>5.2173913043478262</v>
      </c>
      <c r="G186" s="6">
        <v>0.2608695652173913</v>
      </c>
      <c r="H186" s="6">
        <v>0.4325</v>
      </c>
      <c r="I186" s="6">
        <v>6.0434782608695654</v>
      </c>
      <c r="J186" s="6">
        <v>0</v>
      </c>
      <c r="K186" s="6">
        <v>0</v>
      </c>
      <c r="L186" s="6">
        <v>2.6678260869565222</v>
      </c>
      <c r="M186" s="6">
        <v>15.624782608695652</v>
      </c>
      <c r="N186" s="6">
        <v>0</v>
      </c>
      <c r="O186" s="6">
        <f>SUM(NonNurse[[#This Row],[Qualified Social Work Staff Hours]],NonNurse[[#This Row],[Other Social Work Staff Hours]])/NonNurse[[#This Row],[MDS Census]]</f>
        <v>0.21391071428571429</v>
      </c>
      <c r="P186" s="6">
        <v>8.9891304347826093</v>
      </c>
      <c r="Q186" s="6">
        <v>5.3885869565217392</v>
      </c>
      <c r="R186" s="6">
        <f>SUM(NonNurse[[#This Row],[Qualified Activities Professional Hours]],NonNurse[[#This Row],[Other Activities Professional Hours]])/NonNurse[[#This Row],[MDS Census]]</f>
        <v>0.19683779761904763</v>
      </c>
      <c r="S186" s="6">
        <v>4.5194565217391309</v>
      </c>
      <c r="T186" s="6">
        <v>6.1791304347826079</v>
      </c>
      <c r="U186" s="6">
        <v>0</v>
      </c>
      <c r="V186" s="6">
        <f>SUM(NonNurse[[#This Row],[Occupational Therapist Hours]],NonNurse[[#This Row],[OT Assistant Hours]],NonNurse[[#This Row],[OT Aide Hours]])/NonNurse[[#This Row],[MDS Census]]</f>
        <v>0.14646875000000001</v>
      </c>
      <c r="W186" s="6">
        <v>5.9614130434782613</v>
      </c>
      <c r="X186" s="6">
        <v>0.66326086956521746</v>
      </c>
      <c r="Y186" s="6">
        <v>0</v>
      </c>
      <c r="Z186" s="6">
        <f>SUM(NonNurse[[#This Row],[Physical Therapist (PT) Hours]],NonNurse[[#This Row],[PT Assistant Hours]],NonNurse[[#This Row],[PT Aide Hours]])/NonNurse[[#This Row],[MDS Census]]</f>
        <v>9.0694940476190478E-2</v>
      </c>
      <c r="AA186" s="6">
        <v>0</v>
      </c>
      <c r="AB186" s="6">
        <v>0</v>
      </c>
      <c r="AC186" s="6">
        <v>0</v>
      </c>
      <c r="AD186" s="6">
        <v>0</v>
      </c>
      <c r="AE186" s="6">
        <v>0</v>
      </c>
      <c r="AF186" s="6">
        <v>0</v>
      </c>
      <c r="AG186" s="6">
        <v>0</v>
      </c>
      <c r="AH186" s="1">
        <v>245276</v>
      </c>
      <c r="AI186">
        <v>5</v>
      </c>
    </row>
    <row r="187" spans="1:35" x14ac:dyDescent="0.25">
      <c r="A187" t="s">
        <v>356</v>
      </c>
      <c r="B187" t="s">
        <v>210</v>
      </c>
      <c r="C187" t="s">
        <v>640</v>
      </c>
      <c r="D187" t="s">
        <v>415</v>
      </c>
      <c r="E187" s="6">
        <v>90.271739130434781</v>
      </c>
      <c r="F187" s="6">
        <v>5.1739130434782608</v>
      </c>
      <c r="G187" s="6">
        <v>0.3815217391304348</v>
      </c>
      <c r="H187" s="6">
        <v>0.45163043478260873</v>
      </c>
      <c r="I187" s="6">
        <v>1.6304347826086956</v>
      </c>
      <c r="J187" s="6">
        <v>0</v>
      </c>
      <c r="K187" s="6">
        <v>0</v>
      </c>
      <c r="L187" s="6">
        <v>3.0298913043478262</v>
      </c>
      <c r="M187" s="6">
        <v>0</v>
      </c>
      <c r="N187" s="6">
        <v>10.478260869565217</v>
      </c>
      <c r="O187" s="6">
        <f>SUM(NonNurse[[#This Row],[Qualified Social Work Staff Hours]],NonNurse[[#This Row],[Other Social Work Staff Hours]])/NonNurse[[#This Row],[MDS Census]]</f>
        <v>0.11607465382299818</v>
      </c>
      <c r="P187" s="6">
        <v>4.9565217391304346</v>
      </c>
      <c r="Q187" s="6">
        <v>15.002717391304348</v>
      </c>
      <c r="R187" s="6">
        <f>SUM(NonNurse[[#This Row],[Qualified Activities Professional Hours]],NonNurse[[#This Row],[Other Activities Professional Hours]])/NonNurse[[#This Row],[MDS Census]]</f>
        <v>0.22110174593618301</v>
      </c>
      <c r="S187" s="6">
        <v>5.6603260869565215</v>
      </c>
      <c r="T187" s="6">
        <v>5.0271739130434785</v>
      </c>
      <c r="U187" s="6">
        <v>0</v>
      </c>
      <c r="V187" s="6">
        <f>SUM(NonNurse[[#This Row],[Occupational Therapist Hours]],NonNurse[[#This Row],[OT Assistant Hours]],NonNurse[[#This Row],[OT Aide Hours]])/NonNurse[[#This Row],[MDS Census]]</f>
        <v>0.11839253461770018</v>
      </c>
      <c r="W187" s="6">
        <v>10.633152173913043</v>
      </c>
      <c r="X187" s="6">
        <v>5.2771739130434785</v>
      </c>
      <c r="Y187" s="6">
        <v>0</v>
      </c>
      <c r="Z187" s="6">
        <f>SUM(NonNurse[[#This Row],[Physical Therapist (PT) Hours]],NonNurse[[#This Row],[PT Assistant Hours]],NonNurse[[#This Row],[PT Aide Hours]])/NonNurse[[#This Row],[MDS Census]]</f>
        <v>0.17624924744130041</v>
      </c>
      <c r="AA187" s="6">
        <v>0</v>
      </c>
      <c r="AB187" s="6">
        <v>0</v>
      </c>
      <c r="AC187" s="6">
        <v>0</v>
      </c>
      <c r="AD187" s="6">
        <v>0</v>
      </c>
      <c r="AE187" s="6">
        <v>0</v>
      </c>
      <c r="AF187" s="6">
        <v>0</v>
      </c>
      <c r="AG187" s="6">
        <v>0</v>
      </c>
      <c r="AH187" s="1">
        <v>245462</v>
      </c>
      <c r="AI187">
        <v>5</v>
      </c>
    </row>
    <row r="188" spans="1:35" x14ac:dyDescent="0.25">
      <c r="A188" t="s">
        <v>356</v>
      </c>
      <c r="B188" t="s">
        <v>79</v>
      </c>
      <c r="C188" t="s">
        <v>500</v>
      </c>
      <c r="D188" t="s">
        <v>415</v>
      </c>
      <c r="E188" s="6">
        <v>129.19565217391303</v>
      </c>
      <c r="F188" s="6">
        <v>5.2173913043478262</v>
      </c>
      <c r="G188" s="6">
        <v>0.1766304347826087</v>
      </c>
      <c r="H188" s="6">
        <v>2.2608695652173911</v>
      </c>
      <c r="I188" s="6">
        <v>6.7608695652173916</v>
      </c>
      <c r="J188" s="6">
        <v>0</v>
      </c>
      <c r="K188" s="6">
        <v>0</v>
      </c>
      <c r="L188" s="6">
        <v>3.2859782608695651</v>
      </c>
      <c r="M188" s="6">
        <v>4.7826086956521738</v>
      </c>
      <c r="N188" s="6">
        <v>1.0869565217391304</v>
      </c>
      <c r="O188" s="6">
        <f>SUM(NonNurse[[#This Row],[Qualified Social Work Staff Hours]],NonNurse[[#This Row],[Other Social Work Staff Hours]])/NonNurse[[#This Row],[MDS Census]]</f>
        <v>4.5431600201918228E-2</v>
      </c>
      <c r="P188" s="6">
        <v>10.296195652173912</v>
      </c>
      <c r="Q188" s="6">
        <v>5.1304347826086953</v>
      </c>
      <c r="R188" s="6">
        <f>SUM(NonNurse[[#This Row],[Qualified Activities Professional Hours]],NonNurse[[#This Row],[Other Activities Professional Hours]])/NonNurse[[#This Row],[MDS Census]]</f>
        <v>0.11940518256772674</v>
      </c>
      <c r="S188" s="6">
        <v>11.465652173913044</v>
      </c>
      <c r="T188" s="6">
        <v>13.369782608695653</v>
      </c>
      <c r="U188" s="6">
        <v>0</v>
      </c>
      <c r="V188" s="6">
        <f>SUM(NonNurse[[#This Row],[Occupational Therapist Hours]],NonNurse[[#This Row],[OT Assistant Hours]],NonNurse[[#This Row],[OT Aide Hours]])/NonNurse[[#This Row],[MDS Census]]</f>
        <v>0.19223119636547201</v>
      </c>
      <c r="W188" s="6">
        <v>19.882173913043481</v>
      </c>
      <c r="X188" s="6">
        <v>17.097717391304347</v>
      </c>
      <c r="Y188" s="6">
        <v>0</v>
      </c>
      <c r="Z188" s="6">
        <f>SUM(NonNurse[[#This Row],[Physical Therapist (PT) Hours]],NonNurse[[#This Row],[PT Assistant Hours]],NonNurse[[#This Row],[PT Aide Hours]])/NonNurse[[#This Row],[MDS Census]]</f>
        <v>0.28623170116102986</v>
      </c>
      <c r="AA188" s="6">
        <v>0</v>
      </c>
      <c r="AB188" s="6">
        <v>12.782608695652174</v>
      </c>
      <c r="AC188" s="6">
        <v>0</v>
      </c>
      <c r="AD188" s="6">
        <v>0</v>
      </c>
      <c r="AE188" s="6">
        <v>0</v>
      </c>
      <c r="AF188" s="6">
        <v>0</v>
      </c>
      <c r="AG188" s="6">
        <v>0</v>
      </c>
      <c r="AH188" s="1">
        <v>245272</v>
      </c>
      <c r="AI188">
        <v>5</v>
      </c>
    </row>
    <row r="189" spans="1:35" x14ac:dyDescent="0.25">
      <c r="A189" t="s">
        <v>356</v>
      </c>
      <c r="B189" t="s">
        <v>40</v>
      </c>
      <c r="C189" t="s">
        <v>477</v>
      </c>
      <c r="D189" t="s">
        <v>424</v>
      </c>
      <c r="E189" s="6">
        <v>60.815217391304351</v>
      </c>
      <c r="F189" s="6">
        <v>5.0869565217391308</v>
      </c>
      <c r="G189" s="6">
        <v>0.14673913043478262</v>
      </c>
      <c r="H189" s="6">
        <v>0.35326086956521741</v>
      </c>
      <c r="I189" s="6">
        <v>4.2173913043478262</v>
      </c>
      <c r="J189" s="6">
        <v>0</v>
      </c>
      <c r="K189" s="6">
        <v>0</v>
      </c>
      <c r="L189" s="6">
        <v>1.0879347826086954</v>
      </c>
      <c r="M189" s="6">
        <v>7.4836956521739131</v>
      </c>
      <c r="N189" s="6">
        <v>0.72282608695652173</v>
      </c>
      <c r="O189" s="6">
        <f>SUM(NonNurse[[#This Row],[Qualified Social Work Staff Hours]],NonNurse[[#This Row],[Other Social Work Staff Hours]])/NonNurse[[#This Row],[MDS Census]]</f>
        <v>0.1349419124218052</v>
      </c>
      <c r="P189" s="6">
        <v>0</v>
      </c>
      <c r="Q189" s="6">
        <v>15.315217391304348</v>
      </c>
      <c r="R189" s="6">
        <f>SUM(NonNurse[[#This Row],[Qualified Activities Professional Hours]],NonNurse[[#This Row],[Other Activities Professional Hours]])/NonNurse[[#This Row],[MDS Census]]</f>
        <v>0.25183199285075958</v>
      </c>
      <c r="S189" s="6">
        <v>1.3115217391304348</v>
      </c>
      <c r="T189" s="6">
        <v>1.0701086956521737</v>
      </c>
      <c r="U189" s="6">
        <v>0</v>
      </c>
      <c r="V189" s="6">
        <f>SUM(NonNurse[[#This Row],[Occupational Therapist Hours]],NonNurse[[#This Row],[OT Assistant Hours]],NonNurse[[#This Row],[OT Aide Hours]])/NonNurse[[#This Row],[MDS Census]]</f>
        <v>3.9161751563896334E-2</v>
      </c>
      <c r="W189" s="6">
        <v>5.8451086956521738</v>
      </c>
      <c r="X189" s="6">
        <v>0</v>
      </c>
      <c r="Y189" s="6">
        <v>0</v>
      </c>
      <c r="Z189" s="6">
        <f>SUM(NonNurse[[#This Row],[Physical Therapist (PT) Hours]],NonNurse[[#This Row],[PT Assistant Hours]],NonNurse[[#This Row],[PT Aide Hours]])/NonNurse[[#This Row],[MDS Census]]</f>
        <v>9.6112600536193027E-2</v>
      </c>
      <c r="AA189" s="6">
        <v>0.16304347826086957</v>
      </c>
      <c r="AB189" s="6">
        <v>4.6956521739130439</v>
      </c>
      <c r="AC189" s="6">
        <v>0</v>
      </c>
      <c r="AD189" s="6">
        <v>0</v>
      </c>
      <c r="AE189" s="6">
        <v>0.68478260869565222</v>
      </c>
      <c r="AF189" s="6">
        <v>0</v>
      </c>
      <c r="AG189" s="6">
        <v>0</v>
      </c>
      <c r="AH189" s="1">
        <v>245218</v>
      </c>
      <c r="AI189">
        <v>5</v>
      </c>
    </row>
    <row r="190" spans="1:35" x14ac:dyDescent="0.25">
      <c r="A190" t="s">
        <v>356</v>
      </c>
      <c r="B190" t="s">
        <v>134</v>
      </c>
      <c r="C190" t="s">
        <v>601</v>
      </c>
      <c r="D190" t="s">
        <v>392</v>
      </c>
      <c r="E190" s="6">
        <v>42.032608695652172</v>
      </c>
      <c r="F190" s="6">
        <v>5.2771739130434803</v>
      </c>
      <c r="G190" s="6">
        <v>0.22173913043478263</v>
      </c>
      <c r="H190" s="6">
        <v>7.6086956521739135E-2</v>
      </c>
      <c r="I190" s="6">
        <v>0.16304347826086957</v>
      </c>
      <c r="J190" s="6">
        <v>0</v>
      </c>
      <c r="K190" s="6">
        <v>0</v>
      </c>
      <c r="L190" s="6">
        <v>0.30108695652173917</v>
      </c>
      <c r="M190" s="6">
        <v>0</v>
      </c>
      <c r="N190" s="6">
        <v>5.5108695652173934</v>
      </c>
      <c r="O190" s="6">
        <f>SUM(NonNurse[[#This Row],[Qualified Social Work Staff Hours]],NonNurse[[#This Row],[Other Social Work Staff Hours]])/NonNurse[[#This Row],[MDS Census]]</f>
        <v>0.1311093871217999</v>
      </c>
      <c r="P190" s="6">
        <v>5.6065217391304367</v>
      </c>
      <c r="Q190" s="6">
        <v>22.458695652173891</v>
      </c>
      <c r="R190" s="6">
        <f>SUM(NonNurse[[#This Row],[Qualified Activities Professional Hours]],NonNurse[[#This Row],[Other Activities Professional Hours]])/NonNurse[[#This Row],[MDS Census]]</f>
        <v>0.6677010602534259</v>
      </c>
      <c r="S190" s="6">
        <v>1.7097826086956529</v>
      </c>
      <c r="T190" s="6">
        <v>0</v>
      </c>
      <c r="U190" s="6">
        <v>0</v>
      </c>
      <c r="V190" s="6">
        <f>SUM(NonNurse[[#This Row],[Occupational Therapist Hours]],NonNurse[[#This Row],[OT Assistant Hours]],NonNurse[[#This Row],[OT Aide Hours]])/NonNurse[[#This Row],[MDS Census]]</f>
        <v>4.0677527799327665E-2</v>
      </c>
      <c r="W190" s="6">
        <v>1.7706521739130439</v>
      </c>
      <c r="X190" s="6">
        <v>0</v>
      </c>
      <c r="Y190" s="6">
        <v>0</v>
      </c>
      <c r="Z190" s="6">
        <f>SUM(NonNurse[[#This Row],[Physical Therapist (PT) Hours]],NonNurse[[#This Row],[PT Assistant Hours]],NonNurse[[#This Row],[PT Aide Hours]])/NonNurse[[#This Row],[MDS Census]]</f>
        <v>4.2125678820791324E-2</v>
      </c>
      <c r="AA190" s="6">
        <v>0</v>
      </c>
      <c r="AB190" s="6">
        <v>0</v>
      </c>
      <c r="AC190" s="6">
        <v>0</v>
      </c>
      <c r="AD190" s="6">
        <v>0</v>
      </c>
      <c r="AE190" s="6">
        <v>0</v>
      </c>
      <c r="AF190" s="6">
        <v>0</v>
      </c>
      <c r="AG190" s="6">
        <v>0</v>
      </c>
      <c r="AH190" s="1">
        <v>245356</v>
      </c>
      <c r="AI190">
        <v>5</v>
      </c>
    </row>
    <row r="191" spans="1:35" x14ac:dyDescent="0.25">
      <c r="A191" t="s">
        <v>356</v>
      </c>
      <c r="B191" t="s">
        <v>105</v>
      </c>
      <c r="C191" t="s">
        <v>480</v>
      </c>
      <c r="D191" t="s">
        <v>425</v>
      </c>
      <c r="E191" s="6">
        <v>28.097826086956523</v>
      </c>
      <c r="F191" s="6">
        <v>5.7391304347826084</v>
      </c>
      <c r="G191" s="6">
        <v>0</v>
      </c>
      <c r="H191" s="6">
        <v>0</v>
      </c>
      <c r="I191" s="6">
        <v>0</v>
      </c>
      <c r="J191" s="6">
        <v>0</v>
      </c>
      <c r="K191" s="6">
        <v>0</v>
      </c>
      <c r="L191" s="6">
        <v>5.1630434782608696E-2</v>
      </c>
      <c r="M191" s="6">
        <v>5.7391304347826084</v>
      </c>
      <c r="N191" s="6">
        <v>6.6617391304347837</v>
      </c>
      <c r="O191" s="6">
        <f>SUM(NonNurse[[#This Row],[Qualified Social Work Staff Hours]],NonNurse[[#This Row],[Other Social Work Staff Hours]])/NonNurse[[#This Row],[MDS Census]]</f>
        <v>0.44134622823984526</v>
      </c>
      <c r="P191" s="6">
        <v>0</v>
      </c>
      <c r="Q191" s="6">
        <v>10.638586956521738</v>
      </c>
      <c r="R191" s="6">
        <f>SUM(NonNurse[[#This Row],[Qualified Activities Professional Hours]],NonNurse[[#This Row],[Other Activities Professional Hours]])/NonNurse[[#This Row],[MDS Census]]</f>
        <v>0.37862669245647962</v>
      </c>
      <c r="S191" s="6">
        <v>4.2635869565217392</v>
      </c>
      <c r="T191" s="6">
        <v>0</v>
      </c>
      <c r="U191" s="6">
        <v>0</v>
      </c>
      <c r="V191" s="6">
        <f>SUM(NonNurse[[#This Row],[Occupational Therapist Hours]],NonNurse[[#This Row],[OT Assistant Hours]],NonNurse[[#This Row],[OT Aide Hours]])/NonNurse[[#This Row],[MDS Census]]</f>
        <v>0.15174081237911025</v>
      </c>
      <c r="W191" s="6">
        <v>6.2374999999999998</v>
      </c>
      <c r="X191" s="6">
        <v>0</v>
      </c>
      <c r="Y191" s="6">
        <v>0</v>
      </c>
      <c r="Z191" s="6">
        <f>SUM(NonNurse[[#This Row],[Physical Therapist (PT) Hours]],NonNurse[[#This Row],[PT Assistant Hours]],NonNurse[[#This Row],[PT Aide Hours]])/NonNurse[[#This Row],[MDS Census]]</f>
        <v>0.22199226305609282</v>
      </c>
      <c r="AA191" s="6">
        <v>0</v>
      </c>
      <c r="AB191" s="6">
        <v>2.9891304347826089</v>
      </c>
      <c r="AC191" s="6">
        <v>0</v>
      </c>
      <c r="AD191" s="6">
        <v>0</v>
      </c>
      <c r="AE191" s="6">
        <v>0</v>
      </c>
      <c r="AF191" s="6">
        <v>0</v>
      </c>
      <c r="AG191" s="6">
        <v>0</v>
      </c>
      <c r="AH191" s="1">
        <v>245313</v>
      </c>
      <c r="AI191">
        <v>5</v>
      </c>
    </row>
    <row r="192" spans="1:35" x14ac:dyDescent="0.25">
      <c r="A192" t="s">
        <v>356</v>
      </c>
      <c r="B192" t="s">
        <v>139</v>
      </c>
      <c r="C192" t="s">
        <v>502</v>
      </c>
      <c r="D192" t="s">
        <v>445</v>
      </c>
      <c r="E192" s="6">
        <v>50.282608695652172</v>
      </c>
      <c r="F192" s="6">
        <v>4.1739130434782608</v>
      </c>
      <c r="G192" s="6">
        <v>0.14130434782608695</v>
      </c>
      <c r="H192" s="6">
        <v>0.14130434782608695</v>
      </c>
      <c r="I192" s="6">
        <v>1.1086956521739131</v>
      </c>
      <c r="J192" s="6">
        <v>0</v>
      </c>
      <c r="K192" s="6">
        <v>0</v>
      </c>
      <c r="L192" s="6">
        <v>1.2242391304347826</v>
      </c>
      <c r="M192" s="6">
        <v>5.0326086956521738</v>
      </c>
      <c r="N192" s="6">
        <v>0</v>
      </c>
      <c r="O192" s="6">
        <f>SUM(NonNurse[[#This Row],[Qualified Social Work Staff Hours]],NonNurse[[#This Row],[Other Social Work Staff Hours]])/NonNurse[[#This Row],[MDS Census]]</f>
        <v>0.10008646779074795</v>
      </c>
      <c r="P192" s="6">
        <v>4.7038043478260869</v>
      </c>
      <c r="Q192" s="6">
        <v>7.8831521739130439</v>
      </c>
      <c r="R192" s="6">
        <f>SUM(NonNurse[[#This Row],[Qualified Activities Professional Hours]],NonNurse[[#This Row],[Other Activities Professional Hours]])/NonNurse[[#This Row],[MDS Census]]</f>
        <v>0.2503242542153048</v>
      </c>
      <c r="S192" s="6">
        <v>3.3476086956521742</v>
      </c>
      <c r="T192" s="6">
        <v>4.234673913043479</v>
      </c>
      <c r="U192" s="6">
        <v>0</v>
      </c>
      <c r="V192" s="6">
        <f>SUM(NonNurse[[#This Row],[Occupational Therapist Hours]],NonNurse[[#This Row],[OT Assistant Hours]],NonNurse[[#This Row],[OT Aide Hours]])/NonNurse[[#This Row],[MDS Census]]</f>
        <v>0.15079334198011243</v>
      </c>
      <c r="W192" s="6">
        <v>1.6470652173913043</v>
      </c>
      <c r="X192" s="6">
        <v>7.1890217391304363</v>
      </c>
      <c r="Y192" s="6">
        <v>0</v>
      </c>
      <c r="Z192" s="6">
        <f>SUM(NonNurse[[#This Row],[Physical Therapist (PT) Hours]],NonNurse[[#This Row],[PT Assistant Hours]],NonNurse[[#This Row],[PT Aide Hours]])/NonNurse[[#This Row],[MDS Census]]</f>
        <v>0.17572849113705147</v>
      </c>
      <c r="AA192" s="6">
        <v>0</v>
      </c>
      <c r="AB192" s="6">
        <v>0</v>
      </c>
      <c r="AC192" s="6">
        <v>0</v>
      </c>
      <c r="AD192" s="6">
        <v>0</v>
      </c>
      <c r="AE192" s="6">
        <v>0</v>
      </c>
      <c r="AF192" s="6">
        <v>0</v>
      </c>
      <c r="AG192" s="6">
        <v>0</v>
      </c>
      <c r="AH192" s="1">
        <v>245361</v>
      </c>
      <c r="AI192">
        <v>5</v>
      </c>
    </row>
    <row r="193" spans="1:35" x14ac:dyDescent="0.25">
      <c r="A193" t="s">
        <v>356</v>
      </c>
      <c r="B193" t="s">
        <v>177</v>
      </c>
      <c r="C193" t="s">
        <v>625</v>
      </c>
      <c r="D193" t="s">
        <v>419</v>
      </c>
      <c r="E193" s="6">
        <v>59.358695652173914</v>
      </c>
      <c r="F193" s="6">
        <v>4.7826086956521738</v>
      </c>
      <c r="G193" s="6">
        <v>0.13043478260869565</v>
      </c>
      <c r="H193" s="6">
        <v>0.35326086956521741</v>
      </c>
      <c r="I193" s="6">
        <v>0.36956521739130432</v>
      </c>
      <c r="J193" s="6">
        <v>0</v>
      </c>
      <c r="K193" s="6">
        <v>0</v>
      </c>
      <c r="L193" s="6">
        <v>0.66793478260869577</v>
      </c>
      <c r="M193" s="6">
        <v>9.1358695652173907</v>
      </c>
      <c r="N193" s="6">
        <v>0</v>
      </c>
      <c r="O193" s="6">
        <f>SUM(NonNurse[[#This Row],[Qualified Social Work Staff Hours]],NonNurse[[#This Row],[Other Social Work Staff Hours]])/NonNurse[[#This Row],[MDS Census]]</f>
        <v>0.15390954037722027</v>
      </c>
      <c r="P193" s="6">
        <v>4.8260869565217392</v>
      </c>
      <c r="Q193" s="6">
        <v>0</v>
      </c>
      <c r="R193" s="6">
        <f>SUM(NonNurse[[#This Row],[Qualified Activities Professional Hours]],NonNurse[[#This Row],[Other Activities Professional Hours]])/NonNurse[[#This Row],[MDS Census]]</f>
        <v>8.1303790514557772E-2</v>
      </c>
      <c r="S193" s="6">
        <v>1.7779347826086955</v>
      </c>
      <c r="T193" s="6">
        <v>8.7511956521739176</v>
      </c>
      <c r="U193" s="6">
        <v>0</v>
      </c>
      <c r="V193" s="6">
        <f>SUM(NonNurse[[#This Row],[Occupational Therapist Hours]],NonNurse[[#This Row],[OT Assistant Hours]],NonNurse[[#This Row],[OT Aide Hours]])/NonNurse[[#This Row],[MDS Census]]</f>
        <v>0.17738143197216635</v>
      </c>
      <c r="W193" s="6">
        <v>1.4811956521739129</v>
      </c>
      <c r="X193" s="6">
        <v>11.183586956521738</v>
      </c>
      <c r="Y193" s="6">
        <v>0</v>
      </c>
      <c r="Z193" s="6">
        <f>SUM(NonNurse[[#This Row],[Physical Therapist (PT) Hours]],NonNurse[[#This Row],[PT Assistant Hours]],NonNurse[[#This Row],[PT Aide Hours]])/NonNurse[[#This Row],[MDS Census]]</f>
        <v>0.2133601904413111</v>
      </c>
      <c r="AA193" s="6">
        <v>0</v>
      </c>
      <c r="AB193" s="6">
        <v>0</v>
      </c>
      <c r="AC193" s="6">
        <v>0</v>
      </c>
      <c r="AD193" s="6">
        <v>0</v>
      </c>
      <c r="AE193" s="6">
        <v>0</v>
      </c>
      <c r="AF193" s="6">
        <v>0</v>
      </c>
      <c r="AG193" s="6">
        <v>0</v>
      </c>
      <c r="AH193" s="1">
        <v>245422</v>
      </c>
      <c r="AI193">
        <v>5</v>
      </c>
    </row>
    <row r="194" spans="1:35" x14ac:dyDescent="0.25">
      <c r="A194" t="s">
        <v>356</v>
      </c>
      <c r="B194" t="s">
        <v>23</v>
      </c>
      <c r="C194" t="s">
        <v>533</v>
      </c>
      <c r="D194" t="s">
        <v>419</v>
      </c>
      <c r="E194" s="6">
        <v>33.532608695652172</v>
      </c>
      <c r="F194" s="6">
        <v>0</v>
      </c>
      <c r="G194" s="6">
        <v>0</v>
      </c>
      <c r="H194" s="6">
        <v>0</v>
      </c>
      <c r="I194" s="6">
        <v>0</v>
      </c>
      <c r="J194" s="6">
        <v>0</v>
      </c>
      <c r="K194" s="6">
        <v>0</v>
      </c>
      <c r="L194" s="6">
        <v>0</v>
      </c>
      <c r="M194" s="6">
        <v>4.7010869565217392</v>
      </c>
      <c r="N194" s="6">
        <v>0</v>
      </c>
      <c r="O194" s="6">
        <f>SUM(NonNurse[[#This Row],[Qualified Social Work Staff Hours]],NonNurse[[#This Row],[Other Social Work Staff Hours]])/NonNurse[[#This Row],[MDS Census]]</f>
        <v>0.14019448946515398</v>
      </c>
      <c r="P194" s="6">
        <v>5.2527173913043477</v>
      </c>
      <c r="Q194" s="6">
        <v>17.453804347826086</v>
      </c>
      <c r="R194" s="6">
        <f>SUM(NonNurse[[#This Row],[Qualified Activities Professional Hours]],NonNurse[[#This Row],[Other Activities Professional Hours]])/NonNurse[[#This Row],[MDS Census]]</f>
        <v>0.67714748784440848</v>
      </c>
      <c r="S194" s="6">
        <v>0.19565217391304349</v>
      </c>
      <c r="T194" s="6">
        <v>0</v>
      </c>
      <c r="U194" s="6">
        <v>0</v>
      </c>
      <c r="V194" s="6">
        <f>SUM(NonNurse[[#This Row],[Occupational Therapist Hours]],NonNurse[[#This Row],[OT Assistant Hours]],NonNurse[[#This Row],[OT Aide Hours]])/NonNurse[[#This Row],[MDS Census]]</f>
        <v>5.8346839546191253E-3</v>
      </c>
      <c r="W194" s="6">
        <v>0.60869565217391308</v>
      </c>
      <c r="X194" s="6">
        <v>0.10054347826086957</v>
      </c>
      <c r="Y194" s="6">
        <v>0</v>
      </c>
      <c r="Z194" s="6">
        <f>SUM(NonNurse[[#This Row],[Physical Therapist (PT) Hours]],NonNurse[[#This Row],[PT Assistant Hours]],NonNurse[[#This Row],[PT Aide Hours]])/NonNurse[[#This Row],[MDS Census]]</f>
        <v>2.115072933549433E-2</v>
      </c>
      <c r="AA194" s="6">
        <v>0</v>
      </c>
      <c r="AB194" s="6">
        <v>0</v>
      </c>
      <c r="AC194" s="6">
        <v>0</v>
      </c>
      <c r="AD194" s="6">
        <v>0</v>
      </c>
      <c r="AE194" s="6">
        <v>0</v>
      </c>
      <c r="AF194" s="6">
        <v>0</v>
      </c>
      <c r="AG194" s="6">
        <v>0</v>
      </c>
      <c r="AH194" s="1">
        <v>245127</v>
      </c>
      <c r="AI194">
        <v>5</v>
      </c>
    </row>
    <row r="195" spans="1:35" x14ac:dyDescent="0.25">
      <c r="A195" t="s">
        <v>356</v>
      </c>
      <c r="B195" t="s">
        <v>125</v>
      </c>
      <c r="C195" t="s">
        <v>500</v>
      </c>
      <c r="D195" t="s">
        <v>415</v>
      </c>
      <c r="E195" s="6">
        <v>155.05434782608697</v>
      </c>
      <c r="F195" s="6">
        <v>5.3913043478260869</v>
      </c>
      <c r="G195" s="6">
        <v>0</v>
      </c>
      <c r="H195" s="6">
        <v>0</v>
      </c>
      <c r="I195" s="6">
        <v>22.380434782608695</v>
      </c>
      <c r="J195" s="6">
        <v>0</v>
      </c>
      <c r="K195" s="6">
        <v>0</v>
      </c>
      <c r="L195" s="6">
        <v>5.3070652173913047</v>
      </c>
      <c r="M195" s="6">
        <v>15.567934782608695</v>
      </c>
      <c r="N195" s="6">
        <v>0</v>
      </c>
      <c r="O195" s="6">
        <f>SUM(NonNurse[[#This Row],[Qualified Social Work Staff Hours]],NonNurse[[#This Row],[Other Social Work Staff Hours]])/NonNurse[[#This Row],[MDS Census]]</f>
        <v>0.1004030844724851</v>
      </c>
      <c r="P195" s="6">
        <v>33.122282608695649</v>
      </c>
      <c r="Q195" s="6">
        <v>0</v>
      </c>
      <c r="R195" s="6">
        <f>SUM(NonNurse[[#This Row],[Qualified Activities Professional Hours]],NonNurse[[#This Row],[Other Activities Professional Hours]])/NonNurse[[#This Row],[MDS Census]]</f>
        <v>0.21361724500525758</v>
      </c>
      <c r="S195" s="6">
        <v>65.019021739130437</v>
      </c>
      <c r="T195" s="6">
        <v>0</v>
      </c>
      <c r="U195" s="6">
        <v>0</v>
      </c>
      <c r="V195" s="6">
        <f>SUM(NonNurse[[#This Row],[Occupational Therapist Hours]],NonNurse[[#This Row],[OT Assistant Hours]],NonNurse[[#This Row],[OT Aide Hours]])/NonNurse[[#This Row],[MDS Census]]</f>
        <v>0.41933052926743775</v>
      </c>
      <c r="W195" s="6">
        <v>44.785326086956523</v>
      </c>
      <c r="X195" s="6">
        <v>60.695652173913047</v>
      </c>
      <c r="Y195" s="6">
        <v>0</v>
      </c>
      <c r="Z195" s="6">
        <f>SUM(NonNurse[[#This Row],[Physical Therapist (PT) Hours]],NonNurse[[#This Row],[PT Assistant Hours]],NonNurse[[#This Row],[PT Aide Hours]])/NonNurse[[#This Row],[MDS Census]]</f>
        <v>0.68028391167192426</v>
      </c>
      <c r="AA195" s="6">
        <v>0</v>
      </c>
      <c r="AB195" s="6">
        <v>0</v>
      </c>
      <c r="AC195" s="6">
        <v>0</v>
      </c>
      <c r="AD195" s="6">
        <v>3.535326086956522</v>
      </c>
      <c r="AE195" s="6">
        <v>0</v>
      </c>
      <c r="AF195" s="6">
        <v>0</v>
      </c>
      <c r="AG195" s="6">
        <v>0</v>
      </c>
      <c r="AH195" s="1">
        <v>245343</v>
      </c>
      <c r="AI195">
        <v>5</v>
      </c>
    </row>
    <row r="196" spans="1:35" x14ac:dyDescent="0.25">
      <c r="A196" t="s">
        <v>356</v>
      </c>
      <c r="B196" t="s">
        <v>257</v>
      </c>
      <c r="C196" t="s">
        <v>665</v>
      </c>
      <c r="D196" t="s">
        <v>390</v>
      </c>
      <c r="E196" s="6">
        <v>29.5</v>
      </c>
      <c r="F196" s="6">
        <v>5.9513043478260865</v>
      </c>
      <c r="G196" s="6">
        <v>0</v>
      </c>
      <c r="H196" s="6">
        <v>0.23097826086956522</v>
      </c>
      <c r="I196" s="6">
        <v>0.17391304347826086</v>
      </c>
      <c r="J196" s="6">
        <v>0</v>
      </c>
      <c r="K196" s="6">
        <v>0</v>
      </c>
      <c r="L196" s="6">
        <v>0.9378260869565217</v>
      </c>
      <c r="M196" s="6">
        <v>0</v>
      </c>
      <c r="N196" s="6">
        <v>3.7038043478260869</v>
      </c>
      <c r="O196" s="6">
        <f>SUM(NonNurse[[#This Row],[Qualified Social Work Staff Hours]],NonNurse[[#This Row],[Other Social Work Staff Hours]])/NonNurse[[#This Row],[MDS Census]]</f>
        <v>0.12555268975681649</v>
      </c>
      <c r="P196" s="6">
        <v>6.3233695652173916</v>
      </c>
      <c r="Q196" s="6">
        <v>5.3722826086956523</v>
      </c>
      <c r="R196" s="6">
        <f>SUM(NonNurse[[#This Row],[Qualified Activities Professional Hours]],NonNurse[[#This Row],[Other Activities Professional Hours]])/NonNurse[[#This Row],[MDS Census]]</f>
        <v>0.39646278555637432</v>
      </c>
      <c r="S196" s="6">
        <v>3.8215217391304348</v>
      </c>
      <c r="T196" s="6">
        <v>0</v>
      </c>
      <c r="U196" s="6">
        <v>0</v>
      </c>
      <c r="V196" s="6">
        <f>SUM(NonNurse[[#This Row],[Occupational Therapist Hours]],NonNurse[[#This Row],[OT Assistant Hours]],NonNurse[[#This Row],[OT Aide Hours]])/NonNurse[[#This Row],[MDS Census]]</f>
        <v>0.12954310980103168</v>
      </c>
      <c r="W196" s="6">
        <v>0.85152173913043472</v>
      </c>
      <c r="X196" s="6">
        <v>1.9255434782608694</v>
      </c>
      <c r="Y196" s="6">
        <v>0</v>
      </c>
      <c r="Z196" s="6">
        <f>SUM(NonNurse[[#This Row],[Physical Therapist (PT) Hours]],NonNurse[[#This Row],[PT Assistant Hours]],NonNurse[[#This Row],[PT Aide Hours]])/NonNurse[[#This Row],[MDS Census]]</f>
        <v>9.4137803979366233E-2</v>
      </c>
      <c r="AA196" s="6">
        <v>0</v>
      </c>
      <c r="AB196" s="6">
        <v>0</v>
      </c>
      <c r="AC196" s="6">
        <v>0</v>
      </c>
      <c r="AD196" s="6">
        <v>0</v>
      </c>
      <c r="AE196" s="6">
        <v>0</v>
      </c>
      <c r="AF196" s="6">
        <v>0</v>
      </c>
      <c r="AG196" s="6">
        <v>0</v>
      </c>
      <c r="AH196" s="1">
        <v>245537</v>
      </c>
      <c r="AI196">
        <v>5</v>
      </c>
    </row>
    <row r="197" spans="1:35" x14ac:dyDescent="0.25">
      <c r="A197" t="s">
        <v>356</v>
      </c>
      <c r="B197" t="s">
        <v>319</v>
      </c>
      <c r="C197" t="s">
        <v>474</v>
      </c>
      <c r="D197" t="s">
        <v>464</v>
      </c>
      <c r="E197" s="6">
        <v>61.771739130434781</v>
      </c>
      <c r="F197" s="6">
        <v>0</v>
      </c>
      <c r="G197" s="6">
        <v>0.19565217391304349</v>
      </c>
      <c r="H197" s="6">
        <v>0.40217391304347827</v>
      </c>
      <c r="I197" s="6">
        <v>4.9239130434782608</v>
      </c>
      <c r="J197" s="6">
        <v>0</v>
      </c>
      <c r="K197" s="6">
        <v>0</v>
      </c>
      <c r="L197" s="6">
        <v>0.11956521739130435</v>
      </c>
      <c r="M197" s="6">
        <v>5.625</v>
      </c>
      <c r="N197" s="6">
        <v>0</v>
      </c>
      <c r="O197" s="6">
        <f>SUM(NonNurse[[#This Row],[Qualified Social Work Staff Hours]],NonNurse[[#This Row],[Other Social Work Staff Hours]])/NonNurse[[#This Row],[MDS Census]]</f>
        <v>9.1061059299665667E-2</v>
      </c>
      <c r="P197" s="6">
        <v>0</v>
      </c>
      <c r="Q197" s="6">
        <v>27.983695652173914</v>
      </c>
      <c r="R197" s="6">
        <f>SUM(NonNurse[[#This Row],[Qualified Activities Professional Hours]],NonNurse[[#This Row],[Other Activities Professional Hours]])/NonNurse[[#This Row],[MDS Census]]</f>
        <v>0.45301777230336093</v>
      </c>
      <c r="S197" s="6">
        <v>0.35869565217391303</v>
      </c>
      <c r="T197" s="6">
        <v>0</v>
      </c>
      <c r="U197" s="6">
        <v>0</v>
      </c>
      <c r="V197" s="6">
        <f>SUM(NonNurse[[#This Row],[Occupational Therapist Hours]],NonNurse[[#This Row],[OT Assistant Hours]],NonNurse[[#This Row],[OT Aide Hours]])/NonNurse[[#This Row],[MDS Census]]</f>
        <v>5.8067921872250574E-3</v>
      </c>
      <c r="W197" s="6">
        <v>5.0434782608695654</v>
      </c>
      <c r="X197" s="6">
        <v>0</v>
      </c>
      <c r="Y197" s="6">
        <v>11</v>
      </c>
      <c r="Z197" s="6">
        <f>SUM(NonNurse[[#This Row],[Physical Therapist (PT) Hours]],NonNurse[[#This Row],[PT Assistant Hours]],NonNurse[[#This Row],[PT Aide Hours]])/NonNurse[[#This Row],[MDS Census]]</f>
        <v>0.25972197782861167</v>
      </c>
      <c r="AA197" s="6">
        <v>0</v>
      </c>
      <c r="AB197" s="6">
        <v>4.3695652173913047</v>
      </c>
      <c r="AC197" s="6">
        <v>0</v>
      </c>
      <c r="AD197" s="6">
        <v>0</v>
      </c>
      <c r="AE197" s="6">
        <v>0</v>
      </c>
      <c r="AF197" s="6">
        <v>0</v>
      </c>
      <c r="AG197" s="6">
        <v>0</v>
      </c>
      <c r="AH197" s="1">
        <v>245631</v>
      </c>
      <c r="AI197">
        <v>5</v>
      </c>
    </row>
    <row r="198" spans="1:35" x14ac:dyDescent="0.25">
      <c r="A198" t="s">
        <v>356</v>
      </c>
      <c r="B198" t="s">
        <v>323</v>
      </c>
      <c r="C198" t="s">
        <v>637</v>
      </c>
      <c r="D198" t="s">
        <v>450</v>
      </c>
      <c r="E198" s="6">
        <v>88.130434782608702</v>
      </c>
      <c r="F198" s="6">
        <v>5.1304347826086953</v>
      </c>
      <c r="G198" s="6">
        <v>0.13858695652173914</v>
      </c>
      <c r="H198" s="6">
        <v>0.30434782608695654</v>
      </c>
      <c r="I198" s="6">
        <v>8.6956521739130432E-2</v>
      </c>
      <c r="J198" s="6">
        <v>0</v>
      </c>
      <c r="K198" s="6">
        <v>0</v>
      </c>
      <c r="L198" s="6">
        <v>0.36684782608695654</v>
      </c>
      <c r="M198" s="6">
        <v>8.8586956521739122</v>
      </c>
      <c r="N198" s="6">
        <v>0</v>
      </c>
      <c r="O198" s="6">
        <f>SUM(NonNurse[[#This Row],[Qualified Social Work Staff Hours]],NonNurse[[#This Row],[Other Social Work Staff Hours]])/NonNurse[[#This Row],[MDS Census]]</f>
        <v>0.10051800690675874</v>
      </c>
      <c r="P198" s="6">
        <v>0</v>
      </c>
      <c r="Q198" s="6">
        <v>11.399456521739131</v>
      </c>
      <c r="R198" s="6">
        <f>SUM(NonNurse[[#This Row],[Qualified Activities Professional Hours]],NonNurse[[#This Row],[Other Activities Professional Hours]])/NonNurse[[#This Row],[MDS Census]]</f>
        <v>0.12934755796743955</v>
      </c>
      <c r="S198" s="6">
        <v>0.63586956521739135</v>
      </c>
      <c r="T198" s="6">
        <v>0</v>
      </c>
      <c r="U198" s="6">
        <v>0</v>
      </c>
      <c r="V198" s="6">
        <f>SUM(NonNurse[[#This Row],[Occupational Therapist Hours]],NonNurse[[#This Row],[OT Assistant Hours]],NonNurse[[#This Row],[OT Aide Hours]])/NonNurse[[#This Row],[MDS Census]]</f>
        <v>7.2150962012826839E-3</v>
      </c>
      <c r="W198" s="6">
        <v>4</v>
      </c>
      <c r="X198" s="6">
        <v>0</v>
      </c>
      <c r="Y198" s="6">
        <v>0</v>
      </c>
      <c r="Z198" s="6">
        <f>SUM(NonNurse[[#This Row],[Physical Therapist (PT) Hours]],NonNurse[[#This Row],[PT Assistant Hours]],NonNurse[[#This Row],[PT Aide Hours]])/NonNurse[[#This Row],[MDS Census]]</f>
        <v>4.5387271830291065E-2</v>
      </c>
      <c r="AA198" s="6">
        <v>0</v>
      </c>
      <c r="AB198" s="6">
        <v>0</v>
      </c>
      <c r="AC198" s="6">
        <v>0</v>
      </c>
      <c r="AD198" s="6">
        <v>0</v>
      </c>
      <c r="AE198" s="6">
        <v>0</v>
      </c>
      <c r="AF198" s="6">
        <v>0</v>
      </c>
      <c r="AG198" s="6">
        <v>0</v>
      </c>
      <c r="AH198" s="1">
        <v>245636</v>
      </c>
      <c r="AI198">
        <v>5</v>
      </c>
    </row>
    <row r="199" spans="1:35" x14ac:dyDescent="0.25">
      <c r="A199" t="s">
        <v>356</v>
      </c>
      <c r="B199" t="s">
        <v>310</v>
      </c>
      <c r="C199" t="s">
        <v>512</v>
      </c>
      <c r="D199" t="s">
        <v>415</v>
      </c>
      <c r="E199" s="6">
        <v>266.96739130434781</v>
      </c>
      <c r="F199" s="6">
        <v>9.3532608695652169</v>
      </c>
      <c r="G199" s="6">
        <v>0</v>
      </c>
      <c r="H199" s="6">
        <v>1.5</v>
      </c>
      <c r="I199" s="6">
        <v>17.380434782608695</v>
      </c>
      <c r="J199" s="6">
        <v>0</v>
      </c>
      <c r="K199" s="6">
        <v>9.7065217391304355</v>
      </c>
      <c r="L199" s="6">
        <v>6.8260869565217392</v>
      </c>
      <c r="M199" s="6">
        <v>38.584239130434781</v>
      </c>
      <c r="N199" s="6">
        <v>0</v>
      </c>
      <c r="O199" s="6">
        <f>SUM(NonNurse[[#This Row],[Qualified Social Work Staff Hours]],NonNurse[[#This Row],[Other Social Work Staff Hours]])/NonNurse[[#This Row],[MDS Census]]</f>
        <v>0.14452791010138025</v>
      </c>
      <c r="P199" s="6">
        <v>0</v>
      </c>
      <c r="Q199" s="6">
        <v>0</v>
      </c>
      <c r="R199" s="6">
        <f>SUM(NonNurse[[#This Row],[Qualified Activities Professional Hours]],NonNurse[[#This Row],[Other Activities Professional Hours]])/NonNurse[[#This Row],[MDS Census]]</f>
        <v>0</v>
      </c>
      <c r="S199" s="6">
        <v>9.741847826086957</v>
      </c>
      <c r="T199" s="6">
        <v>0</v>
      </c>
      <c r="U199" s="6">
        <v>0</v>
      </c>
      <c r="V199" s="6">
        <f>SUM(NonNurse[[#This Row],[Occupational Therapist Hours]],NonNurse[[#This Row],[OT Assistant Hours]],NonNurse[[#This Row],[OT Aide Hours]])/NonNurse[[#This Row],[MDS Census]]</f>
        <v>3.6490778062782461E-2</v>
      </c>
      <c r="W199" s="6">
        <v>9.4483695652173907</v>
      </c>
      <c r="X199" s="6">
        <v>5.0869565217391308</v>
      </c>
      <c r="Y199" s="6">
        <v>6.1521739130434785</v>
      </c>
      <c r="Z199" s="6">
        <f>SUM(NonNurse[[#This Row],[Physical Therapist (PT) Hours]],NonNurse[[#This Row],[PT Assistant Hours]],NonNurse[[#This Row],[PT Aide Hours]])/NonNurse[[#This Row],[MDS Census]]</f>
        <v>7.7490737347827854E-2</v>
      </c>
      <c r="AA199" s="6">
        <v>14.423913043478262</v>
      </c>
      <c r="AB199" s="6">
        <v>4.7173913043478262</v>
      </c>
      <c r="AC199" s="6">
        <v>0</v>
      </c>
      <c r="AD199" s="6">
        <v>0</v>
      </c>
      <c r="AE199" s="6">
        <v>0</v>
      </c>
      <c r="AF199" s="6">
        <v>0</v>
      </c>
      <c r="AG199" s="6">
        <v>5.8994565217391308</v>
      </c>
      <c r="AH199" s="1">
        <v>245620</v>
      </c>
      <c r="AI199">
        <v>5</v>
      </c>
    </row>
    <row r="200" spans="1:35" x14ac:dyDescent="0.25">
      <c r="A200" t="s">
        <v>356</v>
      </c>
      <c r="B200" t="s">
        <v>317</v>
      </c>
      <c r="C200" t="s">
        <v>697</v>
      </c>
      <c r="D200" t="s">
        <v>394</v>
      </c>
      <c r="E200" s="6">
        <v>57.304347826086953</v>
      </c>
      <c r="F200" s="6">
        <v>0</v>
      </c>
      <c r="G200" s="6">
        <v>0</v>
      </c>
      <c r="H200" s="6">
        <v>0.35326086956521741</v>
      </c>
      <c r="I200" s="6">
        <v>1.923913043478261</v>
      </c>
      <c r="J200" s="6">
        <v>0</v>
      </c>
      <c r="K200" s="6">
        <v>0</v>
      </c>
      <c r="L200" s="6">
        <v>0</v>
      </c>
      <c r="M200" s="6">
        <v>5.0923913043478262</v>
      </c>
      <c r="N200" s="6">
        <v>0</v>
      </c>
      <c r="O200" s="6">
        <f>SUM(NonNurse[[#This Row],[Qualified Social Work Staff Hours]],NonNurse[[#This Row],[Other Social Work Staff Hours]])/NonNurse[[#This Row],[MDS Census]]</f>
        <v>8.8865705614567539E-2</v>
      </c>
      <c r="P200" s="6">
        <v>21.266304347826086</v>
      </c>
      <c r="Q200" s="6">
        <v>0</v>
      </c>
      <c r="R200" s="6">
        <f>SUM(NonNurse[[#This Row],[Qualified Activities Professional Hours]],NonNurse[[#This Row],[Other Activities Professional Hours]])/NonNurse[[#This Row],[MDS Census]]</f>
        <v>0.3711115326251897</v>
      </c>
      <c r="S200" s="6">
        <v>4.9239130434782608</v>
      </c>
      <c r="T200" s="6">
        <v>0</v>
      </c>
      <c r="U200" s="6">
        <v>0</v>
      </c>
      <c r="V200" s="6">
        <f>SUM(NonNurse[[#This Row],[Occupational Therapist Hours]],NonNurse[[#This Row],[OT Assistant Hours]],NonNurse[[#This Row],[OT Aide Hours]])/NonNurse[[#This Row],[MDS Census]]</f>
        <v>8.5925644916540214E-2</v>
      </c>
      <c r="W200" s="6">
        <v>4.5543478260869561</v>
      </c>
      <c r="X200" s="6">
        <v>3.9565217391304346</v>
      </c>
      <c r="Y200" s="6">
        <v>0</v>
      </c>
      <c r="Z200" s="6">
        <f>SUM(NonNurse[[#This Row],[Physical Therapist (PT) Hours]],NonNurse[[#This Row],[PT Assistant Hours]],NonNurse[[#This Row],[PT Aide Hours]])/NonNurse[[#This Row],[MDS Census]]</f>
        <v>0.14852048558421851</v>
      </c>
      <c r="AA200" s="6">
        <v>38.228260869565219</v>
      </c>
      <c r="AB200" s="6">
        <v>4</v>
      </c>
      <c r="AC200" s="6">
        <v>0</v>
      </c>
      <c r="AD200" s="6">
        <v>42.926630434782609</v>
      </c>
      <c r="AE200" s="6">
        <v>0</v>
      </c>
      <c r="AF200" s="6">
        <v>0</v>
      </c>
      <c r="AG200" s="6">
        <v>0</v>
      </c>
      <c r="AH200" s="1">
        <v>245628</v>
      </c>
      <c r="AI200">
        <v>5</v>
      </c>
    </row>
    <row r="201" spans="1:35" x14ac:dyDescent="0.25">
      <c r="A201" t="s">
        <v>356</v>
      </c>
      <c r="B201" t="s">
        <v>13</v>
      </c>
      <c r="C201" t="s">
        <v>529</v>
      </c>
      <c r="D201" t="s">
        <v>386</v>
      </c>
      <c r="E201" s="6">
        <v>27.336956521739129</v>
      </c>
      <c r="F201" s="6">
        <v>13.217391304347826</v>
      </c>
      <c r="G201" s="6">
        <v>0</v>
      </c>
      <c r="H201" s="6">
        <v>0</v>
      </c>
      <c r="I201" s="6">
        <v>0.88043478260869568</v>
      </c>
      <c r="J201" s="6">
        <v>0</v>
      </c>
      <c r="K201" s="6">
        <v>0</v>
      </c>
      <c r="L201" s="6">
        <v>0.67663043478260865</v>
      </c>
      <c r="M201" s="6">
        <v>5.3913043478260869</v>
      </c>
      <c r="N201" s="6">
        <v>0</v>
      </c>
      <c r="O201" s="6">
        <f>SUM(NonNurse[[#This Row],[Qualified Social Work Staff Hours]],NonNurse[[#This Row],[Other Social Work Staff Hours]])/NonNurse[[#This Row],[MDS Census]]</f>
        <v>0.19721669980119286</v>
      </c>
      <c r="P201" s="6">
        <v>0</v>
      </c>
      <c r="Q201" s="6">
        <v>7.1560869565217393</v>
      </c>
      <c r="R201" s="6">
        <f>SUM(NonNurse[[#This Row],[Qualified Activities Professional Hours]],NonNurse[[#This Row],[Other Activities Professional Hours]])/NonNurse[[#This Row],[MDS Census]]</f>
        <v>0.26177335984095429</v>
      </c>
      <c r="S201" s="6">
        <v>6.7105434782608695</v>
      </c>
      <c r="T201" s="6">
        <v>0</v>
      </c>
      <c r="U201" s="6">
        <v>0</v>
      </c>
      <c r="V201" s="6">
        <f>SUM(NonNurse[[#This Row],[Occupational Therapist Hours]],NonNurse[[#This Row],[OT Assistant Hours]],NonNurse[[#This Row],[OT Aide Hours]])/NonNurse[[#This Row],[MDS Census]]</f>
        <v>0.2454751491053678</v>
      </c>
      <c r="W201" s="6">
        <v>7.6492391304347827</v>
      </c>
      <c r="X201" s="6">
        <v>0</v>
      </c>
      <c r="Y201" s="6">
        <v>0</v>
      </c>
      <c r="Z201" s="6">
        <f>SUM(NonNurse[[#This Row],[Physical Therapist (PT) Hours]],NonNurse[[#This Row],[PT Assistant Hours]],NonNurse[[#This Row],[PT Aide Hours]])/NonNurse[[#This Row],[MDS Census]]</f>
        <v>0.27981312127236579</v>
      </c>
      <c r="AA201" s="6">
        <v>0</v>
      </c>
      <c r="AB201" s="6">
        <v>4.4782608695652177</v>
      </c>
      <c r="AC201" s="6">
        <v>0</v>
      </c>
      <c r="AD201" s="6">
        <v>0</v>
      </c>
      <c r="AE201" s="6">
        <v>0</v>
      </c>
      <c r="AF201" s="6">
        <v>0</v>
      </c>
      <c r="AG201" s="6">
        <v>0</v>
      </c>
      <c r="AH201" s="1">
        <v>245052</v>
      </c>
      <c r="AI201">
        <v>5</v>
      </c>
    </row>
    <row r="202" spans="1:35" x14ac:dyDescent="0.25">
      <c r="A202" t="s">
        <v>356</v>
      </c>
      <c r="B202" t="s">
        <v>230</v>
      </c>
      <c r="C202" t="s">
        <v>653</v>
      </c>
      <c r="D202" t="s">
        <v>412</v>
      </c>
      <c r="E202" s="6">
        <v>46.163043478260867</v>
      </c>
      <c r="F202" s="6">
        <v>5.1304347826086953</v>
      </c>
      <c r="G202" s="6">
        <v>3.2608695652173912E-2</v>
      </c>
      <c r="H202" s="6">
        <v>0.28804347826086957</v>
      </c>
      <c r="I202" s="6">
        <v>2.2608695652173911</v>
      </c>
      <c r="J202" s="6">
        <v>0</v>
      </c>
      <c r="K202" s="6">
        <v>0</v>
      </c>
      <c r="L202" s="6">
        <v>0.35326086956521741</v>
      </c>
      <c r="M202" s="6">
        <v>9.3695652173913047</v>
      </c>
      <c r="N202" s="6">
        <v>0</v>
      </c>
      <c r="O202" s="6">
        <f>SUM(NonNurse[[#This Row],[Qualified Social Work Staff Hours]],NonNurse[[#This Row],[Other Social Work Staff Hours]])/NonNurse[[#This Row],[MDS Census]]</f>
        <v>0.20296680009418414</v>
      </c>
      <c r="P202" s="6">
        <v>0</v>
      </c>
      <c r="Q202" s="6">
        <v>13.758152173913043</v>
      </c>
      <c r="R202" s="6">
        <f>SUM(NonNurse[[#This Row],[Qualified Activities Professional Hours]],NonNurse[[#This Row],[Other Activities Professional Hours]])/NonNurse[[#This Row],[MDS Census]]</f>
        <v>0.29803390628679066</v>
      </c>
      <c r="S202" s="6">
        <v>0.66271739130434804</v>
      </c>
      <c r="T202" s="6">
        <v>4.1654347826086955</v>
      </c>
      <c r="U202" s="6">
        <v>0</v>
      </c>
      <c r="V202" s="6">
        <f>SUM(NonNurse[[#This Row],[Occupational Therapist Hours]],NonNurse[[#This Row],[OT Assistant Hours]],NonNurse[[#This Row],[OT Aide Hours]])/NonNurse[[#This Row],[MDS Census]]</f>
        <v>0.104589121732988</v>
      </c>
      <c r="W202" s="6">
        <v>1.6503260869565215</v>
      </c>
      <c r="X202" s="6">
        <v>6.8501086956521755</v>
      </c>
      <c r="Y202" s="6">
        <v>0</v>
      </c>
      <c r="Z202" s="6">
        <f>SUM(NonNurse[[#This Row],[Physical Therapist (PT) Hours]],NonNurse[[#This Row],[PT Assistant Hours]],NonNurse[[#This Row],[PT Aide Hours]])/NonNurse[[#This Row],[MDS Census]]</f>
        <v>0.18413939251236169</v>
      </c>
      <c r="AA202" s="6">
        <v>0</v>
      </c>
      <c r="AB202" s="6">
        <v>3.7391304347826089</v>
      </c>
      <c r="AC202" s="6">
        <v>0</v>
      </c>
      <c r="AD202" s="6">
        <v>0</v>
      </c>
      <c r="AE202" s="6">
        <v>0</v>
      </c>
      <c r="AF202" s="6">
        <v>0</v>
      </c>
      <c r="AG202" s="6">
        <v>0</v>
      </c>
      <c r="AH202" s="1">
        <v>245491</v>
      </c>
      <c r="AI202">
        <v>5</v>
      </c>
    </row>
    <row r="203" spans="1:35" x14ac:dyDescent="0.25">
      <c r="A203" t="s">
        <v>356</v>
      </c>
      <c r="B203" t="s">
        <v>122</v>
      </c>
      <c r="C203" t="s">
        <v>495</v>
      </c>
      <c r="D203" t="s">
        <v>432</v>
      </c>
      <c r="E203" s="6">
        <v>53.836956521739133</v>
      </c>
      <c r="F203" s="6">
        <v>2.2527173913043477</v>
      </c>
      <c r="G203" s="6">
        <v>0.16304347826086957</v>
      </c>
      <c r="H203" s="6">
        <v>0.35326086956521741</v>
      </c>
      <c r="I203" s="6">
        <v>5.2717391304347823</v>
      </c>
      <c r="J203" s="6">
        <v>0</v>
      </c>
      <c r="K203" s="6">
        <v>0</v>
      </c>
      <c r="L203" s="6">
        <v>1.558913043478261</v>
      </c>
      <c r="M203" s="6">
        <v>10.361413043478262</v>
      </c>
      <c r="N203" s="6">
        <v>0</v>
      </c>
      <c r="O203" s="6">
        <f>SUM(NonNurse[[#This Row],[Qualified Social Work Staff Hours]],NonNurse[[#This Row],[Other Social Work Staff Hours]])/NonNurse[[#This Row],[MDS Census]]</f>
        <v>0.19245911568746216</v>
      </c>
      <c r="P203" s="6">
        <v>1.8804347826086956</v>
      </c>
      <c r="Q203" s="6">
        <v>25.255434782608695</v>
      </c>
      <c r="R203" s="6">
        <f>SUM(NonNurse[[#This Row],[Qualified Activities Professional Hours]],NonNurse[[#This Row],[Other Activities Professional Hours]])/NonNurse[[#This Row],[MDS Census]]</f>
        <v>0.50403795679386232</v>
      </c>
      <c r="S203" s="6">
        <v>0.94902173913043497</v>
      </c>
      <c r="T203" s="6">
        <v>8.0279347826086944</v>
      </c>
      <c r="U203" s="6">
        <v>0</v>
      </c>
      <c r="V203" s="6">
        <f>SUM(NonNurse[[#This Row],[Occupational Therapist Hours]],NonNurse[[#This Row],[OT Assistant Hours]],NonNurse[[#This Row],[OT Aide Hours]])/NonNurse[[#This Row],[MDS Census]]</f>
        <v>0.16674338784575002</v>
      </c>
      <c r="W203" s="6">
        <v>1.5690217391304346</v>
      </c>
      <c r="X203" s="6">
        <v>2.6934782608695653</v>
      </c>
      <c r="Y203" s="6">
        <v>0</v>
      </c>
      <c r="Z203" s="6">
        <f>SUM(NonNurse[[#This Row],[Physical Therapist (PT) Hours]],NonNurse[[#This Row],[PT Assistant Hours]],NonNurse[[#This Row],[PT Aide Hours]])/NonNurse[[#This Row],[MDS Census]]</f>
        <v>7.9174237835655165E-2</v>
      </c>
      <c r="AA203" s="6">
        <v>0</v>
      </c>
      <c r="AB203" s="6">
        <v>0</v>
      </c>
      <c r="AC203" s="6">
        <v>0</v>
      </c>
      <c r="AD203" s="6">
        <v>0</v>
      </c>
      <c r="AE203" s="6">
        <v>0</v>
      </c>
      <c r="AF203" s="6">
        <v>0</v>
      </c>
      <c r="AG203" s="6">
        <v>0</v>
      </c>
      <c r="AH203" s="1">
        <v>245339</v>
      </c>
      <c r="AI203">
        <v>5</v>
      </c>
    </row>
    <row r="204" spans="1:35" x14ac:dyDescent="0.25">
      <c r="A204" t="s">
        <v>356</v>
      </c>
      <c r="B204" t="s">
        <v>17</v>
      </c>
      <c r="C204" t="s">
        <v>512</v>
      </c>
      <c r="D204" t="s">
        <v>415</v>
      </c>
      <c r="E204" s="6">
        <v>149.55434782608697</v>
      </c>
      <c r="F204" s="6">
        <v>5.4347826086956523</v>
      </c>
      <c r="G204" s="6">
        <v>0.2608695652173913</v>
      </c>
      <c r="H204" s="6">
        <v>0</v>
      </c>
      <c r="I204" s="6">
        <v>0</v>
      </c>
      <c r="J204" s="6">
        <v>0</v>
      </c>
      <c r="K204" s="6">
        <v>0</v>
      </c>
      <c r="L204" s="6">
        <v>4.3161956521739144</v>
      </c>
      <c r="M204" s="6">
        <v>17.847826086956523</v>
      </c>
      <c r="N204" s="6">
        <v>0.47826086956521741</v>
      </c>
      <c r="O204" s="6">
        <f>SUM(NonNurse[[#This Row],[Qualified Social Work Staff Hours]],NonNurse[[#This Row],[Other Social Work Staff Hours]])/NonNurse[[#This Row],[MDS Census]]</f>
        <v>0.12253797514354242</v>
      </c>
      <c r="P204" s="6">
        <v>2.0434782608695654</v>
      </c>
      <c r="Q204" s="6">
        <v>63.486956521739145</v>
      </c>
      <c r="R204" s="6">
        <f>SUM(NonNurse[[#This Row],[Qualified Activities Professional Hours]],NonNurse[[#This Row],[Other Activities Professional Hours]])/NonNurse[[#This Row],[MDS Census]]</f>
        <v>0.43817137873391965</v>
      </c>
      <c r="S204" s="6">
        <v>7.1929347826086953</v>
      </c>
      <c r="T204" s="6">
        <v>9.1698913043478267</v>
      </c>
      <c r="U204" s="6">
        <v>0</v>
      </c>
      <c r="V204" s="6">
        <f>SUM(NonNurse[[#This Row],[Occupational Therapist Hours]],NonNurse[[#This Row],[OT Assistant Hours]],NonNurse[[#This Row],[OT Aide Hours]])/NonNurse[[#This Row],[MDS Census]]</f>
        <v>0.10941056762846138</v>
      </c>
      <c r="W204" s="6">
        <v>10.737282608695653</v>
      </c>
      <c r="X204" s="6">
        <v>14.150760869565216</v>
      </c>
      <c r="Y204" s="6">
        <v>0</v>
      </c>
      <c r="Z204" s="6">
        <f>SUM(NonNurse[[#This Row],[Physical Therapist (PT) Hours]],NonNurse[[#This Row],[PT Assistant Hours]],NonNurse[[#This Row],[PT Aide Hours]])/NonNurse[[#This Row],[MDS Census]]</f>
        <v>0.16641471037139324</v>
      </c>
      <c r="AA204" s="6">
        <v>0</v>
      </c>
      <c r="AB204" s="6">
        <v>0</v>
      </c>
      <c r="AC204" s="6">
        <v>0</v>
      </c>
      <c r="AD204" s="6">
        <v>0</v>
      </c>
      <c r="AE204" s="6">
        <v>0</v>
      </c>
      <c r="AF204" s="6">
        <v>0</v>
      </c>
      <c r="AG204" s="6">
        <v>0</v>
      </c>
      <c r="AH204" s="1">
        <v>245071</v>
      </c>
      <c r="AI204">
        <v>5</v>
      </c>
    </row>
    <row r="205" spans="1:35" x14ac:dyDescent="0.25">
      <c r="A205" t="s">
        <v>356</v>
      </c>
      <c r="B205" t="s">
        <v>325</v>
      </c>
      <c r="C205" t="s">
        <v>512</v>
      </c>
      <c r="D205" t="s">
        <v>415</v>
      </c>
      <c r="E205" s="6">
        <v>86.619565217391298</v>
      </c>
      <c r="F205" s="6">
        <v>4.7391304347826084</v>
      </c>
      <c r="G205" s="6">
        <v>0.13043478260869565</v>
      </c>
      <c r="H205" s="6">
        <v>0</v>
      </c>
      <c r="I205" s="6">
        <v>8.2065217391304355</v>
      </c>
      <c r="J205" s="6">
        <v>0</v>
      </c>
      <c r="K205" s="6">
        <v>0</v>
      </c>
      <c r="L205" s="6">
        <v>0</v>
      </c>
      <c r="M205" s="6">
        <v>11.521739130434783</v>
      </c>
      <c r="N205" s="6">
        <v>0.52717391304347827</v>
      </c>
      <c r="O205" s="6">
        <f>SUM(NonNurse[[#This Row],[Qualified Social Work Staff Hours]],NonNurse[[#This Row],[Other Social Work Staff Hours]])/NonNurse[[#This Row],[MDS Census]]</f>
        <v>0.13910151838373699</v>
      </c>
      <c r="P205" s="6">
        <v>7.6521739130434785</v>
      </c>
      <c r="Q205" s="6">
        <v>5.2576086956521717</v>
      </c>
      <c r="R205" s="6">
        <f>SUM(NonNurse[[#This Row],[Qualified Activities Professional Hours]],NonNurse[[#This Row],[Other Activities Professional Hours]])/NonNurse[[#This Row],[MDS Census]]</f>
        <v>0.14904003011670222</v>
      </c>
      <c r="S205" s="6">
        <v>0</v>
      </c>
      <c r="T205" s="6">
        <v>0</v>
      </c>
      <c r="U205" s="6">
        <v>0</v>
      </c>
      <c r="V205" s="6">
        <f>SUM(NonNurse[[#This Row],[Occupational Therapist Hours]],NonNurse[[#This Row],[OT Assistant Hours]],NonNurse[[#This Row],[OT Aide Hours]])/NonNurse[[#This Row],[MDS Census]]</f>
        <v>0</v>
      </c>
      <c r="W205" s="6">
        <v>0</v>
      </c>
      <c r="X205" s="6">
        <v>0</v>
      </c>
      <c r="Y205" s="6">
        <v>0</v>
      </c>
      <c r="Z205" s="6">
        <f>SUM(NonNurse[[#This Row],[Physical Therapist (PT) Hours]],NonNurse[[#This Row],[PT Assistant Hours]],NonNurse[[#This Row],[PT Aide Hours]])/NonNurse[[#This Row],[MDS Census]]</f>
        <v>0</v>
      </c>
      <c r="AA205" s="6">
        <v>0</v>
      </c>
      <c r="AB205" s="6">
        <v>0</v>
      </c>
      <c r="AC205" s="6">
        <v>0</v>
      </c>
      <c r="AD205" s="6">
        <v>0</v>
      </c>
      <c r="AE205" s="6">
        <v>0</v>
      </c>
      <c r="AF205" s="6">
        <v>0</v>
      </c>
      <c r="AG205" s="6">
        <v>0</v>
      </c>
      <c r="AH205" s="7">
        <v>2.3999999999999998E+103</v>
      </c>
      <c r="AI205">
        <v>5</v>
      </c>
    </row>
    <row r="206" spans="1:35" x14ac:dyDescent="0.25">
      <c r="A206" t="s">
        <v>356</v>
      </c>
      <c r="B206" t="s">
        <v>11</v>
      </c>
      <c r="C206" t="s">
        <v>527</v>
      </c>
      <c r="D206" t="s">
        <v>414</v>
      </c>
      <c r="E206" s="6">
        <v>65.847826086956516</v>
      </c>
      <c r="F206" s="6">
        <v>4.1785869565217384</v>
      </c>
      <c r="G206" s="6">
        <v>0.10054347826086957</v>
      </c>
      <c r="H206" s="6">
        <v>0.36956521739130432</v>
      </c>
      <c r="I206" s="6">
        <v>4.6956521739130439</v>
      </c>
      <c r="J206" s="6">
        <v>0</v>
      </c>
      <c r="K206" s="6">
        <v>0</v>
      </c>
      <c r="L206" s="6">
        <v>0.16032608695652173</v>
      </c>
      <c r="M206" s="6">
        <v>0.8954347826086958</v>
      </c>
      <c r="N206" s="6">
        <v>0</v>
      </c>
      <c r="O206" s="6">
        <f>SUM(NonNurse[[#This Row],[Qualified Social Work Staff Hours]],NonNurse[[#This Row],[Other Social Work Staff Hours]])/NonNurse[[#This Row],[MDS Census]]</f>
        <v>1.3598547375371414E-2</v>
      </c>
      <c r="P206" s="6">
        <v>0</v>
      </c>
      <c r="Q206" s="6">
        <v>8.3492391304347819</v>
      </c>
      <c r="R206" s="6">
        <f>SUM(NonNurse[[#This Row],[Qualified Activities Professional Hours]],NonNurse[[#This Row],[Other Activities Professional Hours]])/NonNurse[[#This Row],[MDS Census]]</f>
        <v>0.12679597226807526</v>
      </c>
      <c r="S206" s="6">
        <v>0.35771739130434788</v>
      </c>
      <c r="T206" s="6">
        <v>0</v>
      </c>
      <c r="U206" s="6">
        <v>0</v>
      </c>
      <c r="V206" s="6">
        <f>SUM(NonNurse[[#This Row],[Occupational Therapist Hours]],NonNurse[[#This Row],[OT Assistant Hours]],NonNurse[[#This Row],[OT Aide Hours]])/NonNurse[[#This Row],[MDS Census]]</f>
        <v>5.4324859689666568E-3</v>
      </c>
      <c r="W206" s="6">
        <v>0.22206521739130433</v>
      </c>
      <c r="X206" s="6">
        <v>0</v>
      </c>
      <c r="Y206" s="6">
        <v>0</v>
      </c>
      <c r="Z206" s="6">
        <f>SUM(NonNurse[[#This Row],[Physical Therapist (PT) Hours]],NonNurse[[#This Row],[PT Assistant Hours]],NonNurse[[#This Row],[PT Aide Hours]])/NonNurse[[#This Row],[MDS Census]]</f>
        <v>3.3724001320567846E-3</v>
      </c>
      <c r="AA206" s="6">
        <v>0</v>
      </c>
      <c r="AB206" s="6">
        <v>5.4347826086956523</v>
      </c>
      <c r="AC206" s="6">
        <v>0</v>
      </c>
      <c r="AD206" s="6">
        <v>0</v>
      </c>
      <c r="AE206" s="6">
        <v>0</v>
      </c>
      <c r="AF206" s="6">
        <v>0</v>
      </c>
      <c r="AG206" s="6">
        <v>0</v>
      </c>
      <c r="AH206" s="1">
        <v>245039</v>
      </c>
      <c r="AI206">
        <v>5</v>
      </c>
    </row>
    <row r="207" spans="1:35" x14ac:dyDescent="0.25">
      <c r="A207" t="s">
        <v>356</v>
      </c>
      <c r="B207" t="s">
        <v>176</v>
      </c>
      <c r="C207" t="s">
        <v>583</v>
      </c>
      <c r="D207" t="s">
        <v>413</v>
      </c>
      <c r="E207" s="6">
        <v>40.956521739130437</v>
      </c>
      <c r="F207" s="6">
        <v>5.3913043478260869</v>
      </c>
      <c r="G207" s="6">
        <v>0.55434782608695654</v>
      </c>
      <c r="H207" s="6">
        <v>0.20750000000000005</v>
      </c>
      <c r="I207" s="6">
        <v>1.0652173913043479</v>
      </c>
      <c r="J207" s="6">
        <v>0</v>
      </c>
      <c r="K207" s="6">
        <v>2.0869565217391304</v>
      </c>
      <c r="L207" s="6">
        <v>1.8143478260869563</v>
      </c>
      <c r="M207" s="6">
        <v>4.7064130434782614</v>
      </c>
      <c r="N207" s="6">
        <v>0</v>
      </c>
      <c r="O207" s="6">
        <f>SUM(NonNurse[[#This Row],[Qualified Social Work Staff Hours]],NonNurse[[#This Row],[Other Social Work Staff Hours]])/NonNurse[[#This Row],[MDS Census]]</f>
        <v>0.11491242038216561</v>
      </c>
      <c r="P207" s="6">
        <v>0</v>
      </c>
      <c r="Q207" s="6">
        <v>3.1966304347826084</v>
      </c>
      <c r="R207" s="6">
        <f>SUM(NonNurse[[#This Row],[Qualified Activities Professional Hours]],NonNurse[[#This Row],[Other Activities Professional Hours]])/NonNurse[[#This Row],[MDS Census]]</f>
        <v>7.8049363057324836E-2</v>
      </c>
      <c r="S207" s="6">
        <v>3.6220652173913033</v>
      </c>
      <c r="T207" s="6">
        <v>5.4807608695652172</v>
      </c>
      <c r="U207" s="6">
        <v>0</v>
      </c>
      <c r="V207" s="6">
        <f>SUM(NonNurse[[#This Row],[Occupational Therapist Hours]],NonNurse[[#This Row],[OT Assistant Hours]],NonNurse[[#This Row],[OT Aide Hours]])/NonNurse[[#This Row],[MDS Census]]</f>
        <v>0.22225583864118892</v>
      </c>
      <c r="W207" s="6">
        <v>7.9864130434782572</v>
      </c>
      <c r="X207" s="6">
        <v>6.425326086956523</v>
      </c>
      <c r="Y207" s="6">
        <v>0</v>
      </c>
      <c r="Z207" s="6">
        <f>SUM(NonNurse[[#This Row],[Physical Therapist (PT) Hours]],NonNurse[[#This Row],[PT Assistant Hours]],NonNurse[[#This Row],[PT Aide Hours]])/NonNurse[[#This Row],[MDS Census]]</f>
        <v>0.35187898089171965</v>
      </c>
      <c r="AA207" s="6">
        <v>0</v>
      </c>
      <c r="AB207" s="6">
        <v>3.2065217391304346</v>
      </c>
      <c r="AC207" s="6">
        <v>0</v>
      </c>
      <c r="AD207" s="6">
        <v>0</v>
      </c>
      <c r="AE207" s="6">
        <v>0</v>
      </c>
      <c r="AF207" s="6">
        <v>0</v>
      </c>
      <c r="AG207" s="6">
        <v>0</v>
      </c>
      <c r="AH207" s="1">
        <v>245421</v>
      </c>
      <c r="AI207">
        <v>5</v>
      </c>
    </row>
    <row r="208" spans="1:35" x14ac:dyDescent="0.25">
      <c r="A208" t="s">
        <v>356</v>
      </c>
      <c r="B208" t="s">
        <v>152</v>
      </c>
      <c r="C208" t="s">
        <v>513</v>
      </c>
      <c r="D208" t="s">
        <v>413</v>
      </c>
      <c r="E208" s="6">
        <v>63.456521739130437</v>
      </c>
      <c r="F208" s="6">
        <v>5.3043478260869561</v>
      </c>
      <c r="G208" s="6">
        <v>0.1358695652173913</v>
      </c>
      <c r="H208" s="6">
        <v>0.36956521739130432</v>
      </c>
      <c r="I208" s="6">
        <v>0.92391304347826086</v>
      </c>
      <c r="J208" s="6">
        <v>0</v>
      </c>
      <c r="K208" s="6">
        <v>0</v>
      </c>
      <c r="L208" s="6">
        <v>0.57608695652173914</v>
      </c>
      <c r="M208" s="6">
        <v>8.8260869565217384</v>
      </c>
      <c r="N208" s="6">
        <v>0</v>
      </c>
      <c r="O208" s="6">
        <f>SUM(NonNurse[[#This Row],[Qualified Social Work Staff Hours]],NonNurse[[#This Row],[Other Social Work Staff Hours]])/NonNurse[[#This Row],[MDS Census]]</f>
        <v>0.13908872901678657</v>
      </c>
      <c r="P208" s="6">
        <v>4.7826086956521738</v>
      </c>
      <c r="Q208" s="6">
        <v>12.298913043478262</v>
      </c>
      <c r="R208" s="6">
        <f>SUM(NonNurse[[#This Row],[Qualified Activities Professional Hours]],NonNurse[[#This Row],[Other Activities Professional Hours]])/NonNurse[[#This Row],[MDS Census]]</f>
        <v>0.26918465227817751</v>
      </c>
      <c r="S208" s="6">
        <v>5.8431521739130439</v>
      </c>
      <c r="T208" s="6">
        <v>2.7527173913043477</v>
      </c>
      <c r="U208" s="6">
        <v>0</v>
      </c>
      <c r="V208" s="6">
        <f>SUM(NonNurse[[#This Row],[Occupational Therapist Hours]],NonNurse[[#This Row],[OT Assistant Hours]],NonNurse[[#This Row],[OT Aide Hours]])/NonNurse[[#This Row],[MDS Census]]</f>
        <v>0.13546077423775266</v>
      </c>
      <c r="W208" s="6">
        <v>3.2693478260869564</v>
      </c>
      <c r="X208" s="6">
        <v>5.6530434782608685</v>
      </c>
      <c r="Y208" s="6">
        <v>0</v>
      </c>
      <c r="Z208" s="6">
        <f>SUM(NonNurse[[#This Row],[Physical Therapist (PT) Hours]],NonNurse[[#This Row],[PT Assistant Hours]],NonNurse[[#This Row],[PT Aide Hours]])/NonNurse[[#This Row],[MDS Census]]</f>
        <v>0.14060637204522095</v>
      </c>
      <c r="AA208" s="6">
        <v>0</v>
      </c>
      <c r="AB208" s="6">
        <v>0</v>
      </c>
      <c r="AC208" s="6">
        <v>0</v>
      </c>
      <c r="AD208" s="6">
        <v>0</v>
      </c>
      <c r="AE208" s="6">
        <v>0</v>
      </c>
      <c r="AF208" s="6">
        <v>0</v>
      </c>
      <c r="AG208" s="6">
        <v>0</v>
      </c>
      <c r="AH208" s="1">
        <v>245381</v>
      </c>
      <c r="AI208">
        <v>5</v>
      </c>
    </row>
    <row r="209" spans="1:35" x14ac:dyDescent="0.25">
      <c r="A209" t="s">
        <v>356</v>
      </c>
      <c r="B209" t="s">
        <v>108</v>
      </c>
      <c r="C209" t="s">
        <v>586</v>
      </c>
      <c r="D209" t="s">
        <v>438</v>
      </c>
      <c r="E209" s="6">
        <v>37.847826086956523</v>
      </c>
      <c r="F209" s="6">
        <v>5.7391304347826084</v>
      </c>
      <c r="G209" s="6">
        <v>0.13043478260869565</v>
      </c>
      <c r="H209" s="6">
        <v>0.65760869565217395</v>
      </c>
      <c r="I209" s="6">
        <v>0.91304347826086951</v>
      </c>
      <c r="J209" s="6">
        <v>0</v>
      </c>
      <c r="K209" s="6">
        <v>0</v>
      </c>
      <c r="L209" s="6">
        <v>0.34619565217391302</v>
      </c>
      <c r="M209" s="6">
        <v>5.7391304347826084</v>
      </c>
      <c r="N209" s="6">
        <v>0</v>
      </c>
      <c r="O209" s="6">
        <f>SUM(NonNurse[[#This Row],[Qualified Social Work Staff Hours]],NonNurse[[#This Row],[Other Social Work Staff Hours]])/NonNurse[[#This Row],[MDS Census]]</f>
        <v>0.15163699023549682</v>
      </c>
      <c r="P209" s="6">
        <v>5.6521739130434785</v>
      </c>
      <c r="Q209" s="6">
        <v>15.394021739130435</v>
      </c>
      <c r="R209" s="6">
        <f>SUM(NonNurse[[#This Row],[Qualified Activities Professional Hours]],NonNurse[[#This Row],[Other Activities Professional Hours]])/NonNurse[[#This Row],[MDS Census]]</f>
        <v>0.55607409534750141</v>
      </c>
      <c r="S209" s="6">
        <v>1.4477173913043477</v>
      </c>
      <c r="T209" s="6">
        <v>2.3591304347826081</v>
      </c>
      <c r="U209" s="6">
        <v>0</v>
      </c>
      <c r="V209" s="6">
        <f>SUM(NonNurse[[#This Row],[Occupational Therapist Hours]],NonNurse[[#This Row],[OT Assistant Hours]],NonNurse[[#This Row],[OT Aide Hours]])/NonNurse[[#This Row],[MDS Census]]</f>
        <v>0.10058299827685235</v>
      </c>
      <c r="W209" s="6">
        <v>0.94880434782608691</v>
      </c>
      <c r="X209" s="6">
        <v>3.8907608695652178</v>
      </c>
      <c r="Y209" s="6">
        <v>0</v>
      </c>
      <c r="Z209" s="6">
        <f>SUM(NonNurse[[#This Row],[Physical Therapist (PT) Hours]],NonNurse[[#This Row],[PT Assistant Hours]],NonNurse[[#This Row],[PT Aide Hours]])/NonNurse[[#This Row],[MDS Census]]</f>
        <v>0.12786904078116024</v>
      </c>
      <c r="AA209" s="6">
        <v>0</v>
      </c>
      <c r="AB209" s="6">
        <v>0</v>
      </c>
      <c r="AC209" s="6">
        <v>0</v>
      </c>
      <c r="AD209" s="6">
        <v>0</v>
      </c>
      <c r="AE209" s="6">
        <v>0</v>
      </c>
      <c r="AF209" s="6">
        <v>0</v>
      </c>
      <c r="AG209" s="6">
        <v>0.2608695652173913</v>
      </c>
      <c r="AH209" s="1">
        <v>245316</v>
      </c>
      <c r="AI209">
        <v>5</v>
      </c>
    </row>
    <row r="210" spans="1:35" x14ac:dyDescent="0.25">
      <c r="A210" t="s">
        <v>356</v>
      </c>
      <c r="B210" t="s">
        <v>324</v>
      </c>
      <c r="C210" t="s">
        <v>699</v>
      </c>
      <c r="D210" t="s">
        <v>385</v>
      </c>
      <c r="E210" s="6">
        <v>35.771739130434781</v>
      </c>
      <c r="F210" s="6">
        <v>1.6304347826086956</v>
      </c>
      <c r="G210" s="6">
        <v>0.3815217391304348</v>
      </c>
      <c r="H210" s="6">
        <v>0.1907608695652174</v>
      </c>
      <c r="I210" s="6">
        <v>1.1304347826086956</v>
      </c>
      <c r="J210" s="6">
        <v>0</v>
      </c>
      <c r="K210" s="6">
        <v>0</v>
      </c>
      <c r="L210" s="6">
        <v>1.1086956521739131</v>
      </c>
      <c r="M210" s="6">
        <v>0</v>
      </c>
      <c r="N210" s="6">
        <v>6.4402173913043477</v>
      </c>
      <c r="O210" s="6">
        <f>SUM(NonNurse[[#This Row],[Qualified Social Work Staff Hours]],NonNurse[[#This Row],[Other Social Work Staff Hours]])/NonNurse[[#This Row],[MDS Census]]</f>
        <v>0.18003646308113036</v>
      </c>
      <c r="P210" s="6">
        <v>0</v>
      </c>
      <c r="Q210" s="6">
        <v>22.293478260869566</v>
      </c>
      <c r="R210" s="6">
        <f>SUM(NonNurse[[#This Row],[Qualified Activities Professional Hours]],NonNurse[[#This Row],[Other Activities Professional Hours]])/NonNurse[[#This Row],[MDS Census]]</f>
        <v>0.62321482831965969</v>
      </c>
      <c r="S210" s="6">
        <v>0.66032608695652173</v>
      </c>
      <c r="T210" s="6">
        <v>0.42391304347826086</v>
      </c>
      <c r="U210" s="6">
        <v>0</v>
      </c>
      <c r="V210" s="6">
        <f>SUM(NonNurse[[#This Row],[Occupational Therapist Hours]],NonNurse[[#This Row],[OT Assistant Hours]],NonNurse[[#This Row],[OT Aide Hours]])/NonNurse[[#This Row],[MDS Census]]</f>
        <v>3.0309936189608026E-2</v>
      </c>
      <c r="W210" s="6">
        <v>8.0842391304347831</v>
      </c>
      <c r="X210" s="6">
        <v>0.13043478260869565</v>
      </c>
      <c r="Y210" s="6">
        <v>0</v>
      </c>
      <c r="Z210" s="6">
        <f>SUM(NonNurse[[#This Row],[Physical Therapist (PT) Hours]],NonNurse[[#This Row],[PT Assistant Hours]],NonNurse[[#This Row],[PT Aide Hours]])/NonNurse[[#This Row],[MDS Census]]</f>
        <v>0.22964144636888484</v>
      </c>
      <c r="AA210" s="6">
        <v>0</v>
      </c>
      <c r="AB210" s="6">
        <v>0</v>
      </c>
      <c r="AC210" s="6">
        <v>0</v>
      </c>
      <c r="AD210" s="6">
        <v>0</v>
      </c>
      <c r="AE210" s="6">
        <v>0</v>
      </c>
      <c r="AF210" s="6">
        <v>0</v>
      </c>
      <c r="AG210" s="6">
        <v>0</v>
      </c>
      <c r="AH210" s="1">
        <v>245637</v>
      </c>
      <c r="AI210">
        <v>5</v>
      </c>
    </row>
    <row r="211" spans="1:35" x14ac:dyDescent="0.25">
      <c r="A211" t="s">
        <v>356</v>
      </c>
      <c r="B211" t="s">
        <v>29</v>
      </c>
      <c r="C211" t="s">
        <v>536</v>
      </c>
      <c r="D211" t="s">
        <v>415</v>
      </c>
      <c r="E211" s="6">
        <v>216.85869565217391</v>
      </c>
      <c r="F211" s="6">
        <v>9.0434782608695645</v>
      </c>
      <c r="G211" s="6">
        <v>1.1304347826086956</v>
      </c>
      <c r="H211" s="6">
        <v>1.1976086956521736</v>
      </c>
      <c r="I211" s="6">
        <v>11.391304347826088</v>
      </c>
      <c r="J211" s="6">
        <v>0</v>
      </c>
      <c r="K211" s="6">
        <v>0</v>
      </c>
      <c r="L211" s="6">
        <v>13.847173913043479</v>
      </c>
      <c r="M211" s="6">
        <v>5.5652173913043477</v>
      </c>
      <c r="N211" s="6">
        <v>20.165760869565219</v>
      </c>
      <c r="O211" s="6">
        <f>SUM(NonNurse[[#This Row],[Qualified Social Work Staff Hours]],NonNurse[[#This Row],[Other Social Work Staff Hours]])/NonNurse[[#This Row],[MDS Census]]</f>
        <v>0.11865320034083505</v>
      </c>
      <c r="P211" s="6">
        <v>5.6086956521739131</v>
      </c>
      <c r="Q211" s="6">
        <v>29.682065217391305</v>
      </c>
      <c r="R211" s="6">
        <f>SUM(NonNurse[[#This Row],[Qualified Activities Professional Hours]],NonNurse[[#This Row],[Other Activities Professional Hours]])/NonNurse[[#This Row],[MDS Census]]</f>
        <v>0.16273620369906272</v>
      </c>
      <c r="S211" s="6">
        <v>11.74445652173913</v>
      </c>
      <c r="T211" s="6">
        <v>18.151195652173918</v>
      </c>
      <c r="U211" s="6">
        <v>0</v>
      </c>
      <c r="V211" s="6">
        <f>SUM(NonNurse[[#This Row],[Occupational Therapist Hours]],NonNurse[[#This Row],[OT Assistant Hours]],NonNurse[[#This Row],[OT Aide Hours]])/NonNurse[[#This Row],[MDS Census]]</f>
        <v>0.13785775149115337</v>
      </c>
      <c r="W211" s="6">
        <v>7.1547826086956539</v>
      </c>
      <c r="X211" s="6">
        <v>20.488804347826086</v>
      </c>
      <c r="Y211" s="6">
        <v>0</v>
      </c>
      <c r="Z211" s="6">
        <f>SUM(NonNurse[[#This Row],[Physical Therapist (PT) Hours]],NonNurse[[#This Row],[PT Assistant Hours]],NonNurse[[#This Row],[PT Aide Hours]])/NonNurse[[#This Row],[MDS Census]]</f>
        <v>0.12747280838053232</v>
      </c>
      <c r="AA211" s="6">
        <v>0</v>
      </c>
      <c r="AB211" s="6">
        <v>0</v>
      </c>
      <c r="AC211" s="6">
        <v>0</v>
      </c>
      <c r="AD211" s="6">
        <v>0</v>
      </c>
      <c r="AE211" s="6">
        <v>15.271739130434783</v>
      </c>
      <c r="AF211" s="6">
        <v>0</v>
      </c>
      <c r="AG211" s="6">
        <v>0</v>
      </c>
      <c r="AH211" s="1">
        <v>245183</v>
      </c>
      <c r="AI211">
        <v>5</v>
      </c>
    </row>
    <row r="212" spans="1:35" x14ac:dyDescent="0.25">
      <c r="A212" t="s">
        <v>356</v>
      </c>
      <c r="B212" t="s">
        <v>154</v>
      </c>
      <c r="C212" t="s">
        <v>611</v>
      </c>
      <c r="D212" t="s">
        <v>399</v>
      </c>
      <c r="E212" s="6">
        <v>36.130434782608695</v>
      </c>
      <c r="F212" s="6">
        <v>0</v>
      </c>
      <c r="G212" s="6">
        <v>0</v>
      </c>
      <c r="H212" s="6">
        <v>0</v>
      </c>
      <c r="I212" s="6">
        <v>1.0869565217391304E-2</v>
      </c>
      <c r="J212" s="6">
        <v>0</v>
      </c>
      <c r="K212" s="6">
        <v>0</v>
      </c>
      <c r="L212" s="6">
        <v>0</v>
      </c>
      <c r="M212" s="6">
        <v>4.4184782608695654</v>
      </c>
      <c r="N212" s="6">
        <v>0</v>
      </c>
      <c r="O212" s="6">
        <f>SUM(NonNurse[[#This Row],[Qualified Social Work Staff Hours]],NonNurse[[#This Row],[Other Social Work Staff Hours]])/NonNurse[[#This Row],[MDS Census]]</f>
        <v>0.12229241877256318</v>
      </c>
      <c r="P212" s="6">
        <v>5.3152173913043477</v>
      </c>
      <c r="Q212" s="6">
        <v>5.4483695652173916</v>
      </c>
      <c r="R212" s="6">
        <f>SUM(NonNurse[[#This Row],[Qualified Activities Professional Hours]],NonNurse[[#This Row],[Other Activities Professional Hours]])/NonNurse[[#This Row],[MDS Census]]</f>
        <v>0.29790914560770154</v>
      </c>
      <c r="S212" s="6">
        <v>0</v>
      </c>
      <c r="T212" s="6">
        <v>0</v>
      </c>
      <c r="U212" s="6">
        <v>0</v>
      </c>
      <c r="V212" s="6">
        <f>SUM(NonNurse[[#This Row],[Occupational Therapist Hours]],NonNurse[[#This Row],[OT Assistant Hours]],NonNurse[[#This Row],[OT Aide Hours]])/NonNurse[[#This Row],[MDS Census]]</f>
        <v>0</v>
      </c>
      <c r="W212" s="6">
        <v>0.30706521739130432</v>
      </c>
      <c r="X212" s="6">
        <v>0</v>
      </c>
      <c r="Y212" s="6">
        <v>0</v>
      </c>
      <c r="Z212" s="6">
        <f>SUM(NonNurse[[#This Row],[Physical Therapist (PT) Hours]],NonNurse[[#This Row],[PT Assistant Hours]],NonNurse[[#This Row],[PT Aide Hours]])/NonNurse[[#This Row],[MDS Census]]</f>
        <v>8.4987966305655836E-3</v>
      </c>
      <c r="AA212" s="6">
        <v>0</v>
      </c>
      <c r="AB212" s="6">
        <v>0</v>
      </c>
      <c r="AC212" s="6">
        <v>0</v>
      </c>
      <c r="AD212" s="6">
        <v>0</v>
      </c>
      <c r="AE212" s="6">
        <v>0</v>
      </c>
      <c r="AF212" s="6">
        <v>0</v>
      </c>
      <c r="AG212" s="6">
        <v>0</v>
      </c>
      <c r="AH212" s="1">
        <v>245384</v>
      </c>
      <c r="AI212">
        <v>5</v>
      </c>
    </row>
    <row r="213" spans="1:35" x14ac:dyDescent="0.25">
      <c r="A213" t="s">
        <v>356</v>
      </c>
      <c r="B213" t="s">
        <v>263</v>
      </c>
      <c r="C213" t="s">
        <v>476</v>
      </c>
      <c r="D213" t="s">
        <v>384</v>
      </c>
      <c r="E213" s="6">
        <v>30.195652173913043</v>
      </c>
      <c r="F213" s="6">
        <v>5.0434782608695654</v>
      </c>
      <c r="G213" s="6">
        <v>0</v>
      </c>
      <c r="H213" s="6">
        <v>0.14130434782608695</v>
      </c>
      <c r="I213" s="6">
        <v>38.369565217391305</v>
      </c>
      <c r="J213" s="6">
        <v>0</v>
      </c>
      <c r="K213" s="6">
        <v>0</v>
      </c>
      <c r="L213" s="6">
        <v>0.27717391304347827</v>
      </c>
      <c r="M213" s="6">
        <v>5.7101086956521723</v>
      </c>
      <c r="N213" s="6">
        <v>0</v>
      </c>
      <c r="O213" s="6">
        <f>SUM(NonNurse[[#This Row],[Qualified Social Work Staff Hours]],NonNurse[[#This Row],[Other Social Work Staff Hours]])/NonNurse[[#This Row],[MDS Census]]</f>
        <v>0.18910367170626344</v>
      </c>
      <c r="P213" s="6">
        <v>5.1257608695652177</v>
      </c>
      <c r="Q213" s="6">
        <v>3.3347826086956522</v>
      </c>
      <c r="R213" s="6">
        <f>SUM(NonNurse[[#This Row],[Qualified Activities Professional Hours]],NonNurse[[#This Row],[Other Activities Professional Hours]])/NonNurse[[#This Row],[MDS Census]]</f>
        <v>0.28019078473722103</v>
      </c>
      <c r="S213" s="6">
        <v>2.2619565217391315</v>
      </c>
      <c r="T213" s="6">
        <v>2.3831521739130435</v>
      </c>
      <c r="U213" s="6">
        <v>0</v>
      </c>
      <c r="V213" s="6">
        <f>SUM(NonNurse[[#This Row],[Occupational Therapist Hours]],NonNurse[[#This Row],[OT Assistant Hours]],NonNurse[[#This Row],[OT Aide Hours]])/NonNurse[[#This Row],[MDS Census]]</f>
        <v>0.15383369330453567</v>
      </c>
      <c r="W213" s="6">
        <v>0.54076086956521741</v>
      </c>
      <c r="X213" s="6">
        <v>5.0443478260869572</v>
      </c>
      <c r="Y213" s="6">
        <v>0</v>
      </c>
      <c r="Z213" s="6">
        <f>SUM(NonNurse[[#This Row],[Physical Therapist (PT) Hours]],NonNurse[[#This Row],[PT Assistant Hours]],NonNurse[[#This Row],[PT Aide Hours]])/NonNurse[[#This Row],[MDS Census]]</f>
        <v>0.18496400287976966</v>
      </c>
      <c r="AA213" s="6">
        <v>0</v>
      </c>
      <c r="AB213" s="6">
        <v>0</v>
      </c>
      <c r="AC213" s="6">
        <v>0</v>
      </c>
      <c r="AD213" s="6">
        <v>0</v>
      </c>
      <c r="AE213" s="6">
        <v>0</v>
      </c>
      <c r="AF213" s="6">
        <v>0</v>
      </c>
      <c r="AG213" s="6">
        <v>0</v>
      </c>
      <c r="AH213" s="1">
        <v>245550</v>
      </c>
      <c r="AI213">
        <v>5</v>
      </c>
    </row>
    <row r="214" spans="1:35" x14ac:dyDescent="0.25">
      <c r="A214" t="s">
        <v>356</v>
      </c>
      <c r="B214" t="s">
        <v>270</v>
      </c>
      <c r="C214" t="s">
        <v>554</v>
      </c>
      <c r="D214" t="s">
        <v>406</v>
      </c>
      <c r="E214" s="6">
        <v>19.25</v>
      </c>
      <c r="F214" s="6">
        <v>3.5652173913043477</v>
      </c>
      <c r="G214" s="6">
        <v>9.0217391304347833E-2</v>
      </c>
      <c r="H214" s="6">
        <v>0.125</v>
      </c>
      <c r="I214" s="6">
        <v>0.31521739130434784</v>
      </c>
      <c r="J214" s="6">
        <v>0</v>
      </c>
      <c r="K214" s="6">
        <v>0</v>
      </c>
      <c r="L214" s="6">
        <v>0.70206521739130434</v>
      </c>
      <c r="M214" s="6">
        <v>0</v>
      </c>
      <c r="N214" s="6">
        <v>0</v>
      </c>
      <c r="O214" s="6">
        <f>SUM(NonNurse[[#This Row],[Qualified Social Work Staff Hours]],NonNurse[[#This Row],[Other Social Work Staff Hours]])/NonNurse[[#This Row],[MDS Census]]</f>
        <v>0</v>
      </c>
      <c r="P214" s="6">
        <v>3.5652173913043477</v>
      </c>
      <c r="Q214" s="6">
        <v>8.0815217391304355</v>
      </c>
      <c r="R214" s="6">
        <f>SUM(NonNurse[[#This Row],[Qualified Activities Professional Hours]],NonNurse[[#This Row],[Other Activities Professional Hours]])/NonNurse[[#This Row],[MDS Census]]</f>
        <v>0.60502540937323546</v>
      </c>
      <c r="S214" s="6">
        <v>0.34847826086956524</v>
      </c>
      <c r="T214" s="6">
        <v>0.26597826086956522</v>
      </c>
      <c r="U214" s="6">
        <v>0</v>
      </c>
      <c r="V214" s="6">
        <f>SUM(NonNurse[[#This Row],[Occupational Therapist Hours]],NonNurse[[#This Row],[OT Assistant Hours]],NonNurse[[#This Row],[OT Aide Hours]])/NonNurse[[#This Row],[MDS Census]]</f>
        <v>3.1919819311123657E-2</v>
      </c>
      <c r="W214" s="6">
        <v>0.62706521739130439</v>
      </c>
      <c r="X214" s="6">
        <v>3.4743478260869578</v>
      </c>
      <c r="Y214" s="6">
        <v>0</v>
      </c>
      <c r="Z214" s="6">
        <f>SUM(NonNurse[[#This Row],[Physical Therapist (PT) Hours]],NonNurse[[#This Row],[PT Assistant Hours]],NonNurse[[#This Row],[PT Aide Hours]])/NonNurse[[#This Row],[MDS Census]]</f>
        <v>0.21306041784302659</v>
      </c>
      <c r="AA214" s="6">
        <v>0</v>
      </c>
      <c r="AB214" s="6">
        <v>0</v>
      </c>
      <c r="AC214" s="6">
        <v>0</v>
      </c>
      <c r="AD214" s="6">
        <v>0</v>
      </c>
      <c r="AE214" s="6">
        <v>0</v>
      </c>
      <c r="AF214" s="6">
        <v>0</v>
      </c>
      <c r="AG214" s="6">
        <v>0</v>
      </c>
      <c r="AH214" s="1">
        <v>245561</v>
      </c>
      <c r="AI214">
        <v>5</v>
      </c>
    </row>
    <row r="215" spans="1:35" x14ac:dyDescent="0.25">
      <c r="A215" t="s">
        <v>356</v>
      </c>
      <c r="B215" t="s">
        <v>58</v>
      </c>
      <c r="C215" t="s">
        <v>554</v>
      </c>
      <c r="D215" t="s">
        <v>406</v>
      </c>
      <c r="E215" s="6">
        <v>32.434782608695649</v>
      </c>
      <c r="F215" s="6">
        <v>1.826086956521739</v>
      </c>
      <c r="G215" s="6">
        <v>0</v>
      </c>
      <c r="H215" s="6">
        <v>0.28923913043478261</v>
      </c>
      <c r="I215" s="6">
        <v>2.1304347826086958</v>
      </c>
      <c r="J215" s="6">
        <v>0</v>
      </c>
      <c r="K215" s="6">
        <v>0</v>
      </c>
      <c r="L215" s="6">
        <v>0.23097826086956522</v>
      </c>
      <c r="M215" s="6">
        <v>2.3695652173913042</v>
      </c>
      <c r="N215" s="6">
        <v>1.8941304347826089</v>
      </c>
      <c r="O215" s="6">
        <f>SUM(NonNurse[[#This Row],[Qualified Social Work Staff Hours]],NonNurse[[#This Row],[Other Social Work Staff Hours]])/NonNurse[[#This Row],[MDS Census]]</f>
        <v>0.13145442359249332</v>
      </c>
      <c r="P215" s="6">
        <v>4.8019565217391289</v>
      </c>
      <c r="Q215" s="6">
        <v>3.0088043478260875</v>
      </c>
      <c r="R215" s="6">
        <f>SUM(NonNurse[[#This Row],[Qualified Activities Professional Hours]],NonNurse[[#This Row],[Other Activities Professional Hours]])/NonNurse[[#This Row],[MDS Census]]</f>
        <v>0.24081434316353886</v>
      </c>
      <c r="S215" s="6">
        <v>1.9448913043478262</v>
      </c>
      <c r="T215" s="6">
        <v>0</v>
      </c>
      <c r="U215" s="6">
        <v>0</v>
      </c>
      <c r="V215" s="6">
        <f>SUM(NonNurse[[#This Row],[Occupational Therapist Hours]],NonNurse[[#This Row],[OT Assistant Hours]],NonNurse[[#This Row],[OT Aide Hours]])/NonNurse[[#This Row],[MDS Census]]</f>
        <v>5.996313672922253E-2</v>
      </c>
      <c r="W215" s="6">
        <v>1.0434782608695652</v>
      </c>
      <c r="X215" s="6">
        <v>0</v>
      </c>
      <c r="Y215" s="6">
        <v>0</v>
      </c>
      <c r="Z215" s="6">
        <f>SUM(NonNurse[[#This Row],[Physical Therapist (PT) Hours]],NonNurse[[#This Row],[PT Assistant Hours]],NonNurse[[#This Row],[PT Aide Hours]])/NonNurse[[#This Row],[MDS Census]]</f>
        <v>3.2171581769436998E-2</v>
      </c>
      <c r="AA215" s="6">
        <v>0</v>
      </c>
      <c r="AB215" s="6">
        <v>0</v>
      </c>
      <c r="AC215" s="6">
        <v>0</v>
      </c>
      <c r="AD215" s="6">
        <v>0</v>
      </c>
      <c r="AE215" s="6">
        <v>0</v>
      </c>
      <c r="AF215" s="6">
        <v>0</v>
      </c>
      <c r="AG215" s="6">
        <v>0</v>
      </c>
      <c r="AH215" s="1">
        <v>245241</v>
      </c>
      <c r="AI215">
        <v>5</v>
      </c>
    </row>
    <row r="216" spans="1:35" x14ac:dyDescent="0.25">
      <c r="A216" t="s">
        <v>356</v>
      </c>
      <c r="B216" t="s">
        <v>229</v>
      </c>
      <c r="C216" t="s">
        <v>652</v>
      </c>
      <c r="D216" t="s">
        <v>401</v>
      </c>
      <c r="E216" s="6">
        <v>83.989130434782609</v>
      </c>
      <c r="F216" s="6">
        <v>4.8695652173913047</v>
      </c>
      <c r="G216" s="6">
        <v>5.434782608695652E-2</v>
      </c>
      <c r="H216" s="6">
        <v>0.69021739130434778</v>
      </c>
      <c r="I216" s="6">
        <v>5.0434782608695654</v>
      </c>
      <c r="J216" s="6">
        <v>0</v>
      </c>
      <c r="K216" s="6">
        <v>0</v>
      </c>
      <c r="L216" s="6">
        <v>3.7672826086956532</v>
      </c>
      <c r="M216" s="6">
        <v>5.3913043478260869</v>
      </c>
      <c r="N216" s="6">
        <v>0</v>
      </c>
      <c r="O216" s="6">
        <f>SUM(NonNurse[[#This Row],[Qualified Social Work Staff Hours]],NonNurse[[#This Row],[Other Social Work Staff Hours]])/NonNurse[[#This Row],[MDS Census]]</f>
        <v>6.4190500841206158E-2</v>
      </c>
      <c r="P216" s="6">
        <v>5.1521739130434785</v>
      </c>
      <c r="Q216" s="6">
        <v>25.376630434782609</v>
      </c>
      <c r="R216" s="6">
        <f>SUM(NonNurse[[#This Row],[Qualified Activities Professional Hours]],NonNurse[[#This Row],[Other Activities Professional Hours]])/NonNurse[[#This Row],[MDS Census]]</f>
        <v>0.36348518182994694</v>
      </c>
      <c r="S216" s="6">
        <v>4.59</v>
      </c>
      <c r="T216" s="6">
        <v>7.3650000000000002</v>
      </c>
      <c r="U216" s="6">
        <v>0</v>
      </c>
      <c r="V216" s="6">
        <f>SUM(NonNurse[[#This Row],[Occupational Therapist Hours]],NonNurse[[#This Row],[OT Assistant Hours]],NonNurse[[#This Row],[OT Aide Hours]])/NonNurse[[#This Row],[MDS Census]]</f>
        <v>0.14233984728872784</v>
      </c>
      <c r="W216" s="6">
        <v>3.9872826086956521</v>
      </c>
      <c r="X216" s="6">
        <v>6.9327173913043501</v>
      </c>
      <c r="Y216" s="6">
        <v>0</v>
      </c>
      <c r="Z216" s="6">
        <f>SUM(NonNurse[[#This Row],[Physical Therapist (PT) Hours]],NonNurse[[#This Row],[PT Assistant Hours]],NonNurse[[#This Row],[PT Aide Hours]])/NonNurse[[#This Row],[MDS Census]]</f>
        <v>0.13001682412320437</v>
      </c>
      <c r="AA216" s="6">
        <v>0</v>
      </c>
      <c r="AB216" s="6">
        <v>0</v>
      </c>
      <c r="AC216" s="6">
        <v>0</v>
      </c>
      <c r="AD216" s="6">
        <v>0</v>
      </c>
      <c r="AE216" s="6">
        <v>0</v>
      </c>
      <c r="AF216" s="6">
        <v>0</v>
      </c>
      <c r="AG216" s="6">
        <v>0</v>
      </c>
      <c r="AH216" s="1">
        <v>245490</v>
      </c>
      <c r="AI216">
        <v>5</v>
      </c>
    </row>
    <row r="217" spans="1:35" x14ac:dyDescent="0.25">
      <c r="A217" t="s">
        <v>356</v>
      </c>
      <c r="B217" t="s">
        <v>291</v>
      </c>
      <c r="C217" t="s">
        <v>560</v>
      </c>
      <c r="D217" t="s">
        <v>431</v>
      </c>
      <c r="E217" s="6">
        <v>31.75</v>
      </c>
      <c r="F217" s="6">
        <v>5.3913043478260869</v>
      </c>
      <c r="G217" s="6">
        <v>3.2608695652173912E-2</v>
      </c>
      <c r="H217" s="6">
        <v>0.22282608695652173</v>
      </c>
      <c r="I217" s="6">
        <v>0.40217391304347827</v>
      </c>
      <c r="J217" s="6">
        <v>0</v>
      </c>
      <c r="K217" s="6">
        <v>0</v>
      </c>
      <c r="L217" s="6">
        <v>0</v>
      </c>
      <c r="M217" s="6">
        <v>0</v>
      </c>
      <c r="N217" s="6">
        <v>5.1440217391304346</v>
      </c>
      <c r="O217" s="6">
        <f>SUM(NonNurse[[#This Row],[Qualified Social Work Staff Hours]],NonNurse[[#This Row],[Other Social Work Staff Hours]])/NonNurse[[#This Row],[MDS Census]]</f>
        <v>0.16201643272851762</v>
      </c>
      <c r="P217" s="6">
        <v>5.7282608695652177</v>
      </c>
      <c r="Q217" s="6">
        <v>7.109565217391304</v>
      </c>
      <c r="R217" s="6">
        <f>SUM(NonNurse[[#This Row],[Qualified Activities Professional Hours]],NonNurse[[#This Row],[Other Activities Professional Hours]])/NonNurse[[#This Row],[MDS Census]]</f>
        <v>0.40434097911674083</v>
      </c>
      <c r="S217" s="6">
        <v>0.31336956521739134</v>
      </c>
      <c r="T217" s="6">
        <v>0</v>
      </c>
      <c r="U217" s="6">
        <v>0</v>
      </c>
      <c r="V217" s="6">
        <f>SUM(NonNurse[[#This Row],[Occupational Therapist Hours]],NonNurse[[#This Row],[OT Assistant Hours]],NonNurse[[#This Row],[OT Aide Hours]])/NonNurse[[#This Row],[MDS Census]]</f>
        <v>9.8699075659020898E-3</v>
      </c>
      <c r="W217" s="6">
        <v>0.19206521739130436</v>
      </c>
      <c r="X217" s="6">
        <v>0.12586956521739132</v>
      </c>
      <c r="Y217" s="6">
        <v>0</v>
      </c>
      <c r="Z217" s="6">
        <f>SUM(NonNurse[[#This Row],[Physical Therapist (PT) Hours]],NonNurse[[#This Row],[PT Assistant Hours]],NonNurse[[#This Row],[PT Aide Hours]])/NonNurse[[#This Row],[MDS Census]]</f>
        <v>1.001369394043136E-2</v>
      </c>
      <c r="AA217" s="6">
        <v>0</v>
      </c>
      <c r="AB217" s="6">
        <v>0</v>
      </c>
      <c r="AC217" s="6">
        <v>0</v>
      </c>
      <c r="AD217" s="6">
        <v>0</v>
      </c>
      <c r="AE217" s="6">
        <v>0</v>
      </c>
      <c r="AF217" s="6">
        <v>0</v>
      </c>
      <c r="AG217" s="6">
        <v>5.7065217391304345E-2</v>
      </c>
      <c r="AH217" s="1">
        <v>245592</v>
      </c>
      <c r="AI217">
        <v>5</v>
      </c>
    </row>
    <row r="218" spans="1:35" x14ac:dyDescent="0.25">
      <c r="A218" t="s">
        <v>356</v>
      </c>
      <c r="B218" t="s">
        <v>245</v>
      </c>
      <c r="C218" t="s">
        <v>613</v>
      </c>
      <c r="D218" t="s">
        <v>447</v>
      </c>
      <c r="E218" s="6">
        <v>37.913043478260867</v>
      </c>
      <c r="F218" s="6">
        <v>5.2173913043478262</v>
      </c>
      <c r="G218" s="6">
        <v>0</v>
      </c>
      <c r="H218" s="6">
        <v>0.20652173913043478</v>
      </c>
      <c r="I218" s="6">
        <v>0.73913043478260865</v>
      </c>
      <c r="J218" s="6">
        <v>0</v>
      </c>
      <c r="K218" s="6">
        <v>0</v>
      </c>
      <c r="L218" s="6">
        <v>1.8286956521739126</v>
      </c>
      <c r="M218" s="6">
        <v>7.0815217391304346</v>
      </c>
      <c r="N218" s="6">
        <v>0</v>
      </c>
      <c r="O218" s="6">
        <f>SUM(NonNurse[[#This Row],[Qualified Social Work Staff Hours]],NonNurse[[#This Row],[Other Social Work Staff Hours]])/NonNurse[[#This Row],[MDS Census]]</f>
        <v>0.18678325688073394</v>
      </c>
      <c r="P218" s="6">
        <v>0</v>
      </c>
      <c r="Q218" s="6">
        <v>2.3586956521739131</v>
      </c>
      <c r="R218" s="6">
        <f>SUM(NonNurse[[#This Row],[Qualified Activities Professional Hours]],NonNurse[[#This Row],[Other Activities Professional Hours]])/NonNurse[[#This Row],[MDS Census]]</f>
        <v>6.221330275229358E-2</v>
      </c>
      <c r="S218" s="6">
        <v>2.3307608695652178</v>
      </c>
      <c r="T218" s="6">
        <v>2.0547826086956524</v>
      </c>
      <c r="U218" s="6">
        <v>0</v>
      </c>
      <c r="V218" s="6">
        <f>SUM(NonNurse[[#This Row],[Occupational Therapist Hours]],NonNurse[[#This Row],[OT Assistant Hours]],NonNurse[[#This Row],[OT Aide Hours]])/NonNurse[[#This Row],[MDS Census]]</f>
        <v>0.11567373853211012</v>
      </c>
      <c r="W218" s="6">
        <v>4.9275000000000002</v>
      </c>
      <c r="X218" s="6">
        <v>0.50282608695652176</v>
      </c>
      <c r="Y218" s="6">
        <v>0</v>
      </c>
      <c r="Z218" s="6">
        <f>SUM(NonNurse[[#This Row],[Physical Therapist (PT) Hours]],NonNurse[[#This Row],[PT Assistant Hours]],NonNurse[[#This Row],[PT Aide Hours]])/NonNurse[[#This Row],[MDS Census]]</f>
        <v>0.14323107798165138</v>
      </c>
      <c r="AA218" s="6">
        <v>0</v>
      </c>
      <c r="AB218" s="6">
        <v>0</v>
      </c>
      <c r="AC218" s="6">
        <v>0</v>
      </c>
      <c r="AD218" s="6">
        <v>0</v>
      </c>
      <c r="AE218" s="6">
        <v>0</v>
      </c>
      <c r="AF218" s="6">
        <v>0</v>
      </c>
      <c r="AG218" s="6">
        <v>0</v>
      </c>
      <c r="AH218" s="1">
        <v>245517</v>
      </c>
      <c r="AI218">
        <v>5</v>
      </c>
    </row>
    <row r="219" spans="1:35" x14ac:dyDescent="0.25">
      <c r="A219" t="s">
        <v>356</v>
      </c>
      <c r="B219" t="s">
        <v>92</v>
      </c>
      <c r="C219" t="s">
        <v>575</v>
      </c>
      <c r="D219" t="s">
        <v>435</v>
      </c>
      <c r="E219" s="6">
        <v>34.402173913043477</v>
      </c>
      <c r="F219" s="6">
        <v>8.0869565217391308</v>
      </c>
      <c r="G219" s="6">
        <v>0</v>
      </c>
      <c r="H219" s="6">
        <v>0</v>
      </c>
      <c r="I219" s="6">
        <v>0</v>
      </c>
      <c r="J219" s="6">
        <v>0</v>
      </c>
      <c r="K219" s="6">
        <v>0</v>
      </c>
      <c r="L219" s="6">
        <v>0</v>
      </c>
      <c r="M219" s="6">
        <v>0</v>
      </c>
      <c r="N219" s="6">
        <v>5.0434782608695654</v>
      </c>
      <c r="O219" s="6">
        <f>SUM(NonNurse[[#This Row],[Qualified Social Work Staff Hours]],NonNurse[[#This Row],[Other Social Work Staff Hours]])/NonNurse[[#This Row],[MDS Census]]</f>
        <v>0.14660347551342814</v>
      </c>
      <c r="P219" s="6">
        <v>0</v>
      </c>
      <c r="Q219" s="6">
        <v>5.2364130434782608</v>
      </c>
      <c r="R219" s="6">
        <f>SUM(NonNurse[[#This Row],[Qualified Activities Professional Hours]],NonNurse[[#This Row],[Other Activities Professional Hours]])/NonNurse[[#This Row],[MDS Census]]</f>
        <v>0.15221169036334914</v>
      </c>
      <c r="S219" s="6">
        <v>4.8831521739130439</v>
      </c>
      <c r="T219" s="6">
        <v>0</v>
      </c>
      <c r="U219" s="6">
        <v>0</v>
      </c>
      <c r="V219" s="6">
        <f>SUM(NonNurse[[#This Row],[Occupational Therapist Hours]],NonNurse[[#This Row],[OT Assistant Hours]],NonNurse[[#This Row],[OT Aide Hours]])/NonNurse[[#This Row],[MDS Census]]</f>
        <v>0.14194312796208533</v>
      </c>
      <c r="W219" s="6">
        <v>4.8342391304347823</v>
      </c>
      <c r="X219" s="6">
        <v>0.59782608695652173</v>
      </c>
      <c r="Y219" s="6">
        <v>0</v>
      </c>
      <c r="Z219" s="6">
        <f>SUM(NonNurse[[#This Row],[Physical Therapist (PT) Hours]],NonNurse[[#This Row],[PT Assistant Hours]],NonNurse[[#This Row],[PT Aide Hours]])/NonNurse[[#This Row],[MDS Census]]</f>
        <v>0.15789889415481831</v>
      </c>
      <c r="AA219" s="6">
        <v>0</v>
      </c>
      <c r="AB219" s="6">
        <v>4.8152173913043477</v>
      </c>
      <c r="AC219" s="6">
        <v>0</v>
      </c>
      <c r="AD219" s="6">
        <v>0</v>
      </c>
      <c r="AE219" s="6">
        <v>0</v>
      </c>
      <c r="AF219" s="6">
        <v>0</v>
      </c>
      <c r="AG219" s="6">
        <v>0</v>
      </c>
      <c r="AH219" s="1">
        <v>245290</v>
      </c>
      <c r="AI219">
        <v>5</v>
      </c>
    </row>
    <row r="220" spans="1:35" x14ac:dyDescent="0.25">
      <c r="A220" t="s">
        <v>356</v>
      </c>
      <c r="B220" t="s">
        <v>212</v>
      </c>
      <c r="C220" t="s">
        <v>641</v>
      </c>
      <c r="D220" t="s">
        <v>452</v>
      </c>
      <c r="E220" s="6">
        <v>17.304347826086957</v>
      </c>
      <c r="F220" s="6">
        <v>4.8641304347826084</v>
      </c>
      <c r="G220" s="6">
        <v>0.13043478260869565</v>
      </c>
      <c r="H220" s="6">
        <v>0.11195652173913044</v>
      </c>
      <c r="I220" s="6">
        <v>0.17391304347826086</v>
      </c>
      <c r="J220" s="6">
        <v>0</v>
      </c>
      <c r="K220" s="6">
        <v>0</v>
      </c>
      <c r="L220" s="6">
        <v>0.19913043478260875</v>
      </c>
      <c r="M220" s="6">
        <v>0</v>
      </c>
      <c r="N220" s="6">
        <v>0</v>
      </c>
      <c r="O220" s="6">
        <f>SUM(NonNurse[[#This Row],[Qualified Social Work Staff Hours]],NonNurse[[#This Row],[Other Social Work Staff Hours]])/NonNurse[[#This Row],[MDS Census]]</f>
        <v>0</v>
      </c>
      <c r="P220" s="6">
        <v>5.0081521739130439</v>
      </c>
      <c r="Q220" s="6">
        <v>0.27173913043478259</v>
      </c>
      <c r="R220" s="6">
        <f>SUM(NonNurse[[#This Row],[Qualified Activities Professional Hours]],NonNurse[[#This Row],[Other Activities Professional Hours]])/NonNurse[[#This Row],[MDS Census]]</f>
        <v>0.30511934673366836</v>
      </c>
      <c r="S220" s="6">
        <v>1.4761956521739128</v>
      </c>
      <c r="T220" s="6">
        <v>1.9701086956521743</v>
      </c>
      <c r="U220" s="6">
        <v>0</v>
      </c>
      <c r="V220" s="6">
        <f>SUM(NonNurse[[#This Row],[Occupational Therapist Hours]],NonNurse[[#This Row],[OT Assistant Hours]],NonNurse[[#This Row],[OT Aide Hours]])/NonNurse[[#This Row],[MDS Census]]</f>
        <v>0.19915829145728645</v>
      </c>
      <c r="W220" s="6">
        <v>0.60891304347826081</v>
      </c>
      <c r="X220" s="6">
        <v>2.3238043478260879</v>
      </c>
      <c r="Y220" s="6">
        <v>0</v>
      </c>
      <c r="Z220" s="6">
        <f>SUM(NonNurse[[#This Row],[Physical Therapist (PT) Hours]],NonNurse[[#This Row],[PT Assistant Hours]],NonNurse[[#This Row],[PT Aide Hours]])/NonNurse[[#This Row],[MDS Census]]</f>
        <v>0.16947864321608044</v>
      </c>
      <c r="AA220" s="6">
        <v>0</v>
      </c>
      <c r="AB220" s="6">
        <v>0</v>
      </c>
      <c r="AC220" s="6">
        <v>0</v>
      </c>
      <c r="AD220" s="6">
        <v>0</v>
      </c>
      <c r="AE220" s="6">
        <v>0</v>
      </c>
      <c r="AF220" s="6">
        <v>0</v>
      </c>
      <c r="AG220" s="6">
        <v>0</v>
      </c>
      <c r="AH220" s="1">
        <v>245464</v>
      </c>
      <c r="AI220">
        <v>5</v>
      </c>
    </row>
    <row r="221" spans="1:35" x14ac:dyDescent="0.25">
      <c r="A221" t="s">
        <v>356</v>
      </c>
      <c r="B221" t="s">
        <v>199</v>
      </c>
      <c r="C221" t="s">
        <v>498</v>
      </c>
      <c r="D221" t="s">
        <v>411</v>
      </c>
      <c r="E221" s="6">
        <v>75.25</v>
      </c>
      <c r="F221" s="6">
        <v>4.7119565217391308</v>
      </c>
      <c r="G221" s="6">
        <v>1.0869565217391304E-2</v>
      </c>
      <c r="H221" s="6">
        <v>0.40217391304347816</v>
      </c>
      <c r="I221" s="6">
        <v>0.47826086956521741</v>
      </c>
      <c r="J221" s="6">
        <v>0</v>
      </c>
      <c r="K221" s="6">
        <v>0</v>
      </c>
      <c r="L221" s="6">
        <v>2.9013043478260871</v>
      </c>
      <c r="M221" s="6">
        <v>5.0407608695652177</v>
      </c>
      <c r="N221" s="6">
        <v>5.2146739130434785</v>
      </c>
      <c r="O221" s="6">
        <f>SUM(NonNurse[[#This Row],[Qualified Social Work Staff Hours]],NonNurse[[#This Row],[Other Social Work Staff Hours]])/NonNurse[[#This Row],[MDS Census]]</f>
        <v>0.13628484760941789</v>
      </c>
      <c r="P221" s="6">
        <v>4.6657608695652177</v>
      </c>
      <c r="Q221" s="6">
        <v>17.641304347826086</v>
      </c>
      <c r="R221" s="6">
        <f>SUM(NonNurse[[#This Row],[Qualified Activities Professional Hours]],NonNurse[[#This Row],[Other Activities Professional Hours]])/NonNurse[[#This Row],[MDS Census]]</f>
        <v>0.29643940488227649</v>
      </c>
      <c r="S221" s="6">
        <v>2.703478260869566</v>
      </c>
      <c r="T221" s="6">
        <v>4.9317391304347833</v>
      </c>
      <c r="U221" s="6">
        <v>0</v>
      </c>
      <c r="V221" s="6">
        <f>SUM(NonNurse[[#This Row],[Occupational Therapist Hours]],NonNurse[[#This Row],[OT Assistant Hours]],NonNurse[[#This Row],[OT Aide Hours]])/NonNurse[[#This Row],[MDS Census]]</f>
        <v>0.10146468294092159</v>
      </c>
      <c r="W221" s="6">
        <v>4.1293478260869572</v>
      </c>
      <c r="X221" s="6">
        <v>11.167717391304347</v>
      </c>
      <c r="Y221" s="6">
        <v>4.6304347826086953</v>
      </c>
      <c r="Z221" s="6">
        <f>SUM(NonNurse[[#This Row],[Physical Therapist (PT) Hours]],NonNurse[[#This Row],[PT Assistant Hours]],NonNurse[[#This Row],[PT Aide Hours]])/NonNurse[[#This Row],[MDS Census]]</f>
        <v>0.2648172757475083</v>
      </c>
      <c r="AA221" s="6">
        <v>0</v>
      </c>
      <c r="AB221" s="6">
        <v>0</v>
      </c>
      <c r="AC221" s="6">
        <v>0</v>
      </c>
      <c r="AD221" s="6">
        <v>0</v>
      </c>
      <c r="AE221" s="6">
        <v>0</v>
      </c>
      <c r="AF221" s="6">
        <v>0</v>
      </c>
      <c r="AG221" s="6">
        <v>0</v>
      </c>
      <c r="AH221" s="1">
        <v>245448</v>
      </c>
      <c r="AI221">
        <v>5</v>
      </c>
    </row>
    <row r="222" spans="1:35" x14ac:dyDescent="0.25">
      <c r="A222" t="s">
        <v>356</v>
      </c>
      <c r="B222" t="s">
        <v>219</v>
      </c>
      <c r="C222" t="s">
        <v>646</v>
      </c>
      <c r="D222" t="s">
        <v>405</v>
      </c>
      <c r="E222" s="6">
        <v>82.076086956521735</v>
      </c>
      <c r="F222" s="6">
        <v>5.3043478260869561</v>
      </c>
      <c r="G222" s="6">
        <v>0.20923913043478262</v>
      </c>
      <c r="H222" s="6">
        <v>0.49728260869565216</v>
      </c>
      <c r="I222" s="6">
        <v>0</v>
      </c>
      <c r="J222" s="6">
        <v>0</v>
      </c>
      <c r="K222" s="6">
        <v>0</v>
      </c>
      <c r="L222" s="6">
        <v>1.9673913043478262</v>
      </c>
      <c r="M222" s="6">
        <v>9.5380434782608692</v>
      </c>
      <c r="N222" s="6">
        <v>0</v>
      </c>
      <c r="O222" s="6">
        <f>SUM(NonNurse[[#This Row],[Qualified Social Work Staff Hours]],NonNurse[[#This Row],[Other Social Work Staff Hours]])/NonNurse[[#This Row],[MDS Census]]</f>
        <v>0.11620977353992849</v>
      </c>
      <c r="P222" s="6">
        <v>2.9673913043478262</v>
      </c>
      <c r="Q222" s="6">
        <v>0</v>
      </c>
      <c r="R222" s="6">
        <f>SUM(NonNurse[[#This Row],[Qualified Activities Professional Hours]],NonNurse[[#This Row],[Other Activities Professional Hours]])/NonNurse[[#This Row],[MDS Census]]</f>
        <v>3.6154151767977753E-2</v>
      </c>
      <c r="S222" s="6">
        <v>3.285326086956522</v>
      </c>
      <c r="T222" s="6">
        <v>7.2527173913043477</v>
      </c>
      <c r="U222" s="6">
        <v>0</v>
      </c>
      <c r="V222" s="6">
        <f>SUM(NonNurse[[#This Row],[Occupational Therapist Hours]],NonNurse[[#This Row],[OT Assistant Hours]],NonNurse[[#This Row],[OT Aide Hours]])/NonNurse[[#This Row],[MDS Census]]</f>
        <v>0.12839359025294664</v>
      </c>
      <c r="W222" s="6">
        <v>0.81793478260869568</v>
      </c>
      <c r="X222" s="6">
        <v>13.642065217391306</v>
      </c>
      <c r="Y222" s="6">
        <v>0</v>
      </c>
      <c r="Z222" s="6">
        <f>SUM(NonNurse[[#This Row],[Physical Therapist (PT) Hours]],NonNurse[[#This Row],[PT Assistant Hours]],NonNurse[[#This Row],[PT Aide Hours]])/NonNurse[[#This Row],[MDS Census]]</f>
        <v>0.17617798967024237</v>
      </c>
      <c r="AA222" s="6">
        <v>0</v>
      </c>
      <c r="AB222" s="6">
        <v>0</v>
      </c>
      <c r="AC222" s="6">
        <v>0</v>
      </c>
      <c r="AD222" s="6">
        <v>0</v>
      </c>
      <c r="AE222" s="6">
        <v>0</v>
      </c>
      <c r="AF222" s="6">
        <v>0</v>
      </c>
      <c r="AG222" s="6">
        <v>0</v>
      </c>
      <c r="AH222" s="1">
        <v>245474</v>
      </c>
      <c r="AI222">
        <v>5</v>
      </c>
    </row>
    <row r="223" spans="1:35" x14ac:dyDescent="0.25">
      <c r="A223" t="s">
        <v>356</v>
      </c>
      <c r="B223" t="s">
        <v>190</v>
      </c>
      <c r="C223" t="s">
        <v>633</v>
      </c>
      <c r="D223" t="s">
        <v>449</v>
      </c>
      <c r="E223" s="6">
        <v>25.076086956521738</v>
      </c>
      <c r="F223" s="6">
        <v>2.8695652173913042</v>
      </c>
      <c r="G223" s="6">
        <v>6.5217391304347824E-2</v>
      </c>
      <c r="H223" s="6">
        <v>0.3125</v>
      </c>
      <c r="I223" s="6">
        <v>9.7826086956521743E-2</v>
      </c>
      <c r="J223" s="6">
        <v>0</v>
      </c>
      <c r="K223" s="6">
        <v>0.28260869565217389</v>
      </c>
      <c r="L223" s="6">
        <v>0.3669565217391304</v>
      </c>
      <c r="M223" s="6">
        <v>0</v>
      </c>
      <c r="N223" s="6">
        <v>0</v>
      </c>
      <c r="O223" s="6">
        <f>SUM(NonNurse[[#This Row],[Qualified Social Work Staff Hours]],NonNurse[[#This Row],[Other Social Work Staff Hours]])/NonNurse[[#This Row],[MDS Census]]</f>
        <v>0</v>
      </c>
      <c r="P223" s="6">
        <v>5.4701086956521738</v>
      </c>
      <c r="Q223" s="6">
        <v>3.847826086956522</v>
      </c>
      <c r="R223" s="6">
        <f>SUM(NonNurse[[#This Row],[Qualified Activities Professional Hours]],NonNurse[[#This Row],[Other Activities Professional Hours]])/NonNurse[[#This Row],[MDS Census]]</f>
        <v>0.37158647594278282</v>
      </c>
      <c r="S223" s="6">
        <v>1.4271739130434784</v>
      </c>
      <c r="T223" s="6">
        <v>1.1119565217391305</v>
      </c>
      <c r="U223" s="6">
        <v>0</v>
      </c>
      <c r="V223" s="6">
        <f>SUM(NonNurse[[#This Row],[Occupational Therapist Hours]],NonNurse[[#This Row],[OT Assistant Hours]],NonNurse[[#This Row],[OT Aide Hours]])/NonNurse[[#This Row],[MDS Census]]</f>
        <v>0.10125704377980063</v>
      </c>
      <c r="W223" s="6">
        <v>0.54891304347826098</v>
      </c>
      <c r="X223" s="6">
        <v>2.2173913043478257</v>
      </c>
      <c r="Y223" s="6">
        <v>0</v>
      </c>
      <c r="Z223" s="6">
        <f>SUM(NonNurse[[#This Row],[Physical Therapist (PT) Hours]],NonNurse[[#This Row],[PT Assistant Hours]],NonNurse[[#This Row],[PT Aide Hours]])/NonNurse[[#This Row],[MDS Census]]</f>
        <v>0.11031642826181187</v>
      </c>
      <c r="AA223" s="6">
        <v>0</v>
      </c>
      <c r="AB223" s="6">
        <v>0</v>
      </c>
      <c r="AC223" s="6">
        <v>0</v>
      </c>
      <c r="AD223" s="6">
        <v>0</v>
      </c>
      <c r="AE223" s="6">
        <v>0</v>
      </c>
      <c r="AF223" s="6">
        <v>0</v>
      </c>
      <c r="AG223" s="6">
        <v>0</v>
      </c>
      <c r="AH223" s="1">
        <v>245436</v>
      </c>
      <c r="AI223">
        <v>5</v>
      </c>
    </row>
    <row r="224" spans="1:35" x14ac:dyDescent="0.25">
      <c r="A224" t="s">
        <v>356</v>
      </c>
      <c r="B224" t="s">
        <v>115</v>
      </c>
      <c r="C224" t="s">
        <v>591</v>
      </c>
      <c r="D224" t="s">
        <v>441</v>
      </c>
      <c r="E224" s="6">
        <v>69.358695652173907</v>
      </c>
      <c r="F224" s="6">
        <v>5.3043478260869561</v>
      </c>
      <c r="G224" s="6">
        <v>0.2608695652173913</v>
      </c>
      <c r="H224" s="6">
        <v>0.24456521739130435</v>
      </c>
      <c r="I224" s="6">
        <v>1.8913043478260869</v>
      </c>
      <c r="J224" s="6">
        <v>0</v>
      </c>
      <c r="K224" s="6">
        <v>0</v>
      </c>
      <c r="L224" s="6">
        <v>4.0438043478260877</v>
      </c>
      <c r="M224" s="6">
        <v>7.6847826086956523</v>
      </c>
      <c r="N224" s="6">
        <v>1.2608695652173914</v>
      </c>
      <c r="O224" s="6">
        <f>SUM(NonNurse[[#This Row],[Qualified Social Work Staff Hours]],NonNurse[[#This Row],[Other Social Work Staff Hours]])/NonNurse[[#This Row],[MDS Census]]</f>
        <v>0.12897664942798934</v>
      </c>
      <c r="P224" s="6">
        <v>5.3913043478260869</v>
      </c>
      <c r="Q224" s="6">
        <v>10.535326086956522</v>
      </c>
      <c r="R224" s="6">
        <f>SUM(NonNurse[[#This Row],[Qualified Activities Professional Hours]],NonNurse[[#This Row],[Other Activities Professional Hours]])/NonNurse[[#This Row],[MDS Census]]</f>
        <v>0.2296270177088231</v>
      </c>
      <c r="S224" s="6">
        <v>6.1634782608695646</v>
      </c>
      <c r="T224" s="6">
        <v>7.9867391304347839</v>
      </c>
      <c r="U224" s="6">
        <v>0</v>
      </c>
      <c r="V224" s="6">
        <f>SUM(NonNurse[[#This Row],[Occupational Therapist Hours]],NonNurse[[#This Row],[OT Assistant Hours]],NonNurse[[#This Row],[OT Aide Hours]])/NonNurse[[#This Row],[MDS Census]]</f>
        <v>0.20401504466384582</v>
      </c>
      <c r="W224" s="6">
        <v>3.4695652173913034</v>
      </c>
      <c r="X224" s="6">
        <v>13.006413043478258</v>
      </c>
      <c r="Y224" s="6">
        <v>0</v>
      </c>
      <c r="Z224" s="6">
        <f>SUM(NonNurse[[#This Row],[Physical Therapist (PT) Hours]],NonNurse[[#This Row],[PT Assistant Hours]],NonNurse[[#This Row],[PT Aide Hours]])/NonNurse[[#This Row],[MDS Census]]</f>
        <v>0.23754740636263905</v>
      </c>
      <c r="AA224" s="6">
        <v>0</v>
      </c>
      <c r="AB224" s="6">
        <v>0</v>
      </c>
      <c r="AC224" s="6">
        <v>0</v>
      </c>
      <c r="AD224" s="6">
        <v>0</v>
      </c>
      <c r="AE224" s="6">
        <v>0</v>
      </c>
      <c r="AF224" s="6">
        <v>0</v>
      </c>
      <c r="AG224" s="6">
        <v>0</v>
      </c>
      <c r="AH224" s="1">
        <v>245328</v>
      </c>
      <c r="AI224">
        <v>5</v>
      </c>
    </row>
    <row r="225" spans="1:35" x14ac:dyDescent="0.25">
      <c r="A225" t="s">
        <v>356</v>
      </c>
      <c r="B225" t="s">
        <v>157</v>
      </c>
      <c r="C225" t="s">
        <v>613</v>
      </c>
      <c r="D225" t="s">
        <v>447</v>
      </c>
      <c r="E225" s="6">
        <v>54.845070422535208</v>
      </c>
      <c r="F225" s="6">
        <v>5.52112676056338</v>
      </c>
      <c r="G225" s="6">
        <v>7.0422535211267609E-2</v>
      </c>
      <c r="H225" s="6">
        <v>0.45070422535211269</v>
      </c>
      <c r="I225" s="6">
        <v>0.16901408450704225</v>
      </c>
      <c r="J225" s="6">
        <v>0</v>
      </c>
      <c r="K225" s="6">
        <v>0</v>
      </c>
      <c r="L225" s="6">
        <v>4.242957746478873</v>
      </c>
      <c r="M225" s="6">
        <v>5.352112676056338</v>
      </c>
      <c r="N225" s="6">
        <v>0</v>
      </c>
      <c r="O225" s="6">
        <f>SUM(NonNurse[[#This Row],[Qualified Social Work Staff Hours]],NonNurse[[#This Row],[Other Social Work Staff Hours]])/NonNurse[[#This Row],[MDS Census]]</f>
        <v>9.7586029789419632E-2</v>
      </c>
      <c r="P225" s="6">
        <v>0</v>
      </c>
      <c r="Q225" s="6">
        <v>6.23943661971831</v>
      </c>
      <c r="R225" s="6">
        <f>SUM(NonNurse[[#This Row],[Qualified Activities Professional Hours]],NonNurse[[#This Row],[Other Activities Professional Hours]])/NonNurse[[#This Row],[MDS Census]]</f>
        <v>0.11376476630713919</v>
      </c>
      <c r="S225" s="6">
        <v>7.095070422535211</v>
      </c>
      <c r="T225" s="6">
        <v>5.975352112676056</v>
      </c>
      <c r="U225" s="6">
        <v>0</v>
      </c>
      <c r="V225" s="6">
        <f>SUM(NonNurse[[#This Row],[Occupational Therapist Hours]],NonNurse[[#This Row],[OT Assistant Hours]],NonNurse[[#This Row],[OT Aide Hours]])/NonNurse[[#This Row],[MDS Census]]</f>
        <v>0.23831535695942477</v>
      </c>
      <c r="W225" s="6">
        <v>8.7112676056338021</v>
      </c>
      <c r="X225" s="6">
        <v>12.02112676056338</v>
      </c>
      <c r="Y225" s="6">
        <v>0</v>
      </c>
      <c r="Z225" s="6">
        <f>SUM(NonNurse[[#This Row],[Physical Therapist (PT) Hours]],NonNurse[[#This Row],[PT Assistant Hours]],NonNurse[[#This Row],[PT Aide Hours]])/NonNurse[[#This Row],[MDS Census]]</f>
        <v>0.37801746276322551</v>
      </c>
      <c r="AA225" s="6">
        <v>0</v>
      </c>
      <c r="AB225" s="6">
        <v>0</v>
      </c>
      <c r="AC225" s="6">
        <v>0</v>
      </c>
      <c r="AD225" s="6">
        <v>0</v>
      </c>
      <c r="AE225" s="6">
        <v>0</v>
      </c>
      <c r="AF225" s="6">
        <v>0</v>
      </c>
      <c r="AG225" s="6">
        <v>0</v>
      </c>
      <c r="AH225" s="1">
        <v>245390</v>
      </c>
      <c r="AI225">
        <v>5</v>
      </c>
    </row>
    <row r="226" spans="1:35" x14ac:dyDescent="0.25">
      <c r="A226" t="s">
        <v>356</v>
      </c>
      <c r="B226" t="s">
        <v>65</v>
      </c>
      <c r="C226" t="s">
        <v>561</v>
      </c>
      <c r="D226" t="s">
        <v>432</v>
      </c>
      <c r="E226" s="6">
        <v>38.5</v>
      </c>
      <c r="F226" s="6">
        <v>0</v>
      </c>
      <c r="G226" s="6">
        <v>0</v>
      </c>
      <c r="H226" s="6">
        <v>0</v>
      </c>
      <c r="I226" s="6">
        <v>0</v>
      </c>
      <c r="J226" s="6">
        <v>0</v>
      </c>
      <c r="K226" s="6">
        <v>0</v>
      </c>
      <c r="L226" s="6">
        <v>0</v>
      </c>
      <c r="M226" s="6">
        <v>5.1304347826086953</v>
      </c>
      <c r="N226" s="6">
        <v>0</v>
      </c>
      <c r="O226" s="6">
        <f>SUM(NonNurse[[#This Row],[Qualified Social Work Staff Hours]],NonNurse[[#This Row],[Other Social Work Staff Hours]])/NonNurse[[#This Row],[MDS Census]]</f>
        <v>0.13325804630152455</v>
      </c>
      <c r="P226" s="6">
        <v>33.089673913043477</v>
      </c>
      <c r="Q226" s="6">
        <v>0</v>
      </c>
      <c r="R226" s="6">
        <f>SUM(NonNurse[[#This Row],[Qualified Activities Professional Hours]],NonNurse[[#This Row],[Other Activities Professional Hours]])/NonNurse[[#This Row],[MDS Census]]</f>
        <v>0.85947204968944091</v>
      </c>
      <c r="S226" s="6">
        <v>0</v>
      </c>
      <c r="T226" s="6">
        <v>0</v>
      </c>
      <c r="U226" s="6">
        <v>0</v>
      </c>
      <c r="V226" s="6">
        <f>SUM(NonNurse[[#This Row],[Occupational Therapist Hours]],NonNurse[[#This Row],[OT Assistant Hours]],NonNurse[[#This Row],[OT Aide Hours]])/NonNurse[[#This Row],[MDS Census]]</f>
        <v>0</v>
      </c>
      <c r="W226" s="6">
        <v>0</v>
      </c>
      <c r="X226" s="6">
        <v>0</v>
      </c>
      <c r="Y226" s="6">
        <v>0</v>
      </c>
      <c r="Z226" s="6">
        <f>SUM(NonNurse[[#This Row],[Physical Therapist (PT) Hours]],NonNurse[[#This Row],[PT Assistant Hours]],NonNurse[[#This Row],[PT Aide Hours]])/NonNurse[[#This Row],[MDS Census]]</f>
        <v>0</v>
      </c>
      <c r="AA226" s="6">
        <v>0</v>
      </c>
      <c r="AB226" s="6">
        <v>0</v>
      </c>
      <c r="AC226" s="6">
        <v>0</v>
      </c>
      <c r="AD226" s="6">
        <v>0</v>
      </c>
      <c r="AE226" s="6">
        <v>0</v>
      </c>
      <c r="AF226" s="6">
        <v>0</v>
      </c>
      <c r="AG226" s="6">
        <v>0</v>
      </c>
      <c r="AH226" s="1">
        <v>245253</v>
      </c>
      <c r="AI226">
        <v>5</v>
      </c>
    </row>
    <row r="227" spans="1:35" x14ac:dyDescent="0.25">
      <c r="A227" t="s">
        <v>356</v>
      </c>
      <c r="B227" t="s">
        <v>149</v>
      </c>
      <c r="C227" t="s">
        <v>608</v>
      </c>
      <c r="D227" t="s">
        <v>450</v>
      </c>
      <c r="E227" s="6">
        <v>28.630434782608695</v>
      </c>
      <c r="F227" s="6">
        <v>5.3913043478260869</v>
      </c>
      <c r="G227" s="6">
        <v>0.2608695652173913</v>
      </c>
      <c r="H227" s="6">
        <v>0.2608695652173913</v>
      </c>
      <c r="I227" s="6">
        <v>0.2608695652173913</v>
      </c>
      <c r="J227" s="6">
        <v>0</v>
      </c>
      <c r="K227" s="6">
        <v>0</v>
      </c>
      <c r="L227" s="6">
        <v>9.2391304347826081E-2</v>
      </c>
      <c r="M227" s="6">
        <v>4.4673913043478262</v>
      </c>
      <c r="N227" s="6">
        <v>0</v>
      </c>
      <c r="O227" s="6">
        <f>SUM(NonNurse[[#This Row],[Qualified Social Work Staff Hours]],NonNurse[[#This Row],[Other Social Work Staff Hours]])/NonNurse[[#This Row],[MDS Census]]</f>
        <v>0.1560364464692483</v>
      </c>
      <c r="P227" s="6">
        <v>3.9782608695652173</v>
      </c>
      <c r="Q227" s="6">
        <v>5.9456521739130439</v>
      </c>
      <c r="R227" s="6">
        <f>SUM(NonNurse[[#This Row],[Qualified Activities Professional Hours]],NonNurse[[#This Row],[Other Activities Professional Hours]])/NonNurse[[#This Row],[MDS Census]]</f>
        <v>0.34662110858010631</v>
      </c>
      <c r="S227" s="6">
        <v>1.9293478260869565</v>
      </c>
      <c r="T227" s="6">
        <v>0</v>
      </c>
      <c r="U227" s="6">
        <v>0</v>
      </c>
      <c r="V227" s="6">
        <f>SUM(NonNurse[[#This Row],[Occupational Therapist Hours]],NonNurse[[#This Row],[OT Assistant Hours]],NonNurse[[#This Row],[OT Aide Hours]])/NonNurse[[#This Row],[MDS Census]]</f>
        <v>6.7388003037205768E-2</v>
      </c>
      <c r="W227" s="6">
        <v>1.5516304347826086</v>
      </c>
      <c r="X227" s="6">
        <v>0</v>
      </c>
      <c r="Y227" s="6">
        <v>0</v>
      </c>
      <c r="Z227" s="6">
        <f>SUM(NonNurse[[#This Row],[Physical Therapist (PT) Hours]],NonNurse[[#This Row],[PT Assistant Hours]],NonNurse[[#This Row],[PT Aide Hours]])/NonNurse[[#This Row],[MDS Census]]</f>
        <v>5.4195140470766894E-2</v>
      </c>
      <c r="AA227" s="6">
        <v>0</v>
      </c>
      <c r="AB227" s="6">
        <v>0</v>
      </c>
      <c r="AC227" s="6">
        <v>0</v>
      </c>
      <c r="AD227" s="6">
        <v>0</v>
      </c>
      <c r="AE227" s="6">
        <v>0</v>
      </c>
      <c r="AF227" s="6">
        <v>0</v>
      </c>
      <c r="AG227" s="6">
        <v>0</v>
      </c>
      <c r="AH227" s="1">
        <v>245373</v>
      </c>
      <c r="AI227">
        <v>5</v>
      </c>
    </row>
    <row r="228" spans="1:35" x14ac:dyDescent="0.25">
      <c r="A228" t="s">
        <v>356</v>
      </c>
      <c r="B228" t="s">
        <v>225</v>
      </c>
      <c r="C228" t="s">
        <v>649</v>
      </c>
      <c r="D228" t="s">
        <v>450</v>
      </c>
      <c r="E228" s="6">
        <v>74.815217391304344</v>
      </c>
      <c r="F228" s="6">
        <v>4.5217391304347823</v>
      </c>
      <c r="G228" s="6">
        <v>3.2608695652173912E-2</v>
      </c>
      <c r="H228" s="6">
        <v>0.40217391304347827</v>
      </c>
      <c r="I228" s="6">
        <v>1.3043478260869565</v>
      </c>
      <c r="J228" s="6">
        <v>0</v>
      </c>
      <c r="K228" s="6">
        <v>0</v>
      </c>
      <c r="L228" s="6">
        <v>0.296304347826087</v>
      </c>
      <c r="M228" s="6">
        <v>9.4019565217391285</v>
      </c>
      <c r="N228" s="6">
        <v>0</v>
      </c>
      <c r="O228" s="6">
        <f>SUM(NonNurse[[#This Row],[Qualified Social Work Staff Hours]],NonNurse[[#This Row],[Other Social Work Staff Hours]])/NonNurse[[#This Row],[MDS Census]]</f>
        <v>0.12566903966293766</v>
      </c>
      <c r="P228" s="6">
        <v>5.8051086956521747</v>
      </c>
      <c r="Q228" s="6">
        <v>3.9286956521739125</v>
      </c>
      <c r="R228" s="6">
        <f>SUM(NonNurse[[#This Row],[Qualified Activities Professional Hours]],NonNurse[[#This Row],[Other Activities Professional Hours]])/NonNurse[[#This Row],[MDS Census]]</f>
        <v>0.13010460554990558</v>
      </c>
      <c r="S228" s="6">
        <v>4.9427173913043472</v>
      </c>
      <c r="T228" s="6">
        <v>1.4443478260869564</v>
      </c>
      <c r="U228" s="6">
        <v>0</v>
      </c>
      <c r="V228" s="6">
        <f>SUM(NonNurse[[#This Row],[Occupational Therapist Hours]],NonNurse[[#This Row],[OT Assistant Hours]],NonNurse[[#This Row],[OT Aide Hours]])/NonNurse[[#This Row],[MDS Census]]</f>
        <v>8.5371204416678767E-2</v>
      </c>
      <c r="W228" s="6">
        <v>5.605434782608695</v>
      </c>
      <c r="X228" s="6">
        <v>4.7217391304347824</v>
      </c>
      <c r="Y228" s="6">
        <v>0</v>
      </c>
      <c r="Z228" s="6">
        <f>SUM(NonNurse[[#This Row],[Physical Therapist (PT) Hours]],NonNurse[[#This Row],[PT Assistant Hours]],NonNurse[[#This Row],[PT Aide Hours]])/NonNurse[[#This Row],[MDS Census]]</f>
        <v>0.13803574022955106</v>
      </c>
      <c r="AA228" s="6">
        <v>0</v>
      </c>
      <c r="AB228" s="6">
        <v>0</v>
      </c>
      <c r="AC228" s="6">
        <v>0</v>
      </c>
      <c r="AD228" s="6">
        <v>0</v>
      </c>
      <c r="AE228" s="6">
        <v>0</v>
      </c>
      <c r="AF228" s="6">
        <v>0</v>
      </c>
      <c r="AG228" s="6">
        <v>0</v>
      </c>
      <c r="AH228" s="1">
        <v>245486</v>
      </c>
      <c r="AI228">
        <v>5</v>
      </c>
    </row>
    <row r="229" spans="1:35" x14ac:dyDescent="0.25">
      <c r="A229" t="s">
        <v>356</v>
      </c>
      <c r="B229" t="s">
        <v>90</v>
      </c>
      <c r="C229" t="s">
        <v>573</v>
      </c>
      <c r="D229" t="s">
        <v>433</v>
      </c>
      <c r="E229" s="6">
        <v>36.760869565217391</v>
      </c>
      <c r="F229" s="6">
        <v>11.543586956521739</v>
      </c>
      <c r="G229" s="6">
        <v>0</v>
      </c>
      <c r="H229" s="6">
        <v>0.25271739130434784</v>
      </c>
      <c r="I229" s="6">
        <v>8.7065217391304355</v>
      </c>
      <c r="J229" s="6">
        <v>0</v>
      </c>
      <c r="K229" s="6">
        <v>8.152173913043478E-3</v>
      </c>
      <c r="L229" s="6">
        <v>0.95173913043478275</v>
      </c>
      <c r="M229" s="6">
        <v>1.6929347826086956</v>
      </c>
      <c r="N229" s="6">
        <v>0</v>
      </c>
      <c r="O229" s="6">
        <f>SUM(NonNurse[[#This Row],[Qualified Social Work Staff Hours]],NonNurse[[#This Row],[Other Social Work Staff Hours]])/NonNurse[[#This Row],[MDS Census]]</f>
        <v>4.6052631578947366E-2</v>
      </c>
      <c r="P229" s="6">
        <v>11.948369565217391</v>
      </c>
      <c r="Q229" s="6">
        <v>3.0760869565217392</v>
      </c>
      <c r="R229" s="6">
        <f>SUM(NonNurse[[#This Row],[Qualified Activities Professional Hours]],NonNurse[[#This Row],[Other Activities Professional Hours]])/NonNurse[[#This Row],[MDS Census]]</f>
        <v>0.4087078651685393</v>
      </c>
      <c r="S229" s="6">
        <v>0.77923913043478255</v>
      </c>
      <c r="T229" s="6">
        <v>3.9618478260869567</v>
      </c>
      <c r="U229" s="6">
        <v>0</v>
      </c>
      <c r="V229" s="6">
        <f>SUM(NonNurse[[#This Row],[Occupational Therapist Hours]],NonNurse[[#This Row],[OT Assistant Hours]],NonNurse[[#This Row],[OT Aide Hours]])/NonNurse[[#This Row],[MDS Census]]</f>
        <v>0.12897102306327618</v>
      </c>
      <c r="W229" s="6">
        <v>0.8485869565217391</v>
      </c>
      <c r="X229" s="6">
        <v>3.1297826086956526</v>
      </c>
      <c r="Y229" s="6">
        <v>0</v>
      </c>
      <c r="Z229" s="6">
        <f>SUM(NonNurse[[#This Row],[Physical Therapist (PT) Hours]],NonNurse[[#This Row],[PT Assistant Hours]],NonNurse[[#This Row],[PT Aide Hours]])/NonNurse[[#This Row],[MDS Census]]</f>
        <v>0.10822294500295684</v>
      </c>
      <c r="AA229" s="6">
        <v>0</v>
      </c>
      <c r="AB229" s="6">
        <v>0</v>
      </c>
      <c r="AC229" s="6">
        <v>0</v>
      </c>
      <c r="AD229" s="6">
        <v>0</v>
      </c>
      <c r="AE229" s="6">
        <v>0</v>
      </c>
      <c r="AF229" s="6">
        <v>0</v>
      </c>
      <c r="AG229" s="6">
        <v>0</v>
      </c>
      <c r="AH229" s="1">
        <v>245286</v>
      </c>
      <c r="AI229">
        <v>5</v>
      </c>
    </row>
    <row r="230" spans="1:35" x14ac:dyDescent="0.25">
      <c r="A230" t="s">
        <v>356</v>
      </c>
      <c r="B230" t="s">
        <v>137</v>
      </c>
      <c r="C230" t="s">
        <v>604</v>
      </c>
      <c r="D230" t="s">
        <v>424</v>
      </c>
      <c r="E230" s="6">
        <v>66.945652173913047</v>
      </c>
      <c r="F230" s="6">
        <v>5.1304347826086953</v>
      </c>
      <c r="G230" s="6">
        <v>0</v>
      </c>
      <c r="H230" s="6">
        <v>0.58271739130434785</v>
      </c>
      <c r="I230" s="6">
        <v>0.91304347826086951</v>
      </c>
      <c r="J230" s="6">
        <v>0</v>
      </c>
      <c r="K230" s="6">
        <v>0</v>
      </c>
      <c r="L230" s="6">
        <v>3.468695652173913</v>
      </c>
      <c r="M230" s="6">
        <v>5.0434782608695654</v>
      </c>
      <c r="N230" s="6">
        <v>3.9905434782608702</v>
      </c>
      <c r="O230" s="6">
        <f>SUM(NonNurse[[#This Row],[Qualified Social Work Staff Hours]],NonNurse[[#This Row],[Other Social Work Staff Hours]])/NonNurse[[#This Row],[MDS Census]]</f>
        <v>0.13494560805325542</v>
      </c>
      <c r="P230" s="6">
        <v>5.0760869565217392</v>
      </c>
      <c r="Q230" s="6">
        <v>18.834456521739121</v>
      </c>
      <c r="R230" s="6">
        <f>SUM(NonNurse[[#This Row],[Qualified Activities Professional Hours]],NonNurse[[#This Row],[Other Activities Professional Hours]])/NonNurse[[#This Row],[MDS Census]]</f>
        <v>0.3571635005682739</v>
      </c>
      <c r="S230" s="6">
        <v>5.6050000000000022</v>
      </c>
      <c r="T230" s="6">
        <v>5.2406521739130429</v>
      </c>
      <c r="U230" s="6">
        <v>0</v>
      </c>
      <c r="V230" s="6">
        <f>SUM(NonNurse[[#This Row],[Occupational Therapist Hours]],NonNurse[[#This Row],[OT Assistant Hours]],NonNurse[[#This Row],[OT Aide Hours]])/NonNurse[[#This Row],[MDS Census]]</f>
        <v>0.16200681928884561</v>
      </c>
      <c r="W230" s="6">
        <v>4.1747826086956517</v>
      </c>
      <c r="X230" s="6">
        <v>9.6585869565217379</v>
      </c>
      <c r="Y230" s="6">
        <v>0</v>
      </c>
      <c r="Z230" s="6">
        <f>SUM(NonNurse[[#This Row],[Physical Therapist (PT) Hours]],NonNurse[[#This Row],[PT Assistant Hours]],NonNurse[[#This Row],[PT Aide Hours]])/NonNurse[[#This Row],[MDS Census]]</f>
        <v>0.20663581750284132</v>
      </c>
      <c r="AA230" s="6">
        <v>0</v>
      </c>
      <c r="AB230" s="6">
        <v>0</v>
      </c>
      <c r="AC230" s="6">
        <v>0</v>
      </c>
      <c r="AD230" s="6">
        <v>0</v>
      </c>
      <c r="AE230" s="6">
        <v>0</v>
      </c>
      <c r="AF230" s="6">
        <v>0</v>
      </c>
      <c r="AG230" s="6">
        <v>0</v>
      </c>
      <c r="AH230" s="1">
        <v>245359</v>
      </c>
      <c r="AI230">
        <v>5</v>
      </c>
    </row>
    <row r="231" spans="1:35" x14ac:dyDescent="0.25">
      <c r="A231" t="s">
        <v>356</v>
      </c>
      <c r="B231" t="s">
        <v>211</v>
      </c>
      <c r="C231" t="s">
        <v>637</v>
      </c>
      <c r="D231" t="s">
        <v>450</v>
      </c>
      <c r="E231" s="6">
        <v>77.032608695652172</v>
      </c>
      <c r="F231" s="6">
        <v>5.9130434782608692</v>
      </c>
      <c r="G231" s="6">
        <v>6.5217391304347824E-2</v>
      </c>
      <c r="H231" s="6">
        <v>0.56521739130434778</v>
      </c>
      <c r="I231" s="6">
        <v>3.2717391304347827</v>
      </c>
      <c r="J231" s="6">
        <v>0</v>
      </c>
      <c r="K231" s="6">
        <v>0</v>
      </c>
      <c r="L231" s="6">
        <v>0.34532608695652173</v>
      </c>
      <c r="M231" s="6">
        <v>0</v>
      </c>
      <c r="N231" s="6">
        <v>6.0625</v>
      </c>
      <c r="O231" s="6">
        <f>SUM(NonNurse[[#This Row],[Qualified Social Work Staff Hours]],NonNurse[[#This Row],[Other Social Work Staff Hours]])/NonNurse[[#This Row],[MDS Census]]</f>
        <v>7.8700437420629321E-2</v>
      </c>
      <c r="P231" s="6">
        <v>20.149456521739129</v>
      </c>
      <c r="Q231" s="6">
        <v>0</v>
      </c>
      <c r="R231" s="6">
        <f>SUM(NonNurse[[#This Row],[Qualified Activities Professional Hours]],NonNurse[[#This Row],[Other Activities Professional Hours]])/NonNurse[[#This Row],[MDS Census]]</f>
        <v>0.26157048116269221</v>
      </c>
      <c r="S231" s="6">
        <v>1.1095652173913044</v>
      </c>
      <c r="T231" s="6">
        <v>2.1179347826086956</v>
      </c>
      <c r="U231" s="6">
        <v>0</v>
      </c>
      <c r="V231" s="6">
        <f>SUM(NonNurse[[#This Row],[Occupational Therapist Hours]],NonNurse[[#This Row],[OT Assistant Hours]],NonNurse[[#This Row],[OT Aide Hours]])/NonNurse[[#This Row],[MDS Census]]</f>
        <v>4.1897841117539157E-2</v>
      </c>
      <c r="W231" s="6">
        <v>1.0111956521739132</v>
      </c>
      <c r="X231" s="6">
        <v>1.3764130434782609</v>
      </c>
      <c r="Y231" s="6">
        <v>0</v>
      </c>
      <c r="Z231" s="6">
        <f>SUM(NonNurse[[#This Row],[Physical Therapist (PT) Hours]],NonNurse[[#This Row],[PT Assistant Hours]],NonNurse[[#This Row],[PT Aide Hours]])/NonNurse[[#This Row],[MDS Census]]</f>
        <v>3.0994779173133914E-2</v>
      </c>
      <c r="AA231" s="6">
        <v>0</v>
      </c>
      <c r="AB231" s="6">
        <v>0</v>
      </c>
      <c r="AC231" s="6">
        <v>0</v>
      </c>
      <c r="AD231" s="6">
        <v>0</v>
      </c>
      <c r="AE231" s="6">
        <v>0</v>
      </c>
      <c r="AF231" s="6">
        <v>0</v>
      </c>
      <c r="AG231" s="6">
        <v>0</v>
      </c>
      <c r="AH231" s="1">
        <v>245463</v>
      </c>
      <c r="AI231">
        <v>5</v>
      </c>
    </row>
    <row r="232" spans="1:35" x14ac:dyDescent="0.25">
      <c r="A232" t="s">
        <v>356</v>
      </c>
      <c r="B232" t="s">
        <v>99</v>
      </c>
      <c r="C232" t="s">
        <v>580</v>
      </c>
      <c r="D232" t="s">
        <v>392</v>
      </c>
      <c r="E232" s="6">
        <v>35.652173913043477</v>
      </c>
      <c r="F232" s="6">
        <v>4.5652173913043477</v>
      </c>
      <c r="G232" s="6">
        <v>0.2608695652173913</v>
      </c>
      <c r="H232" s="6">
        <v>0.2608695652173913</v>
      </c>
      <c r="I232" s="6">
        <v>1.1304347826086956</v>
      </c>
      <c r="J232" s="6">
        <v>0</v>
      </c>
      <c r="K232" s="6">
        <v>0</v>
      </c>
      <c r="L232" s="6">
        <v>0</v>
      </c>
      <c r="M232" s="6">
        <v>4.6521739130434785</v>
      </c>
      <c r="N232" s="6">
        <v>0</v>
      </c>
      <c r="O232" s="6">
        <f>SUM(NonNurse[[#This Row],[Qualified Social Work Staff Hours]],NonNurse[[#This Row],[Other Social Work Staff Hours]])/NonNurse[[#This Row],[MDS Census]]</f>
        <v>0.13048780487804879</v>
      </c>
      <c r="P232" s="6">
        <v>0</v>
      </c>
      <c r="Q232" s="6">
        <v>10.771195652173912</v>
      </c>
      <c r="R232" s="6">
        <f>SUM(NonNurse[[#This Row],[Qualified Activities Professional Hours]],NonNurse[[#This Row],[Other Activities Professional Hours]])/NonNurse[[#This Row],[MDS Census]]</f>
        <v>0.30211890243902439</v>
      </c>
      <c r="S232" s="6">
        <v>0</v>
      </c>
      <c r="T232" s="6">
        <v>0</v>
      </c>
      <c r="U232" s="6">
        <v>0</v>
      </c>
      <c r="V232" s="6">
        <f>SUM(NonNurse[[#This Row],[Occupational Therapist Hours]],NonNurse[[#This Row],[OT Assistant Hours]],NonNurse[[#This Row],[OT Aide Hours]])/NonNurse[[#This Row],[MDS Census]]</f>
        <v>0</v>
      </c>
      <c r="W232" s="6">
        <v>0</v>
      </c>
      <c r="X232" s="6">
        <v>0</v>
      </c>
      <c r="Y232" s="6">
        <v>0</v>
      </c>
      <c r="Z232" s="6">
        <f>SUM(NonNurse[[#This Row],[Physical Therapist (PT) Hours]],NonNurse[[#This Row],[PT Assistant Hours]],NonNurse[[#This Row],[PT Aide Hours]])/NonNurse[[#This Row],[MDS Census]]</f>
        <v>0</v>
      </c>
      <c r="AA232" s="6">
        <v>0.2608695652173913</v>
      </c>
      <c r="AB232" s="6">
        <v>0</v>
      </c>
      <c r="AC232" s="6">
        <v>0</v>
      </c>
      <c r="AD232" s="6">
        <v>0</v>
      </c>
      <c r="AE232" s="6">
        <v>0</v>
      </c>
      <c r="AF232" s="6">
        <v>0</v>
      </c>
      <c r="AG232" s="6">
        <v>0.2608695652173913</v>
      </c>
      <c r="AH232" s="1">
        <v>245301</v>
      </c>
      <c r="AI232">
        <v>5</v>
      </c>
    </row>
    <row r="233" spans="1:35" x14ac:dyDescent="0.25">
      <c r="A233" t="s">
        <v>356</v>
      </c>
      <c r="B233" t="s">
        <v>18</v>
      </c>
      <c r="C233" t="s">
        <v>530</v>
      </c>
      <c r="D233" t="s">
        <v>406</v>
      </c>
      <c r="E233" s="6">
        <v>32.934782608695649</v>
      </c>
      <c r="F233" s="6">
        <v>5.3043478260869561</v>
      </c>
      <c r="G233" s="6">
        <v>0</v>
      </c>
      <c r="H233" s="6">
        <v>0.30434782608695654</v>
      </c>
      <c r="I233" s="6">
        <v>1</v>
      </c>
      <c r="J233" s="6">
        <v>0</v>
      </c>
      <c r="K233" s="6">
        <v>0</v>
      </c>
      <c r="L233" s="6">
        <v>0.9892391304347824</v>
      </c>
      <c r="M233" s="6">
        <v>6.4456521739130439</v>
      </c>
      <c r="N233" s="6">
        <v>0.44021739130434784</v>
      </c>
      <c r="O233" s="6">
        <f>SUM(NonNurse[[#This Row],[Qualified Social Work Staff Hours]],NonNurse[[#This Row],[Other Social Work Staff Hours]])/NonNurse[[#This Row],[MDS Census]]</f>
        <v>0.20907590759075911</v>
      </c>
      <c r="P233" s="6">
        <v>0</v>
      </c>
      <c r="Q233" s="6">
        <v>8.7744565217391308</v>
      </c>
      <c r="R233" s="6">
        <f>SUM(NonNurse[[#This Row],[Qualified Activities Professional Hours]],NonNurse[[#This Row],[Other Activities Professional Hours]])/NonNurse[[#This Row],[MDS Census]]</f>
        <v>0.26641914191419147</v>
      </c>
      <c r="S233" s="6">
        <v>3.7334782608695649</v>
      </c>
      <c r="T233" s="6">
        <v>2.3098913043478264</v>
      </c>
      <c r="U233" s="6">
        <v>0</v>
      </c>
      <c r="V233" s="6">
        <f>SUM(NonNurse[[#This Row],[Occupational Therapist Hours]],NonNurse[[#This Row],[OT Assistant Hours]],NonNurse[[#This Row],[OT Aide Hours]])/NonNurse[[#This Row],[MDS Census]]</f>
        <v>0.18349504950495052</v>
      </c>
      <c r="W233" s="6">
        <v>0.96402173913043476</v>
      </c>
      <c r="X233" s="6">
        <v>6.1594565217391324</v>
      </c>
      <c r="Y233" s="6">
        <v>0</v>
      </c>
      <c r="Z233" s="6">
        <f>SUM(NonNurse[[#This Row],[Physical Therapist (PT) Hours]],NonNurse[[#This Row],[PT Assistant Hours]],NonNurse[[#This Row],[PT Aide Hours]])/NonNurse[[#This Row],[MDS Census]]</f>
        <v>0.21629042904290438</v>
      </c>
      <c r="AA233" s="6">
        <v>0</v>
      </c>
      <c r="AB233" s="6">
        <v>0</v>
      </c>
      <c r="AC233" s="6">
        <v>0</v>
      </c>
      <c r="AD233" s="6">
        <v>0</v>
      </c>
      <c r="AE233" s="6">
        <v>0</v>
      </c>
      <c r="AF233" s="6">
        <v>0</v>
      </c>
      <c r="AG233" s="6">
        <v>0</v>
      </c>
      <c r="AH233" s="1">
        <v>245090</v>
      </c>
      <c r="AI233">
        <v>5</v>
      </c>
    </row>
    <row r="234" spans="1:35" x14ac:dyDescent="0.25">
      <c r="A234" t="s">
        <v>356</v>
      </c>
      <c r="B234" t="s">
        <v>221</v>
      </c>
      <c r="C234" t="s">
        <v>648</v>
      </c>
      <c r="D234" t="s">
        <v>456</v>
      </c>
      <c r="E234" s="6">
        <v>31.380434782608695</v>
      </c>
      <c r="F234" s="6">
        <v>5.1304347826086953</v>
      </c>
      <c r="G234" s="6">
        <v>0</v>
      </c>
      <c r="H234" s="6">
        <v>0.21739130434782608</v>
      </c>
      <c r="I234" s="6">
        <v>0.44565217391304346</v>
      </c>
      <c r="J234" s="6">
        <v>0</v>
      </c>
      <c r="K234" s="6">
        <v>0</v>
      </c>
      <c r="L234" s="6">
        <v>0.13217391304347825</v>
      </c>
      <c r="M234" s="6">
        <v>5.1358695652173916</v>
      </c>
      <c r="N234" s="6">
        <v>0</v>
      </c>
      <c r="O234" s="6">
        <f>SUM(NonNurse[[#This Row],[Qualified Social Work Staff Hours]],NonNurse[[#This Row],[Other Social Work Staff Hours]])/NonNurse[[#This Row],[MDS Census]]</f>
        <v>0.16366470384482162</v>
      </c>
      <c r="P234" s="6">
        <v>5.1304347826086953</v>
      </c>
      <c r="Q234" s="6">
        <v>9.1059782608695645</v>
      </c>
      <c r="R234" s="6">
        <f>SUM(NonNurse[[#This Row],[Qualified Activities Professional Hours]],NonNurse[[#This Row],[Other Activities Professional Hours]])/NonNurse[[#This Row],[MDS Census]]</f>
        <v>0.45367163145133355</v>
      </c>
      <c r="S234" s="6">
        <v>0.46163043478260868</v>
      </c>
      <c r="T234" s="6">
        <v>2.9448913043478262</v>
      </c>
      <c r="U234" s="6">
        <v>0</v>
      </c>
      <c r="V234" s="6">
        <f>SUM(NonNurse[[#This Row],[Occupational Therapist Hours]],NonNurse[[#This Row],[OT Assistant Hours]],NonNurse[[#This Row],[OT Aide Hours]])/NonNurse[[#This Row],[MDS Census]]</f>
        <v>0.1085555940422584</v>
      </c>
      <c r="W234" s="6">
        <v>6.2209782608695656</v>
      </c>
      <c r="X234" s="6">
        <v>4.6391304347826079</v>
      </c>
      <c r="Y234" s="6">
        <v>0</v>
      </c>
      <c r="Z234" s="6">
        <f>SUM(NonNurse[[#This Row],[Physical Therapist (PT) Hours]],NonNurse[[#This Row],[PT Assistant Hours]],NonNurse[[#This Row],[PT Aide Hours]])/NonNurse[[#This Row],[MDS Census]]</f>
        <v>0.34607897471423621</v>
      </c>
      <c r="AA234" s="6">
        <v>0</v>
      </c>
      <c r="AB234" s="6">
        <v>0</v>
      </c>
      <c r="AC234" s="6">
        <v>0</v>
      </c>
      <c r="AD234" s="6">
        <v>0</v>
      </c>
      <c r="AE234" s="6">
        <v>0.36956521739130432</v>
      </c>
      <c r="AF234" s="6">
        <v>0</v>
      </c>
      <c r="AG234" s="6">
        <v>0</v>
      </c>
      <c r="AH234" s="1">
        <v>245482</v>
      </c>
      <c r="AI234">
        <v>5</v>
      </c>
    </row>
    <row r="235" spans="1:35" x14ac:dyDescent="0.25">
      <c r="A235" t="s">
        <v>356</v>
      </c>
      <c r="B235" t="s">
        <v>179</v>
      </c>
      <c r="C235" t="s">
        <v>627</v>
      </c>
      <c r="D235" t="s">
        <v>413</v>
      </c>
      <c r="E235" s="6">
        <v>119.26086956521739</v>
      </c>
      <c r="F235" s="6">
        <v>4.9565217391304346</v>
      </c>
      <c r="G235" s="6">
        <v>0.3815217391304348</v>
      </c>
      <c r="H235" s="6">
        <v>0.40956521739130441</v>
      </c>
      <c r="I235" s="6">
        <v>3.1304347826086958</v>
      </c>
      <c r="J235" s="6">
        <v>0</v>
      </c>
      <c r="K235" s="6">
        <v>0</v>
      </c>
      <c r="L235" s="6">
        <v>1.3206521739130435</v>
      </c>
      <c r="M235" s="6">
        <v>4.6086956521739131</v>
      </c>
      <c r="N235" s="6">
        <v>24.247173913043476</v>
      </c>
      <c r="O235" s="6">
        <f>SUM(NonNurse[[#This Row],[Qualified Social Work Staff Hours]],NonNurse[[#This Row],[Other Social Work Staff Hours]])/NonNurse[[#This Row],[MDS Census]]</f>
        <v>0.24195588771418153</v>
      </c>
      <c r="P235" s="6">
        <v>20.008152173913043</v>
      </c>
      <c r="Q235" s="6">
        <v>46.839673913043477</v>
      </c>
      <c r="R235" s="6">
        <f>SUM(NonNurse[[#This Row],[Qualified Activities Professional Hours]],NonNurse[[#This Row],[Other Activities Professional Hours]])/NonNurse[[#This Row],[MDS Census]]</f>
        <v>0.56051768137076186</v>
      </c>
      <c r="S235" s="6">
        <v>2.5842391304347827</v>
      </c>
      <c r="T235" s="6">
        <v>0</v>
      </c>
      <c r="U235" s="6">
        <v>0</v>
      </c>
      <c r="V235" s="6">
        <f>SUM(NonNurse[[#This Row],[Occupational Therapist Hours]],NonNurse[[#This Row],[OT Assistant Hours]],NonNurse[[#This Row],[OT Aide Hours]])/NonNurse[[#This Row],[MDS Census]]</f>
        <v>2.1668793292016042E-2</v>
      </c>
      <c r="W235" s="6">
        <v>9.9184782608695645</v>
      </c>
      <c r="X235" s="6">
        <v>0.16576086956521738</v>
      </c>
      <c r="Y235" s="6">
        <v>0</v>
      </c>
      <c r="Z235" s="6">
        <f>SUM(NonNurse[[#This Row],[Physical Therapist (PT) Hours]],NonNurse[[#This Row],[PT Assistant Hours]],NonNurse[[#This Row],[PT Aide Hours]])/NonNurse[[#This Row],[MDS Census]]</f>
        <v>8.4556142909223461E-2</v>
      </c>
      <c r="AA235" s="6">
        <v>0</v>
      </c>
      <c r="AB235" s="6">
        <v>0</v>
      </c>
      <c r="AC235" s="6">
        <v>0</v>
      </c>
      <c r="AD235" s="6">
        <v>0</v>
      </c>
      <c r="AE235" s="6">
        <v>0</v>
      </c>
      <c r="AF235" s="6">
        <v>0</v>
      </c>
      <c r="AG235" s="6">
        <v>0</v>
      </c>
      <c r="AH235" s="1">
        <v>245424</v>
      </c>
      <c r="AI235">
        <v>5</v>
      </c>
    </row>
    <row r="236" spans="1:35" x14ac:dyDescent="0.25">
      <c r="A236" t="s">
        <v>356</v>
      </c>
      <c r="B236" t="s">
        <v>266</v>
      </c>
      <c r="C236" t="s">
        <v>500</v>
      </c>
      <c r="D236" t="s">
        <v>415</v>
      </c>
      <c r="E236" s="6">
        <v>84.728260869565219</v>
      </c>
      <c r="F236" s="6">
        <v>5.0434782608695654</v>
      </c>
      <c r="G236" s="6">
        <v>0.11869565217391305</v>
      </c>
      <c r="H236" s="6">
        <v>0.5538043478260869</v>
      </c>
      <c r="I236" s="6">
        <v>3.0434782608695654</v>
      </c>
      <c r="J236" s="6">
        <v>0</v>
      </c>
      <c r="K236" s="6">
        <v>0</v>
      </c>
      <c r="L236" s="6">
        <v>4.0625</v>
      </c>
      <c r="M236" s="6">
        <v>8.5869565217391308</v>
      </c>
      <c r="N236" s="6">
        <v>9.4782608695652169</v>
      </c>
      <c r="O236" s="6">
        <f>SUM(NonNurse[[#This Row],[Qualified Social Work Staff Hours]],NonNurse[[#This Row],[Other Social Work Staff Hours]])/NonNurse[[#This Row],[MDS Census]]</f>
        <v>0.21321359846055163</v>
      </c>
      <c r="P236" s="6">
        <v>9.2717391304347831</v>
      </c>
      <c r="Q236" s="6">
        <v>31.630434782608695</v>
      </c>
      <c r="R236" s="6">
        <f>SUM(NonNurse[[#This Row],[Qualified Activities Professional Hours]],NonNurse[[#This Row],[Other Activities Professional Hours]])/NonNurse[[#This Row],[MDS Census]]</f>
        <v>0.48274534958306603</v>
      </c>
      <c r="S236" s="6">
        <v>16.1875</v>
      </c>
      <c r="T236" s="6">
        <v>10.926630434782609</v>
      </c>
      <c r="U236" s="6">
        <v>0</v>
      </c>
      <c r="V236" s="6">
        <f>SUM(NonNurse[[#This Row],[Occupational Therapist Hours]],NonNurse[[#This Row],[OT Assistant Hours]],NonNurse[[#This Row],[OT Aide Hours]])/NonNurse[[#This Row],[MDS Census]]</f>
        <v>0.32001282873636949</v>
      </c>
      <c r="W236" s="6">
        <v>25.755434782608695</v>
      </c>
      <c r="X236" s="6">
        <v>9.491847826086957</v>
      </c>
      <c r="Y236" s="6">
        <v>0</v>
      </c>
      <c r="Z236" s="6">
        <f>SUM(NonNurse[[#This Row],[Physical Therapist (PT) Hours]],NonNurse[[#This Row],[PT Assistant Hours]],NonNurse[[#This Row],[PT Aide Hours]])/NonNurse[[#This Row],[MDS Census]]</f>
        <v>0.41600384862091089</v>
      </c>
      <c r="AA236" s="6">
        <v>0</v>
      </c>
      <c r="AB236" s="6">
        <v>0</v>
      </c>
      <c r="AC236" s="6">
        <v>0</v>
      </c>
      <c r="AD236" s="6">
        <v>0</v>
      </c>
      <c r="AE236" s="6">
        <v>0</v>
      </c>
      <c r="AF236" s="6">
        <v>0</v>
      </c>
      <c r="AG236" s="6">
        <v>0</v>
      </c>
      <c r="AH236" s="1">
        <v>245556</v>
      </c>
      <c r="AI236">
        <v>5</v>
      </c>
    </row>
    <row r="237" spans="1:35" x14ac:dyDescent="0.25">
      <c r="A237" t="s">
        <v>356</v>
      </c>
      <c r="B237" t="s">
        <v>304</v>
      </c>
      <c r="C237" t="s">
        <v>693</v>
      </c>
      <c r="D237" t="s">
        <v>413</v>
      </c>
      <c r="E237" s="6">
        <v>51.760869565217391</v>
      </c>
      <c r="F237" s="6">
        <v>5.3043478260869561</v>
      </c>
      <c r="G237" s="6">
        <v>0.1907608695652174</v>
      </c>
      <c r="H237" s="6">
        <v>0.29130434782608694</v>
      </c>
      <c r="I237" s="6">
        <v>0.95652173913043481</v>
      </c>
      <c r="J237" s="6">
        <v>0</v>
      </c>
      <c r="K237" s="6">
        <v>0</v>
      </c>
      <c r="L237" s="6">
        <v>2.3885869565217392</v>
      </c>
      <c r="M237" s="6">
        <v>3.5217391304347827</v>
      </c>
      <c r="N237" s="6">
        <v>9.4782608695652169</v>
      </c>
      <c r="O237" s="6">
        <f>SUM(NonNurse[[#This Row],[Qualified Social Work Staff Hours]],NonNurse[[#This Row],[Other Social Work Staff Hours]])/NonNurse[[#This Row],[MDS Census]]</f>
        <v>0.25115497690046201</v>
      </c>
      <c r="P237" s="6">
        <v>9.4375</v>
      </c>
      <c r="Q237" s="6">
        <v>20.25</v>
      </c>
      <c r="R237" s="6">
        <f>SUM(NonNurse[[#This Row],[Qualified Activities Professional Hours]],NonNurse[[#This Row],[Other Activities Professional Hours]])/NonNurse[[#This Row],[MDS Census]]</f>
        <v>0.57355102897942045</v>
      </c>
      <c r="S237" s="6">
        <v>7.0407608695652177</v>
      </c>
      <c r="T237" s="6">
        <v>2.5489130434782608</v>
      </c>
      <c r="U237" s="6">
        <v>0</v>
      </c>
      <c r="V237" s="6">
        <f>SUM(NonNurse[[#This Row],[Occupational Therapist Hours]],NonNurse[[#This Row],[OT Assistant Hours]],NonNurse[[#This Row],[OT Aide Hours]])/NonNurse[[#This Row],[MDS Census]]</f>
        <v>0.18526879462410753</v>
      </c>
      <c r="W237" s="6">
        <v>13.391304347826088</v>
      </c>
      <c r="X237" s="6">
        <v>3.8532608695652173</v>
      </c>
      <c r="Y237" s="6">
        <v>0</v>
      </c>
      <c r="Z237" s="6">
        <f>SUM(NonNurse[[#This Row],[Physical Therapist (PT) Hours]],NonNurse[[#This Row],[PT Assistant Hours]],NonNurse[[#This Row],[PT Aide Hours]])/NonNurse[[#This Row],[MDS Census]]</f>
        <v>0.33315833683326335</v>
      </c>
      <c r="AA237" s="6">
        <v>0</v>
      </c>
      <c r="AB237" s="6">
        <v>0</v>
      </c>
      <c r="AC237" s="6">
        <v>0</v>
      </c>
      <c r="AD237" s="6">
        <v>0</v>
      </c>
      <c r="AE237" s="6">
        <v>0</v>
      </c>
      <c r="AF237" s="6">
        <v>0</v>
      </c>
      <c r="AG237" s="6">
        <v>0</v>
      </c>
      <c r="AH237" s="1">
        <v>245613</v>
      </c>
      <c r="AI237">
        <v>5</v>
      </c>
    </row>
    <row r="238" spans="1:35" x14ac:dyDescent="0.25">
      <c r="A238" t="s">
        <v>356</v>
      </c>
      <c r="B238" t="s">
        <v>78</v>
      </c>
      <c r="C238" t="s">
        <v>512</v>
      </c>
      <c r="D238" t="s">
        <v>415</v>
      </c>
      <c r="E238" s="6">
        <v>166.96739130434781</v>
      </c>
      <c r="F238" s="6">
        <v>0</v>
      </c>
      <c r="G238" s="6">
        <v>0</v>
      </c>
      <c r="H238" s="6">
        <v>0</v>
      </c>
      <c r="I238" s="6">
        <v>0</v>
      </c>
      <c r="J238" s="6">
        <v>0</v>
      </c>
      <c r="K238" s="6">
        <v>0</v>
      </c>
      <c r="L238" s="6">
        <v>5.7492391304347805</v>
      </c>
      <c r="M238" s="6">
        <v>0</v>
      </c>
      <c r="N238" s="6">
        <v>0</v>
      </c>
      <c r="O238" s="6">
        <f>SUM(NonNurse[[#This Row],[Qualified Social Work Staff Hours]],NonNurse[[#This Row],[Other Social Work Staff Hours]])/NonNurse[[#This Row],[MDS Census]]</f>
        <v>0</v>
      </c>
      <c r="P238" s="6">
        <v>0</v>
      </c>
      <c r="Q238" s="6">
        <v>12.984347826086957</v>
      </c>
      <c r="R238" s="6">
        <f>SUM(NonNurse[[#This Row],[Qualified Activities Professional Hours]],NonNurse[[#This Row],[Other Activities Professional Hours]])/NonNurse[[#This Row],[MDS Census]]</f>
        <v>7.7765770457652497E-2</v>
      </c>
      <c r="S238" s="6">
        <v>6.9677173913043475</v>
      </c>
      <c r="T238" s="6">
        <v>7.6826086956521724</v>
      </c>
      <c r="U238" s="6">
        <v>0</v>
      </c>
      <c r="V238" s="6">
        <f>SUM(NonNurse[[#This Row],[Occupational Therapist Hours]],NonNurse[[#This Row],[OT Assistant Hours]],NonNurse[[#This Row],[OT Aide Hours]])/NonNurse[[#This Row],[MDS Census]]</f>
        <v>8.774363648199987E-2</v>
      </c>
      <c r="W238" s="6">
        <v>9.6917391304347831</v>
      </c>
      <c r="X238" s="6">
        <v>13.956521739130435</v>
      </c>
      <c r="Y238" s="6">
        <v>0</v>
      </c>
      <c r="Z238" s="6">
        <f>SUM(NonNurse[[#This Row],[Physical Therapist (PT) Hours]],NonNurse[[#This Row],[PT Assistant Hours]],NonNurse[[#This Row],[PT Aide Hours]])/NonNurse[[#This Row],[MDS Census]]</f>
        <v>0.14163400820259101</v>
      </c>
      <c r="AA238" s="6">
        <v>0</v>
      </c>
      <c r="AB238" s="6">
        <v>0</v>
      </c>
      <c r="AC238" s="6">
        <v>0</v>
      </c>
      <c r="AD238" s="6">
        <v>0</v>
      </c>
      <c r="AE238" s="6">
        <v>0</v>
      </c>
      <c r="AF238" s="6">
        <v>0</v>
      </c>
      <c r="AG238" s="6">
        <v>0</v>
      </c>
      <c r="AH238" s="1">
        <v>245271</v>
      </c>
      <c r="AI238">
        <v>5</v>
      </c>
    </row>
    <row r="239" spans="1:35" x14ac:dyDescent="0.25">
      <c r="A239" t="s">
        <v>356</v>
      </c>
      <c r="B239" t="s">
        <v>132</v>
      </c>
      <c r="C239" t="s">
        <v>567</v>
      </c>
      <c r="D239" t="s">
        <v>413</v>
      </c>
      <c r="E239" s="6">
        <v>90.304347826086953</v>
      </c>
      <c r="F239" s="6">
        <v>5.1576086956521738</v>
      </c>
      <c r="G239" s="6">
        <v>0.21739130434782608</v>
      </c>
      <c r="H239" s="6">
        <v>0.55489130434782619</v>
      </c>
      <c r="I239" s="6">
        <v>1.8152173913043479</v>
      </c>
      <c r="J239" s="6">
        <v>0</v>
      </c>
      <c r="K239" s="6">
        <v>0</v>
      </c>
      <c r="L239" s="6">
        <v>1.5190217391304348</v>
      </c>
      <c r="M239" s="6">
        <v>23.355978260869566</v>
      </c>
      <c r="N239" s="6">
        <v>0</v>
      </c>
      <c r="O239" s="6">
        <f>SUM(NonNurse[[#This Row],[Qualified Social Work Staff Hours]],NonNurse[[#This Row],[Other Social Work Staff Hours]])/NonNurse[[#This Row],[MDS Census]]</f>
        <v>0.25863625421280695</v>
      </c>
      <c r="P239" s="6">
        <v>0</v>
      </c>
      <c r="Q239" s="6">
        <v>22.520869565217392</v>
      </c>
      <c r="R239" s="6">
        <f>SUM(NonNurse[[#This Row],[Qualified Activities Professional Hours]],NonNurse[[#This Row],[Other Activities Professional Hours]])/NonNurse[[#This Row],[MDS Census]]</f>
        <v>0.24938854116514206</v>
      </c>
      <c r="S239" s="6">
        <v>5.451956521739131</v>
      </c>
      <c r="T239" s="6">
        <v>2.2989130434782608</v>
      </c>
      <c r="U239" s="6">
        <v>0</v>
      </c>
      <c r="V239" s="6">
        <f>SUM(NonNurse[[#This Row],[Occupational Therapist Hours]],NonNurse[[#This Row],[OT Assistant Hours]],NonNurse[[#This Row],[OT Aide Hours]])/NonNurse[[#This Row],[MDS Census]]</f>
        <v>8.5830524795377963E-2</v>
      </c>
      <c r="W239" s="6">
        <v>3.6563043478260875</v>
      </c>
      <c r="X239" s="6">
        <v>7.2255434782608692</v>
      </c>
      <c r="Y239" s="6">
        <v>0</v>
      </c>
      <c r="Z239" s="6">
        <f>SUM(NonNurse[[#This Row],[Physical Therapist (PT) Hours]],NonNurse[[#This Row],[PT Assistant Hours]],NonNurse[[#This Row],[PT Aide Hours]])/NonNurse[[#This Row],[MDS Census]]</f>
        <v>0.120501925854598</v>
      </c>
      <c r="AA239" s="6">
        <v>0</v>
      </c>
      <c r="AB239" s="6">
        <v>0</v>
      </c>
      <c r="AC239" s="6">
        <v>0</v>
      </c>
      <c r="AD239" s="6">
        <v>82.758152173913047</v>
      </c>
      <c r="AE239" s="6">
        <v>0</v>
      </c>
      <c r="AF239" s="6">
        <v>0</v>
      </c>
      <c r="AG239" s="6">
        <v>0</v>
      </c>
      <c r="AH239" s="1">
        <v>245352</v>
      </c>
      <c r="AI239">
        <v>5</v>
      </c>
    </row>
    <row r="240" spans="1:35" x14ac:dyDescent="0.25">
      <c r="A240" t="s">
        <v>356</v>
      </c>
      <c r="B240" t="s">
        <v>248</v>
      </c>
      <c r="C240" t="s">
        <v>512</v>
      </c>
      <c r="D240" t="s">
        <v>415</v>
      </c>
      <c r="E240" s="6">
        <v>99.086956521739125</v>
      </c>
      <c r="F240" s="6">
        <v>4.5217391304347823</v>
      </c>
      <c r="G240" s="6">
        <v>3.2608695652173912E-2</v>
      </c>
      <c r="H240" s="6">
        <v>0.42934782608695654</v>
      </c>
      <c r="I240" s="6">
        <v>3.9782608695652173</v>
      </c>
      <c r="J240" s="6">
        <v>0</v>
      </c>
      <c r="K240" s="6">
        <v>0</v>
      </c>
      <c r="L240" s="6">
        <v>1.5380434782608696</v>
      </c>
      <c r="M240" s="6">
        <v>5.0434782608695654</v>
      </c>
      <c r="N240" s="6">
        <v>0</v>
      </c>
      <c r="O240" s="6">
        <f>SUM(NonNurse[[#This Row],[Qualified Social Work Staff Hours]],NonNurse[[#This Row],[Other Social Work Staff Hours]])/NonNurse[[#This Row],[MDS Census]]</f>
        <v>5.0899517332163233E-2</v>
      </c>
      <c r="P240" s="6">
        <v>4.6956521739130439</v>
      </c>
      <c r="Q240" s="6">
        <v>0</v>
      </c>
      <c r="R240" s="6">
        <f>SUM(NonNurse[[#This Row],[Qualified Activities Professional Hours]],NonNurse[[#This Row],[Other Activities Professional Hours]])/NonNurse[[#This Row],[MDS Census]]</f>
        <v>4.7389205792014048E-2</v>
      </c>
      <c r="S240" s="6">
        <v>4.5009782608695641</v>
      </c>
      <c r="T240" s="6">
        <v>5.9340217391304355</v>
      </c>
      <c r="U240" s="6">
        <v>0</v>
      </c>
      <c r="V240" s="6">
        <f>SUM(NonNurse[[#This Row],[Occupational Therapist Hours]],NonNurse[[#This Row],[OT Assistant Hours]],NonNurse[[#This Row],[OT Aide Hours]])/NonNurse[[#This Row],[MDS Census]]</f>
        <v>0.10531154014918823</v>
      </c>
      <c r="W240" s="6">
        <v>5.7363043478260867</v>
      </c>
      <c r="X240" s="6">
        <v>3.992826086956522</v>
      </c>
      <c r="Y240" s="6">
        <v>0</v>
      </c>
      <c r="Z240" s="6">
        <f>SUM(NonNurse[[#This Row],[Physical Therapist (PT) Hours]],NonNurse[[#This Row],[PT Assistant Hours]],NonNurse[[#This Row],[PT Aide Hours]])/NonNurse[[#This Row],[MDS Census]]</f>
        <v>9.8187801667397975E-2</v>
      </c>
      <c r="AA240" s="6">
        <v>0.96739130434782605</v>
      </c>
      <c r="AB240" s="6">
        <v>1.826086956521739</v>
      </c>
      <c r="AC240" s="6">
        <v>0</v>
      </c>
      <c r="AD240" s="6">
        <v>0</v>
      </c>
      <c r="AE240" s="6">
        <v>0</v>
      </c>
      <c r="AF240" s="6">
        <v>0</v>
      </c>
      <c r="AG240" s="6">
        <v>0</v>
      </c>
      <c r="AH240" s="1">
        <v>245520</v>
      </c>
      <c r="AI240">
        <v>5</v>
      </c>
    </row>
    <row r="241" spans="1:35" x14ac:dyDescent="0.25">
      <c r="A241" t="s">
        <v>356</v>
      </c>
      <c r="B241" t="s">
        <v>66</v>
      </c>
      <c r="C241" t="s">
        <v>522</v>
      </c>
      <c r="D241" t="s">
        <v>422</v>
      </c>
      <c r="E241" s="6">
        <v>38.032608695652172</v>
      </c>
      <c r="F241" s="6">
        <v>5.0434782608695654</v>
      </c>
      <c r="G241" s="6">
        <v>0.21195652173913043</v>
      </c>
      <c r="H241" s="6">
        <v>0.22630434782608688</v>
      </c>
      <c r="I241" s="6">
        <v>0.13043478260869565</v>
      </c>
      <c r="J241" s="6">
        <v>0</v>
      </c>
      <c r="K241" s="6">
        <v>0</v>
      </c>
      <c r="L241" s="6">
        <v>0.84402173913043466</v>
      </c>
      <c r="M241" s="6">
        <v>2.347826086956522</v>
      </c>
      <c r="N241" s="6">
        <v>1.6990217391304352</v>
      </c>
      <c r="O241" s="6">
        <f>SUM(NonNurse[[#This Row],[Qualified Social Work Staff Hours]],NonNurse[[#This Row],[Other Social Work Staff Hours]])/NonNurse[[#This Row],[MDS Census]]</f>
        <v>0.10640468705344384</v>
      </c>
      <c r="P241" s="6">
        <v>4.2336956521739131</v>
      </c>
      <c r="Q241" s="6">
        <v>3.9951086956521746</v>
      </c>
      <c r="R241" s="6">
        <f>SUM(NonNurse[[#This Row],[Qualified Activities Professional Hours]],NonNurse[[#This Row],[Other Activities Professional Hours]])/NonNurse[[#This Row],[MDS Census]]</f>
        <v>0.21636181766218923</v>
      </c>
      <c r="S241" s="6">
        <v>2.6748913043478262</v>
      </c>
      <c r="T241" s="6">
        <v>3.6463043478260873</v>
      </c>
      <c r="U241" s="6">
        <v>0</v>
      </c>
      <c r="V241" s="6">
        <f>SUM(NonNurse[[#This Row],[Occupational Therapist Hours]],NonNurse[[#This Row],[OT Assistant Hours]],NonNurse[[#This Row],[OT Aide Hours]])/NonNurse[[#This Row],[MDS Census]]</f>
        <v>0.16620462989425552</v>
      </c>
      <c r="W241" s="6">
        <v>10.559021739130436</v>
      </c>
      <c r="X241" s="6">
        <v>3.8318478260869564</v>
      </c>
      <c r="Y241" s="6">
        <v>0</v>
      </c>
      <c r="Z241" s="6">
        <f>SUM(NonNurse[[#This Row],[Physical Therapist (PT) Hours]],NonNurse[[#This Row],[PT Assistant Hours]],NonNurse[[#This Row],[PT Aide Hours]])/NonNurse[[#This Row],[MDS Census]]</f>
        <v>0.37838239496999149</v>
      </c>
      <c r="AA241" s="6">
        <v>0</v>
      </c>
      <c r="AB241" s="6">
        <v>0</v>
      </c>
      <c r="AC241" s="6">
        <v>0</v>
      </c>
      <c r="AD241" s="6">
        <v>0</v>
      </c>
      <c r="AE241" s="6">
        <v>0</v>
      </c>
      <c r="AF241" s="6">
        <v>0</v>
      </c>
      <c r="AG241" s="6">
        <v>0</v>
      </c>
      <c r="AH241" s="1">
        <v>245254</v>
      </c>
      <c r="AI241">
        <v>5</v>
      </c>
    </row>
    <row r="242" spans="1:35" x14ac:dyDescent="0.25">
      <c r="A242" t="s">
        <v>356</v>
      </c>
      <c r="B242" t="s">
        <v>265</v>
      </c>
      <c r="C242" t="s">
        <v>671</v>
      </c>
      <c r="D242" t="s">
        <v>435</v>
      </c>
      <c r="E242" s="6">
        <v>33.054347826086953</v>
      </c>
      <c r="F242" s="6">
        <v>3.9130434782608696</v>
      </c>
      <c r="G242" s="6">
        <v>1.0869565217391304E-2</v>
      </c>
      <c r="H242" s="6">
        <v>0.22554347826086957</v>
      </c>
      <c r="I242" s="6">
        <v>0.22826086956521738</v>
      </c>
      <c r="J242" s="6">
        <v>0</v>
      </c>
      <c r="K242" s="6">
        <v>0</v>
      </c>
      <c r="L242" s="6">
        <v>0.39663043478260862</v>
      </c>
      <c r="M242" s="6">
        <v>8.0869565217391308</v>
      </c>
      <c r="N242" s="6">
        <v>0</v>
      </c>
      <c r="O242" s="6">
        <f>SUM(NonNurse[[#This Row],[Qualified Social Work Staff Hours]],NonNurse[[#This Row],[Other Social Work Staff Hours]])/NonNurse[[#This Row],[MDS Census]]</f>
        <v>0.24465636303847421</v>
      </c>
      <c r="P242" s="6">
        <v>0</v>
      </c>
      <c r="Q242" s="6">
        <v>12.086956521739131</v>
      </c>
      <c r="R242" s="6">
        <f>SUM(NonNurse[[#This Row],[Qualified Activities Professional Hours]],NonNurse[[#This Row],[Other Activities Professional Hours]])/NonNurse[[#This Row],[MDS Census]]</f>
        <v>0.36566918776718188</v>
      </c>
      <c r="S242" s="6">
        <v>1.7369565217391305</v>
      </c>
      <c r="T242" s="6">
        <v>1.1438043478260871</v>
      </c>
      <c r="U242" s="6">
        <v>0</v>
      </c>
      <c r="V242" s="6">
        <f>SUM(NonNurse[[#This Row],[Occupational Therapist Hours]],NonNurse[[#This Row],[OT Assistant Hours]],NonNurse[[#This Row],[OT Aide Hours]])/NonNurse[[#This Row],[MDS Census]]</f>
        <v>8.7152252548503797E-2</v>
      </c>
      <c r="W242" s="6">
        <v>0.5855434782608695</v>
      </c>
      <c r="X242" s="6">
        <v>3.7888043478260882</v>
      </c>
      <c r="Y242" s="6">
        <v>0</v>
      </c>
      <c r="Z242" s="6">
        <f>SUM(NonNurse[[#This Row],[Physical Therapist (PT) Hours]],NonNurse[[#This Row],[PT Assistant Hours]],NonNurse[[#This Row],[PT Aide Hours]])/NonNurse[[#This Row],[MDS Census]]</f>
        <v>0.13233804669516611</v>
      </c>
      <c r="AA242" s="6">
        <v>0</v>
      </c>
      <c r="AB242" s="6">
        <v>0</v>
      </c>
      <c r="AC242" s="6">
        <v>0</v>
      </c>
      <c r="AD242" s="6">
        <v>0</v>
      </c>
      <c r="AE242" s="6">
        <v>0</v>
      </c>
      <c r="AF242" s="6">
        <v>0</v>
      </c>
      <c r="AG242" s="6">
        <v>0</v>
      </c>
      <c r="AH242" s="1">
        <v>245554</v>
      </c>
      <c r="AI242">
        <v>5</v>
      </c>
    </row>
    <row r="243" spans="1:35" x14ac:dyDescent="0.25">
      <c r="A243" t="s">
        <v>356</v>
      </c>
      <c r="B243" t="s">
        <v>54</v>
      </c>
      <c r="C243" t="s">
        <v>551</v>
      </c>
      <c r="D243" t="s">
        <v>427</v>
      </c>
      <c r="E243" s="6">
        <v>36.021739130434781</v>
      </c>
      <c r="F243" s="6">
        <v>4.8695652173913047</v>
      </c>
      <c r="G243" s="6">
        <v>1.0869565217391304E-2</v>
      </c>
      <c r="H243" s="6">
        <v>0.23369565217391305</v>
      </c>
      <c r="I243" s="6">
        <v>0.81521739130434778</v>
      </c>
      <c r="J243" s="6">
        <v>0</v>
      </c>
      <c r="K243" s="6">
        <v>0</v>
      </c>
      <c r="L243" s="6">
        <v>0.62978260869565206</v>
      </c>
      <c r="M243" s="6">
        <v>0.19565217391304349</v>
      </c>
      <c r="N243" s="6">
        <v>4.0135869565217392</v>
      </c>
      <c r="O243" s="6">
        <f>SUM(NonNurse[[#This Row],[Qualified Social Work Staff Hours]],NonNurse[[#This Row],[Other Social Work Staff Hours]])/NonNurse[[#This Row],[MDS Census]]</f>
        <v>0.11685274592637299</v>
      </c>
      <c r="P243" s="6">
        <v>3.4673913043478262</v>
      </c>
      <c r="Q243" s="6">
        <v>5.3505434782608692</v>
      </c>
      <c r="R243" s="6">
        <f>SUM(NonNurse[[#This Row],[Qualified Activities Professional Hours]],NonNurse[[#This Row],[Other Activities Professional Hours]])/NonNurse[[#This Row],[MDS Census]]</f>
        <v>0.24479480989740496</v>
      </c>
      <c r="S243" s="6">
        <v>0.37641304347826088</v>
      </c>
      <c r="T243" s="6">
        <v>2.9416304347826081</v>
      </c>
      <c r="U243" s="6">
        <v>0</v>
      </c>
      <c r="V243" s="6">
        <f>SUM(NonNurse[[#This Row],[Occupational Therapist Hours]],NonNurse[[#This Row],[OT Assistant Hours]],NonNurse[[#This Row],[OT Aide Hours]])/NonNurse[[#This Row],[MDS Census]]</f>
        <v>9.2112251056125513E-2</v>
      </c>
      <c r="W243" s="6">
        <v>0.73760869565217391</v>
      </c>
      <c r="X243" s="6">
        <v>1.3179347826086956</v>
      </c>
      <c r="Y243" s="6">
        <v>0</v>
      </c>
      <c r="Z243" s="6">
        <f>SUM(NonNurse[[#This Row],[Physical Therapist (PT) Hours]],NonNurse[[#This Row],[PT Assistant Hours]],NonNurse[[#This Row],[PT Aide Hours]])/NonNurse[[#This Row],[MDS Census]]</f>
        <v>5.706397103198551E-2</v>
      </c>
      <c r="AA243" s="6">
        <v>0</v>
      </c>
      <c r="AB243" s="6">
        <v>0</v>
      </c>
      <c r="AC243" s="6">
        <v>0</v>
      </c>
      <c r="AD243" s="6">
        <v>0</v>
      </c>
      <c r="AE243" s="6">
        <v>0</v>
      </c>
      <c r="AF243" s="6">
        <v>0</v>
      </c>
      <c r="AG243" s="6">
        <v>0</v>
      </c>
      <c r="AH243" s="1">
        <v>245237</v>
      </c>
      <c r="AI243">
        <v>5</v>
      </c>
    </row>
    <row r="244" spans="1:35" x14ac:dyDescent="0.25">
      <c r="A244" t="s">
        <v>356</v>
      </c>
      <c r="B244" t="s">
        <v>63</v>
      </c>
      <c r="C244" t="s">
        <v>559</v>
      </c>
      <c r="D244" t="s">
        <v>392</v>
      </c>
      <c r="E244" s="6">
        <v>20.847826086956523</v>
      </c>
      <c r="F244" s="6">
        <v>5.1304347826086953</v>
      </c>
      <c r="G244" s="6">
        <v>0.43478260869565216</v>
      </c>
      <c r="H244" s="6">
        <v>0.34782608695652173</v>
      </c>
      <c r="I244" s="6">
        <v>0.32608695652173914</v>
      </c>
      <c r="J244" s="6">
        <v>0</v>
      </c>
      <c r="K244" s="6">
        <v>0</v>
      </c>
      <c r="L244" s="6">
        <v>0</v>
      </c>
      <c r="M244" s="6">
        <v>0</v>
      </c>
      <c r="N244" s="6">
        <v>0</v>
      </c>
      <c r="O244" s="6">
        <f>SUM(NonNurse[[#This Row],[Qualified Social Work Staff Hours]],NonNurse[[#This Row],[Other Social Work Staff Hours]])/NonNurse[[#This Row],[MDS Census]]</f>
        <v>0</v>
      </c>
      <c r="P244" s="6">
        <v>13.972499999999998</v>
      </c>
      <c r="Q244" s="6">
        <v>0</v>
      </c>
      <c r="R244" s="6">
        <f>SUM(NonNurse[[#This Row],[Qualified Activities Professional Hours]],NonNurse[[#This Row],[Other Activities Professional Hours]])/NonNurse[[#This Row],[MDS Census]]</f>
        <v>0.67021376433785185</v>
      </c>
      <c r="S244" s="6">
        <v>3.4021739130434783E-2</v>
      </c>
      <c r="T244" s="6">
        <v>0</v>
      </c>
      <c r="U244" s="6">
        <v>0</v>
      </c>
      <c r="V244" s="6">
        <f>SUM(NonNurse[[#This Row],[Occupational Therapist Hours]],NonNurse[[#This Row],[OT Assistant Hours]],NonNurse[[#This Row],[OT Aide Hours]])/NonNurse[[#This Row],[MDS Census]]</f>
        <v>1.6319082377476537E-3</v>
      </c>
      <c r="W244" s="6">
        <v>3.5326086956521736E-2</v>
      </c>
      <c r="X244" s="6">
        <v>0</v>
      </c>
      <c r="Y244" s="6">
        <v>0</v>
      </c>
      <c r="Z244" s="6">
        <f>SUM(NonNurse[[#This Row],[Physical Therapist (PT) Hours]],NonNurse[[#This Row],[PT Assistant Hours]],NonNurse[[#This Row],[PT Aide Hours]])/NonNurse[[#This Row],[MDS Census]]</f>
        <v>1.6944734098018766E-3</v>
      </c>
      <c r="AA244" s="6">
        <v>0</v>
      </c>
      <c r="AB244" s="6">
        <v>0</v>
      </c>
      <c r="AC244" s="6">
        <v>0</v>
      </c>
      <c r="AD244" s="6">
        <v>0</v>
      </c>
      <c r="AE244" s="6">
        <v>0</v>
      </c>
      <c r="AF244" s="6">
        <v>0</v>
      </c>
      <c r="AG244" s="6">
        <v>0</v>
      </c>
      <c r="AH244" s="1">
        <v>245251</v>
      </c>
      <c r="AI244">
        <v>5</v>
      </c>
    </row>
    <row r="245" spans="1:35" x14ac:dyDescent="0.25">
      <c r="A245" t="s">
        <v>356</v>
      </c>
      <c r="B245" t="s">
        <v>30</v>
      </c>
      <c r="C245" t="s">
        <v>509</v>
      </c>
      <c r="D245" t="s">
        <v>421</v>
      </c>
      <c r="E245" s="6">
        <v>61.5</v>
      </c>
      <c r="F245" s="6">
        <v>5.6521739130434785</v>
      </c>
      <c r="G245" s="6">
        <v>0</v>
      </c>
      <c r="H245" s="6">
        <v>0.54347826086956519</v>
      </c>
      <c r="I245" s="6">
        <v>1.8152173913043479</v>
      </c>
      <c r="J245" s="6">
        <v>0</v>
      </c>
      <c r="K245" s="6">
        <v>0</v>
      </c>
      <c r="L245" s="6">
        <v>0.33684782608695657</v>
      </c>
      <c r="M245" s="6">
        <v>5.4347826086956523</v>
      </c>
      <c r="N245" s="6">
        <v>0</v>
      </c>
      <c r="O245" s="6">
        <f>SUM(NonNurse[[#This Row],[Qualified Social Work Staff Hours]],NonNurse[[#This Row],[Other Social Work Staff Hours]])/NonNurse[[#This Row],[MDS Census]]</f>
        <v>8.8370448921880521E-2</v>
      </c>
      <c r="P245" s="6">
        <v>7.6410869565217405</v>
      </c>
      <c r="Q245" s="6">
        <v>0</v>
      </c>
      <c r="R245" s="6">
        <f>SUM(NonNurse[[#This Row],[Qualified Activities Professional Hours]],NonNurse[[#This Row],[Other Activities Professional Hours]])/NonNurse[[#This Row],[MDS Census]]</f>
        <v>0.12424531636620716</v>
      </c>
      <c r="S245" s="6">
        <v>2.3563043478260872</v>
      </c>
      <c r="T245" s="6">
        <v>4.4916304347826088</v>
      </c>
      <c r="U245" s="6">
        <v>0</v>
      </c>
      <c r="V245" s="6">
        <f>SUM(NonNurse[[#This Row],[Occupational Therapist Hours]],NonNurse[[#This Row],[OT Assistant Hours]],NonNurse[[#This Row],[OT Aide Hours]])/NonNurse[[#This Row],[MDS Census]]</f>
        <v>0.11134853305054791</v>
      </c>
      <c r="W245" s="6">
        <v>2.2522826086956518</v>
      </c>
      <c r="X245" s="6">
        <v>7.8383695652173904</v>
      </c>
      <c r="Y245" s="6">
        <v>0</v>
      </c>
      <c r="Z245" s="6">
        <f>SUM(NonNurse[[#This Row],[Physical Therapist (PT) Hours]],NonNurse[[#This Row],[PT Assistant Hours]],NonNurse[[#This Row],[PT Aide Hours]])/NonNurse[[#This Row],[MDS Census]]</f>
        <v>0.16407564510427711</v>
      </c>
      <c r="AA245" s="6">
        <v>0</v>
      </c>
      <c r="AB245" s="6">
        <v>0</v>
      </c>
      <c r="AC245" s="6">
        <v>0</v>
      </c>
      <c r="AD245" s="6">
        <v>0</v>
      </c>
      <c r="AE245" s="6">
        <v>0</v>
      </c>
      <c r="AF245" s="6">
        <v>0</v>
      </c>
      <c r="AG245" s="6">
        <v>0</v>
      </c>
      <c r="AH245" s="1">
        <v>245184</v>
      </c>
      <c r="AI245">
        <v>5</v>
      </c>
    </row>
    <row r="246" spans="1:35" x14ac:dyDescent="0.25">
      <c r="A246" t="s">
        <v>356</v>
      </c>
      <c r="B246" t="s">
        <v>101</v>
      </c>
      <c r="C246" t="s">
        <v>509</v>
      </c>
      <c r="D246" t="s">
        <v>421</v>
      </c>
      <c r="E246" s="6">
        <v>27.293478260869566</v>
      </c>
      <c r="F246" s="6">
        <v>4.6086956521739131</v>
      </c>
      <c r="G246" s="6">
        <v>0</v>
      </c>
      <c r="H246" s="6">
        <v>0.28804347826086957</v>
      </c>
      <c r="I246" s="6">
        <v>1.0869565217391304</v>
      </c>
      <c r="J246" s="6">
        <v>0</v>
      </c>
      <c r="K246" s="6">
        <v>0</v>
      </c>
      <c r="L246" s="6">
        <v>0.20206521739130434</v>
      </c>
      <c r="M246" s="6">
        <v>5.6521739130434785</v>
      </c>
      <c r="N246" s="6">
        <v>0</v>
      </c>
      <c r="O246" s="6">
        <f>SUM(NonNurse[[#This Row],[Qualified Social Work Staff Hours]],NonNurse[[#This Row],[Other Social Work Staff Hours]])/NonNurse[[#This Row],[MDS Census]]</f>
        <v>0.20708880923934686</v>
      </c>
      <c r="P246" s="6">
        <v>8.7202173913043453</v>
      </c>
      <c r="Q246" s="6">
        <v>0</v>
      </c>
      <c r="R246" s="6">
        <f>SUM(NonNurse[[#This Row],[Qualified Activities Professional Hours]],NonNurse[[#This Row],[Other Activities Professional Hours]])/NonNurse[[#This Row],[MDS Census]]</f>
        <v>0.31949820788530453</v>
      </c>
      <c r="S246" s="6">
        <v>2.361195652173913</v>
      </c>
      <c r="T246" s="6">
        <v>0.70815217391304341</v>
      </c>
      <c r="U246" s="6">
        <v>0</v>
      </c>
      <c r="V246" s="6">
        <f>SUM(NonNurse[[#This Row],[Occupational Therapist Hours]],NonNurse[[#This Row],[OT Assistant Hours]],NonNurse[[#This Row],[OT Aide Hours]])/NonNurse[[#This Row],[MDS Census]]</f>
        <v>0.11245718837116686</v>
      </c>
      <c r="W246" s="6">
        <v>1.7771739130434785</v>
      </c>
      <c r="X246" s="6">
        <v>3.9239130434782616</v>
      </c>
      <c r="Y246" s="6">
        <v>0</v>
      </c>
      <c r="Z246" s="6">
        <f>SUM(NonNurse[[#This Row],[Physical Therapist (PT) Hours]],NonNurse[[#This Row],[PT Assistant Hours]],NonNurse[[#This Row],[PT Aide Hours]])/NonNurse[[#This Row],[MDS Census]]</f>
        <v>0.20888092393468741</v>
      </c>
      <c r="AA246" s="6">
        <v>0</v>
      </c>
      <c r="AB246" s="6">
        <v>0</v>
      </c>
      <c r="AC246" s="6">
        <v>0</v>
      </c>
      <c r="AD246" s="6">
        <v>0</v>
      </c>
      <c r="AE246" s="6">
        <v>0</v>
      </c>
      <c r="AF246" s="6">
        <v>0</v>
      </c>
      <c r="AG246" s="6">
        <v>0</v>
      </c>
      <c r="AH246" s="1">
        <v>245306</v>
      </c>
      <c r="AI246">
        <v>5</v>
      </c>
    </row>
    <row r="247" spans="1:35" x14ac:dyDescent="0.25">
      <c r="A247" t="s">
        <v>356</v>
      </c>
      <c r="B247" t="s">
        <v>315</v>
      </c>
      <c r="C247" t="s">
        <v>509</v>
      </c>
      <c r="D247" t="s">
        <v>421</v>
      </c>
      <c r="E247" s="6">
        <v>50.945652173913047</v>
      </c>
      <c r="F247" s="6">
        <v>6.7826086956521738</v>
      </c>
      <c r="G247" s="6">
        <v>1.0869565217391304E-2</v>
      </c>
      <c r="H247" s="6">
        <v>0.41217391304347811</v>
      </c>
      <c r="I247" s="6">
        <v>3.9782608695652173</v>
      </c>
      <c r="J247" s="6">
        <v>0</v>
      </c>
      <c r="K247" s="6">
        <v>0</v>
      </c>
      <c r="L247" s="6">
        <v>0</v>
      </c>
      <c r="M247" s="6">
        <v>1.0130434782608695</v>
      </c>
      <c r="N247" s="6">
        <v>2.7</v>
      </c>
      <c r="O247" s="6">
        <f>SUM(NonNurse[[#This Row],[Qualified Social Work Staff Hours]],NonNurse[[#This Row],[Other Social Work Staff Hours]])/NonNurse[[#This Row],[MDS Census]]</f>
        <v>7.2882440793684666E-2</v>
      </c>
      <c r="P247" s="6">
        <v>0.39402173913043476</v>
      </c>
      <c r="Q247" s="6">
        <v>5.7119565217391308</v>
      </c>
      <c r="R247" s="6">
        <f>SUM(NonNurse[[#This Row],[Qualified Activities Professional Hours]],NonNurse[[#This Row],[Other Activities Professional Hours]])/NonNurse[[#This Row],[MDS Census]]</f>
        <v>0.11985278429699167</v>
      </c>
      <c r="S247" s="6">
        <v>9.0055434782608703</v>
      </c>
      <c r="T247" s="6">
        <v>5.9728260869565215</v>
      </c>
      <c r="U247" s="6">
        <v>0</v>
      </c>
      <c r="V247" s="6">
        <f>SUM(NonNurse[[#This Row],[Occupational Therapist Hours]],NonNurse[[#This Row],[OT Assistant Hours]],NonNurse[[#This Row],[OT Aide Hours]])/NonNurse[[#This Row],[MDS Census]]</f>
        <v>0.29400682739492212</v>
      </c>
      <c r="W247" s="6">
        <v>10.347717391304347</v>
      </c>
      <c r="X247" s="6">
        <v>6.9997826086956527</v>
      </c>
      <c r="Y247" s="6">
        <v>0</v>
      </c>
      <c r="Z247" s="6">
        <f>SUM(NonNurse[[#This Row],[Physical Therapist (PT) Hours]],NonNurse[[#This Row],[PT Assistant Hours]],NonNurse[[#This Row],[PT Aide Hours]])/NonNurse[[#This Row],[MDS Census]]</f>
        <v>0.34050992105824618</v>
      </c>
      <c r="AA247" s="6">
        <v>0</v>
      </c>
      <c r="AB247" s="6">
        <v>0</v>
      </c>
      <c r="AC247" s="6">
        <v>0</v>
      </c>
      <c r="AD247" s="6">
        <v>0</v>
      </c>
      <c r="AE247" s="6">
        <v>0</v>
      </c>
      <c r="AF247" s="6">
        <v>0</v>
      </c>
      <c r="AG247" s="6">
        <v>0</v>
      </c>
      <c r="AH247" s="1">
        <v>245626</v>
      </c>
      <c r="AI247">
        <v>5</v>
      </c>
    </row>
    <row r="248" spans="1:35" x14ac:dyDescent="0.25">
      <c r="A248" t="s">
        <v>356</v>
      </c>
      <c r="B248" t="s">
        <v>198</v>
      </c>
      <c r="C248" t="s">
        <v>587</v>
      </c>
      <c r="D248" t="s">
        <v>439</v>
      </c>
      <c r="E248" s="6">
        <v>43.945652173913047</v>
      </c>
      <c r="F248" s="6">
        <v>4.7826086956521738</v>
      </c>
      <c r="G248" s="6">
        <v>0.16304347826086957</v>
      </c>
      <c r="H248" s="6">
        <v>0.35597826086956524</v>
      </c>
      <c r="I248" s="6">
        <v>0.20652173913043478</v>
      </c>
      <c r="J248" s="6">
        <v>0</v>
      </c>
      <c r="K248" s="6">
        <v>0</v>
      </c>
      <c r="L248" s="6">
        <v>0</v>
      </c>
      <c r="M248" s="6">
        <v>5.0570652173913047</v>
      </c>
      <c r="N248" s="6">
        <v>0</v>
      </c>
      <c r="O248" s="6">
        <f>SUM(NonNurse[[#This Row],[Qualified Social Work Staff Hours]],NonNurse[[#This Row],[Other Social Work Staff Hours]])/NonNurse[[#This Row],[MDS Census]]</f>
        <v>0.11507543903042296</v>
      </c>
      <c r="P248" s="6">
        <v>3.9130434782608696</v>
      </c>
      <c r="Q248" s="6">
        <v>6.7418478260869561</v>
      </c>
      <c r="R248" s="6">
        <f>SUM(NonNurse[[#This Row],[Qualified Activities Professional Hours]],NonNurse[[#This Row],[Other Activities Professional Hours]])/NonNurse[[#This Row],[MDS Census]]</f>
        <v>0.24245609695770465</v>
      </c>
      <c r="S248" s="6">
        <v>1.9429347826086956</v>
      </c>
      <c r="T248" s="6">
        <v>0.12543478260869564</v>
      </c>
      <c r="U248" s="6">
        <v>0</v>
      </c>
      <c r="V248" s="6">
        <f>SUM(NonNurse[[#This Row],[Occupational Therapist Hours]],NonNurse[[#This Row],[OT Assistant Hours]],NonNurse[[#This Row],[OT Aide Hours]])/NonNurse[[#This Row],[MDS Census]]</f>
        <v>4.7066534751422209E-2</v>
      </c>
      <c r="W248" s="6">
        <v>1.6274999999999999</v>
      </c>
      <c r="X248" s="6">
        <v>2.9058695652173916</v>
      </c>
      <c r="Y248" s="6">
        <v>0</v>
      </c>
      <c r="Z248" s="6">
        <f>SUM(NonNurse[[#This Row],[Physical Therapist (PT) Hours]],NonNurse[[#This Row],[PT Assistant Hours]],NonNurse[[#This Row],[PT Aide Hours]])/NonNurse[[#This Row],[MDS Census]]</f>
        <v>0.10315854563442987</v>
      </c>
      <c r="AA248" s="6">
        <v>0</v>
      </c>
      <c r="AB248" s="6">
        <v>0</v>
      </c>
      <c r="AC248" s="6">
        <v>0</v>
      </c>
      <c r="AD248" s="6">
        <v>0</v>
      </c>
      <c r="AE248" s="6">
        <v>0</v>
      </c>
      <c r="AF248" s="6">
        <v>0</v>
      </c>
      <c r="AG248" s="6">
        <v>0</v>
      </c>
      <c r="AH248" s="1">
        <v>245447</v>
      </c>
      <c r="AI248">
        <v>5</v>
      </c>
    </row>
    <row r="249" spans="1:35" x14ac:dyDescent="0.25">
      <c r="A249" t="s">
        <v>356</v>
      </c>
      <c r="B249" t="s">
        <v>50</v>
      </c>
      <c r="C249" t="s">
        <v>531</v>
      </c>
      <c r="D249" t="s">
        <v>416</v>
      </c>
      <c r="E249" s="6">
        <v>83.586956521739125</v>
      </c>
      <c r="F249" s="6">
        <v>5.7065217391304346</v>
      </c>
      <c r="G249" s="6">
        <v>0.10597826086956522</v>
      </c>
      <c r="H249" s="6">
        <v>0.28260869565217389</v>
      </c>
      <c r="I249" s="6">
        <v>3.4673913043478262</v>
      </c>
      <c r="J249" s="6">
        <v>0</v>
      </c>
      <c r="K249" s="6">
        <v>0</v>
      </c>
      <c r="L249" s="6">
        <v>1.1468478260869563</v>
      </c>
      <c r="M249" s="6">
        <v>14.665760869565217</v>
      </c>
      <c r="N249" s="6">
        <v>0</v>
      </c>
      <c r="O249" s="6">
        <f>SUM(NonNurse[[#This Row],[Qualified Social Work Staff Hours]],NonNurse[[#This Row],[Other Social Work Staff Hours]])/NonNurse[[#This Row],[MDS Census]]</f>
        <v>0.17545513654096229</v>
      </c>
      <c r="P249" s="6">
        <v>17.932065217391305</v>
      </c>
      <c r="Q249" s="6">
        <v>0.70380434782608692</v>
      </c>
      <c r="R249" s="6">
        <f>SUM(NonNurse[[#This Row],[Qualified Activities Professional Hours]],NonNurse[[#This Row],[Other Activities Professional Hours]])/NonNurse[[#This Row],[MDS Census]]</f>
        <v>0.22295188556566969</v>
      </c>
      <c r="S249" s="6">
        <v>2.5073913043478262</v>
      </c>
      <c r="T249" s="6">
        <v>2.4369565217391309</v>
      </c>
      <c r="U249" s="6">
        <v>0</v>
      </c>
      <c r="V249" s="6">
        <f>SUM(NonNurse[[#This Row],[Occupational Therapist Hours]],NonNurse[[#This Row],[OT Assistant Hours]],NonNurse[[#This Row],[OT Aide Hours]])/NonNurse[[#This Row],[MDS Census]]</f>
        <v>5.9152145643693123E-2</v>
      </c>
      <c r="W249" s="6">
        <v>4.9982608695652173</v>
      </c>
      <c r="X249" s="6">
        <v>4.0389130434782592</v>
      </c>
      <c r="Y249" s="6">
        <v>0.60869565217391308</v>
      </c>
      <c r="Z249" s="6">
        <f>SUM(NonNurse[[#This Row],[Physical Therapist (PT) Hours]],NonNurse[[#This Row],[PT Assistant Hours]],NonNurse[[#This Row],[PT Aide Hours]])/NonNurse[[#This Row],[MDS Census]]</f>
        <v>0.11539921976592976</v>
      </c>
      <c r="AA249" s="6">
        <v>0</v>
      </c>
      <c r="AB249" s="6">
        <v>0</v>
      </c>
      <c r="AC249" s="6">
        <v>0</v>
      </c>
      <c r="AD249" s="6">
        <v>0</v>
      </c>
      <c r="AE249" s="6">
        <v>0</v>
      </c>
      <c r="AF249" s="6">
        <v>0</v>
      </c>
      <c r="AG249" s="6">
        <v>0</v>
      </c>
      <c r="AH249" s="1">
        <v>245233</v>
      </c>
      <c r="AI249">
        <v>5</v>
      </c>
    </row>
    <row r="250" spans="1:35" x14ac:dyDescent="0.25">
      <c r="A250" t="s">
        <v>356</v>
      </c>
      <c r="B250" t="s">
        <v>309</v>
      </c>
      <c r="C250" t="s">
        <v>518</v>
      </c>
      <c r="D250" t="s">
        <v>415</v>
      </c>
      <c r="E250" s="6">
        <v>57.771739130434781</v>
      </c>
      <c r="F250" s="6">
        <v>5.1304347826086953</v>
      </c>
      <c r="G250" s="6">
        <v>0</v>
      </c>
      <c r="H250" s="6">
        <v>0.39945652173913043</v>
      </c>
      <c r="I250" s="6">
        <v>4.6521739130434785</v>
      </c>
      <c r="J250" s="6">
        <v>0</v>
      </c>
      <c r="K250" s="6">
        <v>0</v>
      </c>
      <c r="L250" s="6">
        <v>4.0592391304347819</v>
      </c>
      <c r="M250" s="6">
        <v>10.692934782608695</v>
      </c>
      <c r="N250" s="6">
        <v>0</v>
      </c>
      <c r="O250" s="6">
        <f>SUM(NonNurse[[#This Row],[Qualified Social Work Staff Hours]],NonNurse[[#This Row],[Other Social Work Staff Hours]])/NonNurse[[#This Row],[MDS Census]]</f>
        <v>0.18508936970837253</v>
      </c>
      <c r="P250" s="6">
        <v>0</v>
      </c>
      <c r="Q250" s="6">
        <v>8.3396739130434785</v>
      </c>
      <c r="R250" s="6">
        <f>SUM(NonNurse[[#This Row],[Qualified Activities Professional Hours]],NonNurse[[#This Row],[Other Activities Professional Hours]])/NonNurse[[#This Row],[MDS Census]]</f>
        <v>0.14435559736594544</v>
      </c>
      <c r="S250" s="6">
        <v>5.9880434782608702</v>
      </c>
      <c r="T250" s="6">
        <v>0.36956521739130432</v>
      </c>
      <c r="U250" s="6">
        <v>0</v>
      </c>
      <c r="V250" s="6">
        <f>SUM(NonNurse[[#This Row],[Occupational Therapist Hours]],NonNurse[[#This Row],[OT Assistant Hours]],NonNurse[[#This Row],[OT Aide Hours]])/NonNurse[[#This Row],[MDS Census]]</f>
        <v>0.11004703668861714</v>
      </c>
      <c r="W250" s="6">
        <v>12.565652173913046</v>
      </c>
      <c r="X250" s="6">
        <v>3.8102173913043487</v>
      </c>
      <c r="Y250" s="6">
        <v>0</v>
      </c>
      <c r="Z250" s="6">
        <f>SUM(NonNurse[[#This Row],[Physical Therapist (PT) Hours]],NonNurse[[#This Row],[PT Assistant Hours]],NonNurse[[#This Row],[PT Aide Hours]])/NonNurse[[#This Row],[MDS Census]]</f>
        <v>0.28345813734713077</v>
      </c>
      <c r="AA250" s="6">
        <v>0</v>
      </c>
      <c r="AB250" s="6">
        <v>0</v>
      </c>
      <c r="AC250" s="6">
        <v>9.0760869565217384</v>
      </c>
      <c r="AD250" s="6">
        <v>0</v>
      </c>
      <c r="AE250" s="6">
        <v>0</v>
      </c>
      <c r="AF250" s="6">
        <v>0</v>
      </c>
      <c r="AG250" s="6">
        <v>0</v>
      </c>
      <c r="AH250" s="1">
        <v>245619</v>
      </c>
      <c r="AI250">
        <v>5</v>
      </c>
    </row>
    <row r="251" spans="1:35" x14ac:dyDescent="0.25">
      <c r="A251" t="s">
        <v>356</v>
      </c>
      <c r="B251" t="s">
        <v>253</v>
      </c>
      <c r="C251" t="s">
        <v>509</v>
      </c>
      <c r="D251" t="s">
        <v>421</v>
      </c>
      <c r="E251" s="6">
        <v>99.076086956521735</v>
      </c>
      <c r="F251" s="6">
        <v>4.7880434782608692</v>
      </c>
      <c r="G251" s="6">
        <v>7.0652173913043473E-2</v>
      </c>
      <c r="H251" s="6">
        <v>0.70391304347826078</v>
      </c>
      <c r="I251" s="6">
        <v>11.097826086956522</v>
      </c>
      <c r="J251" s="6">
        <v>0</v>
      </c>
      <c r="K251" s="6">
        <v>0</v>
      </c>
      <c r="L251" s="6">
        <v>0.79489130434782618</v>
      </c>
      <c r="M251" s="6">
        <v>20.9725</v>
      </c>
      <c r="N251" s="6">
        <v>0</v>
      </c>
      <c r="O251" s="6">
        <f>SUM(NonNurse[[#This Row],[Qualified Social Work Staff Hours]],NonNurse[[#This Row],[Other Social Work Staff Hours]])/NonNurse[[#This Row],[MDS Census]]</f>
        <v>0.21168074602303896</v>
      </c>
      <c r="P251" s="6">
        <v>4.3016304347826084</v>
      </c>
      <c r="Q251" s="6">
        <v>10.715000000000002</v>
      </c>
      <c r="R251" s="6">
        <f>SUM(NonNurse[[#This Row],[Qualified Activities Professional Hours]],NonNurse[[#This Row],[Other Activities Professional Hours]])/NonNurse[[#This Row],[MDS Census]]</f>
        <v>0.15156664838178827</v>
      </c>
      <c r="S251" s="6">
        <v>12.671413043478259</v>
      </c>
      <c r="T251" s="6">
        <v>11.834130434782608</v>
      </c>
      <c r="U251" s="6">
        <v>0</v>
      </c>
      <c r="V251" s="6">
        <f>SUM(NonNurse[[#This Row],[Occupational Therapist Hours]],NonNurse[[#This Row],[OT Assistant Hours]],NonNurse[[#This Row],[OT Aide Hours]])/NonNurse[[#This Row],[MDS Census]]</f>
        <v>0.24734064728469557</v>
      </c>
      <c r="W251" s="6">
        <v>6.3642391304347825</v>
      </c>
      <c r="X251" s="6">
        <v>10.506413043478265</v>
      </c>
      <c r="Y251" s="6">
        <v>4.7717391304347823</v>
      </c>
      <c r="Z251" s="6">
        <f>SUM(NonNurse[[#This Row],[Physical Therapist (PT) Hours]],NonNurse[[#This Row],[PT Assistant Hours]],NonNurse[[#This Row],[PT Aide Hours]])/NonNurse[[#This Row],[MDS Census]]</f>
        <v>0.21844212835984644</v>
      </c>
      <c r="AA251" s="6">
        <v>0</v>
      </c>
      <c r="AB251" s="6">
        <v>0</v>
      </c>
      <c r="AC251" s="6">
        <v>0</v>
      </c>
      <c r="AD251" s="6">
        <v>0</v>
      </c>
      <c r="AE251" s="6">
        <v>0</v>
      </c>
      <c r="AF251" s="6">
        <v>0</v>
      </c>
      <c r="AG251" s="6">
        <v>0</v>
      </c>
      <c r="AH251" s="1">
        <v>245530</v>
      </c>
      <c r="AI251">
        <v>5</v>
      </c>
    </row>
    <row r="252" spans="1:35" x14ac:dyDescent="0.25">
      <c r="A252" t="s">
        <v>356</v>
      </c>
      <c r="B252" t="s">
        <v>204</v>
      </c>
      <c r="C252" t="s">
        <v>638</v>
      </c>
      <c r="D252" t="s">
        <v>459</v>
      </c>
      <c r="E252" s="6">
        <v>38.25</v>
      </c>
      <c r="F252" s="6">
        <v>0</v>
      </c>
      <c r="G252" s="6">
        <v>0</v>
      </c>
      <c r="H252" s="6">
        <v>0</v>
      </c>
      <c r="I252" s="6">
        <v>0</v>
      </c>
      <c r="J252" s="6">
        <v>0</v>
      </c>
      <c r="K252" s="6">
        <v>0</v>
      </c>
      <c r="L252" s="6">
        <v>0</v>
      </c>
      <c r="M252" s="6">
        <v>0</v>
      </c>
      <c r="N252" s="6">
        <v>0</v>
      </c>
      <c r="O252" s="6">
        <f>SUM(NonNurse[[#This Row],[Qualified Social Work Staff Hours]],NonNurse[[#This Row],[Other Social Work Staff Hours]])/NonNurse[[#This Row],[MDS Census]]</f>
        <v>0</v>
      </c>
      <c r="P252" s="6">
        <v>19.578804347826086</v>
      </c>
      <c r="Q252" s="6">
        <v>0</v>
      </c>
      <c r="R252" s="6">
        <f>SUM(NonNurse[[#This Row],[Qualified Activities Professional Hours]],NonNurse[[#This Row],[Other Activities Professional Hours]])/NonNurse[[#This Row],[MDS Census]]</f>
        <v>0.51186416595623752</v>
      </c>
      <c r="S252" s="6">
        <v>0</v>
      </c>
      <c r="T252" s="6">
        <v>0</v>
      </c>
      <c r="U252" s="6">
        <v>0</v>
      </c>
      <c r="V252" s="6">
        <f>SUM(NonNurse[[#This Row],[Occupational Therapist Hours]],NonNurse[[#This Row],[OT Assistant Hours]],NonNurse[[#This Row],[OT Aide Hours]])/NonNurse[[#This Row],[MDS Census]]</f>
        <v>0</v>
      </c>
      <c r="W252" s="6">
        <v>0</v>
      </c>
      <c r="X252" s="6">
        <v>0</v>
      </c>
      <c r="Y252" s="6">
        <v>0</v>
      </c>
      <c r="Z252" s="6">
        <f>SUM(NonNurse[[#This Row],[Physical Therapist (PT) Hours]],NonNurse[[#This Row],[PT Assistant Hours]],NonNurse[[#This Row],[PT Aide Hours]])/NonNurse[[#This Row],[MDS Census]]</f>
        <v>0</v>
      </c>
      <c r="AA252" s="6">
        <v>0</v>
      </c>
      <c r="AB252" s="6">
        <v>0</v>
      </c>
      <c r="AC252" s="6">
        <v>0</v>
      </c>
      <c r="AD252" s="6">
        <v>0</v>
      </c>
      <c r="AE252" s="6">
        <v>0</v>
      </c>
      <c r="AF252" s="6">
        <v>0</v>
      </c>
      <c r="AG252" s="6">
        <v>0</v>
      </c>
      <c r="AH252" s="1">
        <v>245454</v>
      </c>
      <c r="AI252">
        <v>5</v>
      </c>
    </row>
    <row r="253" spans="1:35" x14ac:dyDescent="0.25">
      <c r="A253" t="s">
        <v>356</v>
      </c>
      <c r="B253" t="s">
        <v>19</v>
      </c>
      <c r="C253" t="s">
        <v>531</v>
      </c>
      <c r="D253" t="s">
        <v>416</v>
      </c>
      <c r="E253" s="6">
        <v>40.532608695652172</v>
      </c>
      <c r="F253" s="6">
        <v>5.2173913043478262</v>
      </c>
      <c r="G253" s="6">
        <v>3.2608695652173912E-2</v>
      </c>
      <c r="H253" s="6">
        <v>0.54239130434782612</v>
      </c>
      <c r="I253" s="6">
        <v>0.15217391304347827</v>
      </c>
      <c r="J253" s="6">
        <v>0</v>
      </c>
      <c r="K253" s="6">
        <v>0</v>
      </c>
      <c r="L253" s="6">
        <v>0.31228260869565216</v>
      </c>
      <c r="M253" s="6">
        <v>0</v>
      </c>
      <c r="N253" s="6">
        <v>4.753260869565219</v>
      </c>
      <c r="O253" s="6">
        <f>SUM(NonNurse[[#This Row],[Qualified Social Work Staff Hours]],NonNurse[[#This Row],[Other Social Work Staff Hours]])/NonNurse[[#This Row],[MDS Census]]</f>
        <v>0.1172700455886297</v>
      </c>
      <c r="P253" s="6">
        <v>0</v>
      </c>
      <c r="Q253" s="6">
        <v>4.9673913043478271</v>
      </c>
      <c r="R253" s="6">
        <f>SUM(NonNurse[[#This Row],[Qualified Activities Professional Hours]],NonNurse[[#This Row],[Other Activities Professional Hours]])/NonNurse[[#This Row],[MDS Census]]</f>
        <v>0.12255296326092789</v>
      </c>
      <c r="S253" s="6">
        <v>3.2611956521739134</v>
      </c>
      <c r="T253" s="6">
        <v>2.9695652173913047</v>
      </c>
      <c r="U253" s="6">
        <v>0</v>
      </c>
      <c r="V253" s="6">
        <f>SUM(NonNurse[[#This Row],[Occupational Therapist Hours]],NonNurse[[#This Row],[OT Assistant Hours]],NonNurse[[#This Row],[OT Aide Hours]])/NonNurse[[#This Row],[MDS Census]]</f>
        <v>0.15372217752748729</v>
      </c>
      <c r="W253" s="6">
        <v>1.3290217391304349</v>
      </c>
      <c r="X253" s="6">
        <v>3.9984782608695646</v>
      </c>
      <c r="Y253" s="6">
        <v>0</v>
      </c>
      <c r="Z253" s="6">
        <f>SUM(NonNurse[[#This Row],[Physical Therapist (PT) Hours]],NonNurse[[#This Row],[PT Assistant Hours]],NonNurse[[#This Row],[PT Aide Hours]])/NonNurse[[#This Row],[MDS Census]]</f>
        <v>0.13143738267632074</v>
      </c>
      <c r="AA253" s="6">
        <v>0</v>
      </c>
      <c r="AB253" s="6">
        <v>4.7826086956521738</v>
      </c>
      <c r="AC253" s="6">
        <v>0</v>
      </c>
      <c r="AD253" s="6">
        <v>0</v>
      </c>
      <c r="AE253" s="6">
        <v>0</v>
      </c>
      <c r="AF253" s="6">
        <v>0</v>
      </c>
      <c r="AG253" s="6">
        <v>0</v>
      </c>
      <c r="AH253" s="1">
        <v>245102</v>
      </c>
      <c r="AI253">
        <v>5</v>
      </c>
    </row>
    <row r="254" spans="1:35" x14ac:dyDescent="0.25">
      <c r="A254" t="s">
        <v>356</v>
      </c>
      <c r="B254" t="s">
        <v>107</v>
      </c>
      <c r="C254" t="s">
        <v>585</v>
      </c>
      <c r="D254" t="s">
        <v>396</v>
      </c>
      <c r="E254" s="6">
        <v>22.858695652173914</v>
      </c>
      <c r="F254" s="6">
        <v>10.998913043478263</v>
      </c>
      <c r="G254" s="6">
        <v>1.6304347826086956E-2</v>
      </c>
      <c r="H254" s="6">
        <v>0.12771739130434784</v>
      </c>
      <c r="I254" s="6">
        <v>2.597826086956522</v>
      </c>
      <c r="J254" s="6">
        <v>0</v>
      </c>
      <c r="K254" s="6">
        <v>0</v>
      </c>
      <c r="L254" s="6">
        <v>0</v>
      </c>
      <c r="M254" s="6">
        <v>2.5743478260869561</v>
      </c>
      <c r="N254" s="6">
        <v>0</v>
      </c>
      <c r="O254" s="6">
        <f>SUM(NonNurse[[#This Row],[Qualified Social Work Staff Hours]],NonNurse[[#This Row],[Other Social Work Staff Hours]])/NonNurse[[#This Row],[MDS Census]]</f>
        <v>0.11262006657156441</v>
      </c>
      <c r="P254" s="6">
        <v>3.0336956521739133</v>
      </c>
      <c r="Q254" s="6">
        <v>7.1820652173913047</v>
      </c>
      <c r="R254" s="6">
        <f>SUM(NonNurse[[#This Row],[Qualified Activities Professional Hours]],NonNurse[[#This Row],[Other Activities Professional Hours]])/NonNurse[[#This Row],[MDS Census]]</f>
        <v>0.4469091773656681</v>
      </c>
      <c r="S254" s="6">
        <v>0</v>
      </c>
      <c r="T254" s="6">
        <v>0</v>
      </c>
      <c r="U254" s="6">
        <v>0</v>
      </c>
      <c r="V254" s="6">
        <f>SUM(NonNurse[[#This Row],[Occupational Therapist Hours]],NonNurse[[#This Row],[OT Assistant Hours]],NonNurse[[#This Row],[OT Aide Hours]])/NonNurse[[#This Row],[MDS Census]]</f>
        <v>0</v>
      </c>
      <c r="W254" s="6">
        <v>0</v>
      </c>
      <c r="X254" s="6">
        <v>0</v>
      </c>
      <c r="Y254" s="6">
        <v>0</v>
      </c>
      <c r="Z254" s="6">
        <f>SUM(NonNurse[[#This Row],[Physical Therapist (PT) Hours]],NonNurse[[#This Row],[PT Assistant Hours]],NonNurse[[#This Row],[PT Aide Hours]])/NonNurse[[#This Row],[MDS Census]]</f>
        <v>0</v>
      </c>
      <c r="AA254" s="6">
        <v>0</v>
      </c>
      <c r="AB254" s="6">
        <v>0</v>
      </c>
      <c r="AC254" s="6">
        <v>0</v>
      </c>
      <c r="AD254" s="6">
        <v>0</v>
      </c>
      <c r="AE254" s="6">
        <v>0</v>
      </c>
      <c r="AF254" s="6">
        <v>0</v>
      </c>
      <c r="AG254" s="6">
        <v>0</v>
      </c>
      <c r="AH254" s="1">
        <v>245315</v>
      </c>
      <c r="AI254">
        <v>5</v>
      </c>
    </row>
    <row r="255" spans="1:35" x14ac:dyDescent="0.25">
      <c r="A255" t="s">
        <v>356</v>
      </c>
      <c r="B255" t="s">
        <v>196</v>
      </c>
      <c r="C255" t="s">
        <v>635</v>
      </c>
      <c r="D255" t="s">
        <v>403</v>
      </c>
      <c r="E255" s="6">
        <v>42.510869565217391</v>
      </c>
      <c r="F255" s="6">
        <v>5.7391304347826084</v>
      </c>
      <c r="G255" s="6">
        <v>0.15217391304347827</v>
      </c>
      <c r="H255" s="6">
        <v>0.2391304347826087</v>
      </c>
      <c r="I255" s="6">
        <v>0.71739130434782605</v>
      </c>
      <c r="J255" s="6">
        <v>0</v>
      </c>
      <c r="K255" s="6">
        <v>0</v>
      </c>
      <c r="L255" s="6">
        <v>4.0040217391304349</v>
      </c>
      <c r="M255" s="6">
        <v>0</v>
      </c>
      <c r="N255" s="6">
        <v>5.7391304347826084</v>
      </c>
      <c r="O255" s="6">
        <f>SUM(NonNurse[[#This Row],[Qualified Social Work Staff Hours]],NonNurse[[#This Row],[Other Social Work Staff Hours]])/NonNurse[[#This Row],[MDS Census]]</f>
        <v>0.13500383533623114</v>
      </c>
      <c r="P255" s="6">
        <v>0</v>
      </c>
      <c r="Q255" s="6">
        <v>5.0978260869565215</v>
      </c>
      <c r="R255" s="6">
        <f>SUM(NonNurse[[#This Row],[Qualified Activities Professional Hours]],NonNurse[[#This Row],[Other Activities Professional Hours]])/NonNurse[[#This Row],[MDS Census]]</f>
        <v>0.11991817949373561</v>
      </c>
      <c r="S255" s="6">
        <v>0.62119565217391304</v>
      </c>
      <c r="T255" s="6">
        <v>4.7426086956521747</v>
      </c>
      <c r="U255" s="6">
        <v>0</v>
      </c>
      <c r="V255" s="6">
        <f>SUM(NonNurse[[#This Row],[Occupational Therapist Hours]],NonNurse[[#This Row],[OT Assistant Hours]],NonNurse[[#This Row],[OT Aide Hours]])/NonNurse[[#This Row],[MDS Census]]</f>
        <v>0.12617489133214013</v>
      </c>
      <c r="W255" s="6">
        <v>0.57695652173913037</v>
      </c>
      <c r="X255" s="6">
        <v>4.0294565217391316</v>
      </c>
      <c r="Y255" s="6">
        <v>0</v>
      </c>
      <c r="Z255" s="6">
        <f>SUM(NonNurse[[#This Row],[Physical Therapist (PT) Hours]],NonNurse[[#This Row],[PT Assistant Hours]],NonNurse[[#This Row],[PT Aide Hours]])/NonNurse[[#This Row],[MDS Census]]</f>
        <v>0.10835847609307085</v>
      </c>
      <c r="AA255" s="6">
        <v>0</v>
      </c>
      <c r="AB255" s="6">
        <v>4.4673913043478262</v>
      </c>
      <c r="AC255" s="6">
        <v>0</v>
      </c>
      <c r="AD255" s="6">
        <v>0</v>
      </c>
      <c r="AE255" s="6">
        <v>0</v>
      </c>
      <c r="AF255" s="6">
        <v>0</v>
      </c>
      <c r="AG255" s="6">
        <v>0</v>
      </c>
      <c r="AH255" s="1">
        <v>245445</v>
      </c>
      <c r="AI255">
        <v>5</v>
      </c>
    </row>
    <row r="256" spans="1:35" x14ac:dyDescent="0.25">
      <c r="A256" t="s">
        <v>356</v>
      </c>
      <c r="B256" t="s">
        <v>171</v>
      </c>
      <c r="C256" t="s">
        <v>513</v>
      </c>
      <c r="D256" t="s">
        <v>413</v>
      </c>
      <c r="E256" s="6">
        <v>90.586956521739125</v>
      </c>
      <c r="F256" s="6">
        <v>5.4782608695652177</v>
      </c>
      <c r="G256" s="6">
        <v>0.42391304347826086</v>
      </c>
      <c r="H256" s="6">
        <v>0.50869565217391299</v>
      </c>
      <c r="I256" s="6">
        <v>6.6739130434782608</v>
      </c>
      <c r="J256" s="6">
        <v>0</v>
      </c>
      <c r="K256" s="6">
        <v>0</v>
      </c>
      <c r="L256" s="6">
        <v>2.7977173913043476</v>
      </c>
      <c r="M256" s="6">
        <v>16.785326086956523</v>
      </c>
      <c r="N256" s="6">
        <v>0</v>
      </c>
      <c r="O256" s="6">
        <f>SUM(NonNurse[[#This Row],[Qualified Social Work Staff Hours]],NonNurse[[#This Row],[Other Social Work Staff Hours]])/NonNurse[[#This Row],[MDS Census]]</f>
        <v>0.18529517638588916</v>
      </c>
      <c r="P256" s="6">
        <v>5.1739130434782608</v>
      </c>
      <c r="Q256" s="6">
        <v>0</v>
      </c>
      <c r="R256" s="6">
        <f>SUM(NonNurse[[#This Row],[Qualified Activities Professional Hours]],NonNurse[[#This Row],[Other Activities Professional Hours]])/NonNurse[[#This Row],[MDS Census]]</f>
        <v>5.7115430765538759E-2</v>
      </c>
      <c r="S256" s="6">
        <v>8.8604347826086958</v>
      </c>
      <c r="T256" s="6">
        <v>11.166739130434779</v>
      </c>
      <c r="U256" s="6">
        <v>0</v>
      </c>
      <c r="V256" s="6">
        <f>SUM(NonNurse[[#This Row],[Occupational Therapist Hours]],NonNurse[[#This Row],[OT Assistant Hours]],NonNurse[[#This Row],[OT Aide Hours]])/NonNurse[[#This Row],[MDS Census]]</f>
        <v>0.22108231341492679</v>
      </c>
      <c r="W256" s="6">
        <v>12.37913043478261</v>
      </c>
      <c r="X256" s="6">
        <v>13.96423913043478</v>
      </c>
      <c r="Y256" s="6">
        <v>3.2608695652173912E-2</v>
      </c>
      <c r="Z256" s="6">
        <f>SUM(NonNurse[[#This Row],[Physical Therapist (PT) Hours]],NonNurse[[#This Row],[PT Assistant Hours]],NonNurse[[#This Row],[PT Aide Hours]])/NonNurse[[#This Row],[MDS Census]]</f>
        <v>0.29116750659947205</v>
      </c>
      <c r="AA256" s="6">
        <v>0</v>
      </c>
      <c r="AB256" s="6">
        <v>14.989130434782609</v>
      </c>
      <c r="AC256" s="6">
        <v>0</v>
      </c>
      <c r="AD256" s="6">
        <v>0</v>
      </c>
      <c r="AE256" s="6">
        <v>0</v>
      </c>
      <c r="AF256" s="6">
        <v>0</v>
      </c>
      <c r="AG256" s="6">
        <v>0</v>
      </c>
      <c r="AH256" s="1">
        <v>245411</v>
      </c>
      <c r="AI256">
        <v>5</v>
      </c>
    </row>
    <row r="257" spans="1:35" x14ac:dyDescent="0.25">
      <c r="A257" t="s">
        <v>356</v>
      </c>
      <c r="B257" t="s">
        <v>279</v>
      </c>
      <c r="C257" t="s">
        <v>535</v>
      </c>
      <c r="D257" t="s">
        <v>415</v>
      </c>
      <c r="E257" s="6">
        <v>94.760869565217391</v>
      </c>
      <c r="F257" s="6">
        <v>5.4782608695652177</v>
      </c>
      <c r="G257" s="6">
        <v>0.70652173913043481</v>
      </c>
      <c r="H257" s="6">
        <v>0.57750000000000001</v>
      </c>
      <c r="I257" s="6">
        <v>7.9130434782608692</v>
      </c>
      <c r="J257" s="6">
        <v>0</v>
      </c>
      <c r="K257" s="6">
        <v>0</v>
      </c>
      <c r="L257" s="6">
        <v>1.5748913043478263</v>
      </c>
      <c r="M257" s="6">
        <v>7.7391304347826084</v>
      </c>
      <c r="N257" s="6">
        <v>5.4782608695652177</v>
      </c>
      <c r="O257" s="6">
        <f>SUM(NonNurse[[#This Row],[Qualified Social Work Staff Hours]],NonNurse[[#This Row],[Other Social Work Staff Hours]])/NonNurse[[#This Row],[MDS Census]]</f>
        <v>0.13948153246157377</v>
      </c>
      <c r="P257" s="6">
        <v>3.7739130434782631</v>
      </c>
      <c r="Q257" s="6">
        <v>0</v>
      </c>
      <c r="R257" s="6">
        <f>SUM(NonNurse[[#This Row],[Qualified Activities Professional Hours]],NonNurse[[#This Row],[Other Activities Professional Hours]])/NonNurse[[#This Row],[MDS Census]]</f>
        <v>3.9825648084423057E-2</v>
      </c>
      <c r="S257" s="6">
        <v>4.8984782608695658</v>
      </c>
      <c r="T257" s="6">
        <v>11.000760869565216</v>
      </c>
      <c r="U257" s="6">
        <v>0</v>
      </c>
      <c r="V257" s="6">
        <f>SUM(NonNurse[[#This Row],[Occupational Therapist Hours]],NonNurse[[#This Row],[OT Assistant Hours]],NonNurse[[#This Row],[OT Aide Hours]])/NonNurse[[#This Row],[MDS Census]]</f>
        <v>0.16778274833677448</v>
      </c>
      <c r="W257" s="6">
        <v>9.4434782608695667</v>
      </c>
      <c r="X257" s="6">
        <v>5.2835869565217388</v>
      </c>
      <c r="Y257" s="6">
        <v>5.2391304347826084</v>
      </c>
      <c r="Z257" s="6">
        <f>SUM(NonNurse[[#This Row],[Physical Therapist (PT) Hours]],NonNurse[[#This Row],[PT Assistant Hours]],NonNurse[[#This Row],[PT Aide Hours]])/NonNurse[[#This Row],[MDS Census]]</f>
        <v>0.2107008488185364</v>
      </c>
      <c r="AA257" s="6">
        <v>0</v>
      </c>
      <c r="AB257" s="6">
        <v>17.847826086956523</v>
      </c>
      <c r="AC257" s="6">
        <v>0</v>
      </c>
      <c r="AD257" s="6">
        <v>0</v>
      </c>
      <c r="AE257" s="6">
        <v>0</v>
      </c>
      <c r="AF257" s="6">
        <v>0</v>
      </c>
      <c r="AG257" s="6">
        <v>0</v>
      </c>
      <c r="AH257" s="1">
        <v>245574</v>
      </c>
      <c r="AI257">
        <v>5</v>
      </c>
    </row>
    <row r="258" spans="1:35" x14ac:dyDescent="0.25">
      <c r="A258" t="s">
        <v>356</v>
      </c>
      <c r="B258" t="s">
        <v>45</v>
      </c>
      <c r="C258" t="s">
        <v>547</v>
      </c>
      <c r="D258" t="s">
        <v>401</v>
      </c>
      <c r="E258" s="6">
        <v>50.304347826086953</v>
      </c>
      <c r="F258" s="6">
        <v>5.3043478260869561</v>
      </c>
      <c r="G258" s="6">
        <v>0</v>
      </c>
      <c r="H258" s="6">
        <v>0.22826086956521738</v>
      </c>
      <c r="I258" s="6">
        <v>1.0869565217391304</v>
      </c>
      <c r="J258" s="6">
        <v>0</v>
      </c>
      <c r="K258" s="6">
        <v>0</v>
      </c>
      <c r="L258" s="6">
        <v>1.0875000000000004</v>
      </c>
      <c r="M258" s="6">
        <v>5.1832608695652178</v>
      </c>
      <c r="N258" s="6">
        <v>0</v>
      </c>
      <c r="O258" s="6">
        <f>SUM(NonNurse[[#This Row],[Qualified Social Work Staff Hours]],NonNurse[[#This Row],[Other Social Work Staff Hours]])/NonNurse[[#This Row],[MDS Census]]</f>
        <v>0.103038029386344</v>
      </c>
      <c r="P258" s="6">
        <v>11.421521739130437</v>
      </c>
      <c r="Q258" s="6">
        <v>5.4809782608695654</v>
      </c>
      <c r="R258" s="6">
        <f>SUM(NonNurse[[#This Row],[Qualified Activities Professional Hours]],NonNurse[[#This Row],[Other Activities Professional Hours]])/NonNurse[[#This Row],[MDS Census]]</f>
        <v>0.33600475367329308</v>
      </c>
      <c r="S258" s="6">
        <v>1.6098913043478265</v>
      </c>
      <c r="T258" s="6">
        <v>2.617282608695652</v>
      </c>
      <c r="U258" s="6">
        <v>0</v>
      </c>
      <c r="V258" s="6">
        <f>SUM(NonNurse[[#This Row],[Occupational Therapist Hours]],NonNurse[[#This Row],[OT Assistant Hours]],NonNurse[[#This Row],[OT Aide Hours]])/NonNurse[[#This Row],[MDS Census]]</f>
        <v>8.4031979256698378E-2</v>
      </c>
      <c r="W258" s="6">
        <v>2.1276086956521736</v>
      </c>
      <c r="X258" s="6">
        <v>4.8144565217391317</v>
      </c>
      <c r="Y258" s="6">
        <v>0</v>
      </c>
      <c r="Z258" s="6">
        <f>SUM(NonNurse[[#This Row],[Physical Therapist (PT) Hours]],NonNurse[[#This Row],[PT Assistant Hours]],NonNurse[[#This Row],[PT Aide Hours]])/NonNurse[[#This Row],[MDS Census]]</f>
        <v>0.13800129645635267</v>
      </c>
      <c r="AA258" s="6">
        <v>0</v>
      </c>
      <c r="AB258" s="6">
        <v>0</v>
      </c>
      <c r="AC258" s="6">
        <v>0</v>
      </c>
      <c r="AD258" s="6">
        <v>0</v>
      </c>
      <c r="AE258" s="6">
        <v>0</v>
      </c>
      <c r="AF258" s="6">
        <v>0</v>
      </c>
      <c r="AG258" s="6">
        <v>0</v>
      </c>
      <c r="AH258" s="1">
        <v>245225</v>
      </c>
      <c r="AI258">
        <v>5</v>
      </c>
    </row>
    <row r="259" spans="1:35" x14ac:dyDescent="0.25">
      <c r="A259" t="s">
        <v>356</v>
      </c>
      <c r="B259" t="s">
        <v>295</v>
      </c>
      <c r="C259" t="s">
        <v>616</v>
      </c>
      <c r="D259" t="s">
        <v>453</v>
      </c>
      <c r="E259" s="6">
        <v>29.586956521739129</v>
      </c>
      <c r="F259" s="6">
        <v>5.3043478260869561</v>
      </c>
      <c r="G259" s="6">
        <v>0</v>
      </c>
      <c r="H259" s="6">
        <v>0</v>
      </c>
      <c r="I259" s="6">
        <v>0</v>
      </c>
      <c r="J259" s="6">
        <v>0</v>
      </c>
      <c r="K259" s="6">
        <v>0</v>
      </c>
      <c r="L259" s="6">
        <v>0</v>
      </c>
      <c r="M259" s="6">
        <v>0.88586956521739135</v>
      </c>
      <c r="N259" s="6">
        <v>3.6358695652173911</v>
      </c>
      <c r="O259" s="6">
        <f>SUM(NonNurse[[#This Row],[Qualified Social Work Staff Hours]],NonNurse[[#This Row],[Other Social Work Staff Hours]])/NonNurse[[#This Row],[MDS Census]]</f>
        <v>0.15282880235121235</v>
      </c>
      <c r="P259" s="6">
        <v>4.6331521739130439</v>
      </c>
      <c r="Q259" s="6">
        <v>8.4076086956521738</v>
      </c>
      <c r="R259" s="6">
        <f>SUM(NonNurse[[#This Row],[Qualified Activities Professional Hours]],NonNurse[[#This Row],[Other Activities Professional Hours]])/NonNurse[[#This Row],[MDS Census]]</f>
        <v>0.44076047024246884</v>
      </c>
      <c r="S259" s="6">
        <v>0</v>
      </c>
      <c r="T259" s="6">
        <v>0</v>
      </c>
      <c r="U259" s="6">
        <v>0</v>
      </c>
      <c r="V259" s="6">
        <f>SUM(NonNurse[[#This Row],[Occupational Therapist Hours]],NonNurse[[#This Row],[OT Assistant Hours]],NonNurse[[#This Row],[OT Aide Hours]])/NonNurse[[#This Row],[MDS Census]]</f>
        <v>0</v>
      </c>
      <c r="W259" s="6">
        <v>0</v>
      </c>
      <c r="X259" s="6">
        <v>0</v>
      </c>
      <c r="Y259" s="6">
        <v>0</v>
      </c>
      <c r="Z259" s="6">
        <f>SUM(NonNurse[[#This Row],[Physical Therapist (PT) Hours]],NonNurse[[#This Row],[PT Assistant Hours]],NonNurse[[#This Row],[PT Aide Hours]])/NonNurse[[#This Row],[MDS Census]]</f>
        <v>0</v>
      </c>
      <c r="AA259" s="6">
        <v>0</v>
      </c>
      <c r="AB259" s="6">
        <v>0</v>
      </c>
      <c r="AC259" s="6">
        <v>0</v>
      </c>
      <c r="AD259" s="6">
        <v>0</v>
      </c>
      <c r="AE259" s="6">
        <v>0</v>
      </c>
      <c r="AF259" s="6">
        <v>0</v>
      </c>
      <c r="AG259" s="6">
        <v>0</v>
      </c>
      <c r="AH259" s="1">
        <v>245596</v>
      </c>
      <c r="AI259">
        <v>5</v>
      </c>
    </row>
    <row r="260" spans="1:35" x14ac:dyDescent="0.25">
      <c r="A260" t="s">
        <v>356</v>
      </c>
      <c r="B260" t="s">
        <v>331</v>
      </c>
      <c r="C260" t="s">
        <v>512</v>
      </c>
      <c r="D260" t="s">
        <v>415</v>
      </c>
      <c r="E260" s="6">
        <v>12.25</v>
      </c>
      <c r="F260" s="6">
        <v>1.4671739130434784</v>
      </c>
      <c r="G260" s="6">
        <v>0</v>
      </c>
      <c r="H260" s="6">
        <v>0</v>
      </c>
      <c r="I260" s="6">
        <v>0</v>
      </c>
      <c r="J260" s="6">
        <v>0</v>
      </c>
      <c r="K260" s="6">
        <v>0</v>
      </c>
      <c r="L260" s="6">
        <v>0</v>
      </c>
      <c r="M260" s="6">
        <v>0</v>
      </c>
      <c r="N260" s="6">
        <v>0</v>
      </c>
      <c r="O260" s="6">
        <f>SUM(NonNurse[[#This Row],[Qualified Social Work Staff Hours]],NonNurse[[#This Row],[Other Social Work Staff Hours]])/NonNurse[[#This Row],[MDS Census]]</f>
        <v>0</v>
      </c>
      <c r="P260" s="6">
        <v>4.2672826086956501</v>
      </c>
      <c r="Q260" s="6">
        <v>0.3273913043478261</v>
      </c>
      <c r="R260" s="6">
        <f>SUM(NonNurse[[#This Row],[Qualified Activities Professional Hours]],NonNurse[[#This Row],[Other Activities Professional Hours]])/NonNurse[[#This Row],[MDS Census]]</f>
        <v>0.37507542147293688</v>
      </c>
      <c r="S260" s="6">
        <v>0</v>
      </c>
      <c r="T260" s="6">
        <v>0</v>
      </c>
      <c r="U260" s="6">
        <v>0</v>
      </c>
      <c r="V260" s="6">
        <f>SUM(NonNurse[[#This Row],[Occupational Therapist Hours]],NonNurse[[#This Row],[OT Assistant Hours]],NonNurse[[#This Row],[OT Aide Hours]])/NonNurse[[#This Row],[MDS Census]]</f>
        <v>0</v>
      </c>
      <c r="W260" s="6">
        <v>0</v>
      </c>
      <c r="X260" s="6">
        <v>0</v>
      </c>
      <c r="Y260" s="6">
        <v>0</v>
      </c>
      <c r="Z260" s="6">
        <f>SUM(NonNurse[[#This Row],[Physical Therapist (PT) Hours]],NonNurse[[#This Row],[PT Assistant Hours]],NonNurse[[#This Row],[PT Aide Hours]])/NonNurse[[#This Row],[MDS Census]]</f>
        <v>0</v>
      </c>
      <c r="AA260" s="6">
        <v>0</v>
      </c>
      <c r="AB260" s="6">
        <v>0</v>
      </c>
      <c r="AC260" s="6">
        <v>0</v>
      </c>
      <c r="AD260" s="6">
        <v>0</v>
      </c>
      <c r="AE260" s="6">
        <v>0</v>
      </c>
      <c r="AF260" s="6">
        <v>0</v>
      </c>
      <c r="AG260" s="6">
        <v>0</v>
      </c>
      <c r="AH260" t="s">
        <v>1</v>
      </c>
      <c r="AI260">
        <v>5</v>
      </c>
    </row>
    <row r="261" spans="1:35" x14ac:dyDescent="0.25">
      <c r="A261" t="s">
        <v>356</v>
      </c>
      <c r="B261" t="s">
        <v>31</v>
      </c>
      <c r="C261" t="s">
        <v>537</v>
      </c>
      <c r="D261" t="s">
        <v>422</v>
      </c>
      <c r="E261" s="6">
        <v>138.55434782608697</v>
      </c>
      <c r="F261" s="6">
        <v>4.8695652173913047</v>
      </c>
      <c r="G261" s="6">
        <v>0</v>
      </c>
      <c r="H261" s="6">
        <v>0</v>
      </c>
      <c r="I261" s="6">
        <v>5.3043478260869561</v>
      </c>
      <c r="J261" s="6">
        <v>0</v>
      </c>
      <c r="K261" s="6">
        <v>0</v>
      </c>
      <c r="L261" s="6">
        <v>0</v>
      </c>
      <c r="M261" s="6">
        <v>40.916739130434777</v>
      </c>
      <c r="N261" s="6">
        <v>5.3043478260869561</v>
      </c>
      <c r="O261" s="6">
        <f>SUM(NonNurse[[#This Row],[Qualified Social Work Staff Hours]],NonNurse[[#This Row],[Other Social Work Staff Hours]])/NonNurse[[#This Row],[MDS Census]]</f>
        <v>0.333595355769985</v>
      </c>
      <c r="P261" s="6">
        <v>5.8396739130434785</v>
      </c>
      <c r="Q261" s="6">
        <v>18.722826086956523</v>
      </c>
      <c r="R261" s="6">
        <f>SUM(NonNurse[[#This Row],[Qualified Activities Professional Hours]],NonNurse[[#This Row],[Other Activities Professional Hours]])/NonNurse[[#This Row],[MDS Census]]</f>
        <v>0.17727700635443633</v>
      </c>
      <c r="S261" s="6">
        <v>0</v>
      </c>
      <c r="T261" s="6">
        <v>0</v>
      </c>
      <c r="U261" s="6">
        <v>0</v>
      </c>
      <c r="V261" s="6">
        <f>SUM(NonNurse[[#This Row],[Occupational Therapist Hours]],NonNurse[[#This Row],[OT Assistant Hours]],NonNurse[[#This Row],[OT Aide Hours]])/NonNurse[[#This Row],[MDS Census]]</f>
        <v>0</v>
      </c>
      <c r="W261" s="6">
        <v>28.383260869565216</v>
      </c>
      <c r="X261" s="6">
        <v>0</v>
      </c>
      <c r="Y261" s="6">
        <v>0</v>
      </c>
      <c r="Z261" s="6">
        <f>SUM(NonNurse[[#This Row],[Physical Therapist (PT) Hours]],NonNurse[[#This Row],[PT Assistant Hours]],NonNurse[[#This Row],[PT Aide Hours]])/NonNurse[[#This Row],[MDS Census]]</f>
        <v>0.20485290656625085</v>
      </c>
      <c r="AA261" s="6">
        <v>0</v>
      </c>
      <c r="AB261" s="6">
        <v>0</v>
      </c>
      <c r="AC261" s="6">
        <v>0</v>
      </c>
      <c r="AD261" s="6">
        <v>0</v>
      </c>
      <c r="AE261" s="6">
        <v>0</v>
      </c>
      <c r="AF261" s="6">
        <v>0</v>
      </c>
      <c r="AG261" s="6">
        <v>0</v>
      </c>
      <c r="AH261" s="1">
        <v>245189</v>
      </c>
      <c r="AI261">
        <v>5</v>
      </c>
    </row>
    <row r="262" spans="1:35" x14ac:dyDescent="0.25">
      <c r="A262" t="s">
        <v>356</v>
      </c>
      <c r="B262" t="s">
        <v>195</v>
      </c>
      <c r="C262" t="s">
        <v>482</v>
      </c>
      <c r="D262" t="s">
        <v>452</v>
      </c>
      <c r="E262" s="6">
        <v>40.782608695652172</v>
      </c>
      <c r="F262" s="6">
        <v>5.3043478260869561</v>
      </c>
      <c r="G262" s="6">
        <v>3.2608695652173912E-2</v>
      </c>
      <c r="H262" s="6">
        <v>0.23369565217391305</v>
      </c>
      <c r="I262" s="6">
        <v>0.19565217391304349</v>
      </c>
      <c r="J262" s="6">
        <v>0</v>
      </c>
      <c r="K262" s="6">
        <v>0</v>
      </c>
      <c r="L262" s="6">
        <v>0.19826086956521732</v>
      </c>
      <c r="M262" s="6">
        <v>4.7826086956521738</v>
      </c>
      <c r="N262" s="6">
        <v>5.5788043478260869</v>
      </c>
      <c r="O262" s="6">
        <f>SUM(NonNurse[[#This Row],[Qualified Social Work Staff Hours]],NonNurse[[#This Row],[Other Social Work Staff Hours]])/NonNurse[[#This Row],[MDS Census]]</f>
        <v>0.25406449893390193</v>
      </c>
      <c r="P262" s="6">
        <v>8.1739130434782616</v>
      </c>
      <c r="Q262" s="6">
        <v>9.9510869565217384</v>
      </c>
      <c r="R262" s="6">
        <f>SUM(NonNurse[[#This Row],[Qualified Activities Professional Hours]],NonNurse[[#This Row],[Other Activities Professional Hours]])/NonNurse[[#This Row],[MDS Census]]</f>
        <v>0.44442963752665249</v>
      </c>
      <c r="S262" s="6">
        <v>1.7786956521739128</v>
      </c>
      <c r="T262" s="6">
        <v>1.6156521739130436</v>
      </c>
      <c r="U262" s="6">
        <v>0</v>
      </c>
      <c r="V262" s="6">
        <f>SUM(NonNurse[[#This Row],[Occupational Therapist Hours]],NonNurse[[#This Row],[OT Assistant Hours]],NonNurse[[#This Row],[OT Aide Hours]])/NonNurse[[#This Row],[MDS Census]]</f>
        <v>8.3230277185501064E-2</v>
      </c>
      <c r="W262" s="6">
        <v>1.2720652173913045</v>
      </c>
      <c r="X262" s="6">
        <v>2.9790217391304354</v>
      </c>
      <c r="Y262" s="6">
        <v>0</v>
      </c>
      <c r="Z262" s="6">
        <f>SUM(NonNurse[[#This Row],[Physical Therapist (PT) Hours]],NonNurse[[#This Row],[PT Assistant Hours]],NonNurse[[#This Row],[PT Aide Hours]])/NonNurse[[#This Row],[MDS Census]]</f>
        <v>0.10423773987206826</v>
      </c>
      <c r="AA262" s="6">
        <v>0</v>
      </c>
      <c r="AB262" s="6">
        <v>0</v>
      </c>
      <c r="AC262" s="6">
        <v>0</v>
      </c>
      <c r="AD262" s="6">
        <v>0</v>
      </c>
      <c r="AE262" s="6">
        <v>0</v>
      </c>
      <c r="AF262" s="6">
        <v>0</v>
      </c>
      <c r="AG262" s="6">
        <v>0</v>
      </c>
      <c r="AH262" s="1">
        <v>245442</v>
      </c>
      <c r="AI262">
        <v>5</v>
      </c>
    </row>
    <row r="263" spans="1:35" x14ac:dyDescent="0.25">
      <c r="A263" t="s">
        <v>356</v>
      </c>
      <c r="B263" t="s">
        <v>75</v>
      </c>
      <c r="C263" t="s">
        <v>565</v>
      </c>
      <c r="D263" t="s">
        <v>411</v>
      </c>
      <c r="E263" s="6">
        <v>80.673913043478265</v>
      </c>
      <c r="F263" s="6">
        <v>5.4239130434782608</v>
      </c>
      <c r="G263" s="6">
        <v>0.2608695652173913</v>
      </c>
      <c r="H263" s="6">
        <v>0.60869565217391308</v>
      </c>
      <c r="I263" s="6">
        <v>2.3369565217391304</v>
      </c>
      <c r="J263" s="6">
        <v>0</v>
      </c>
      <c r="K263" s="6">
        <v>0</v>
      </c>
      <c r="L263" s="6">
        <v>3.2351086956521726</v>
      </c>
      <c r="M263" s="6">
        <v>1.4782608695652173</v>
      </c>
      <c r="N263" s="6">
        <v>8.9903260869565251</v>
      </c>
      <c r="O263" s="6">
        <f>SUM(NonNurse[[#This Row],[Qualified Social Work Staff Hours]],NonNurse[[#This Row],[Other Social Work Staff Hours]])/NonNurse[[#This Row],[MDS Census]]</f>
        <v>0.12976421449744008</v>
      </c>
      <c r="P263" s="6">
        <v>4.3885869565217392</v>
      </c>
      <c r="Q263" s="6">
        <v>17.228260869565219</v>
      </c>
      <c r="R263" s="6">
        <f>SUM(NonNurse[[#This Row],[Qualified Activities Professional Hours]],NonNurse[[#This Row],[Other Activities Professional Hours]])/NonNurse[[#This Row],[MDS Census]]</f>
        <v>0.26795338183777956</v>
      </c>
      <c r="S263" s="6">
        <v>4.8732608695652173</v>
      </c>
      <c r="T263" s="6">
        <v>8.1776086956521699</v>
      </c>
      <c r="U263" s="6">
        <v>0</v>
      </c>
      <c r="V263" s="6">
        <f>SUM(NonNurse[[#This Row],[Occupational Therapist Hours]],NonNurse[[#This Row],[OT Assistant Hours]],NonNurse[[#This Row],[OT Aide Hours]])/NonNurse[[#This Row],[MDS Census]]</f>
        <v>0.16177310697925079</v>
      </c>
      <c r="W263" s="6">
        <v>6.0152173913043478</v>
      </c>
      <c r="X263" s="6">
        <v>8.5197826086956532</v>
      </c>
      <c r="Y263" s="6">
        <v>0</v>
      </c>
      <c r="Z263" s="6">
        <f>SUM(NonNurse[[#This Row],[Physical Therapist (PT) Hours]],NonNurse[[#This Row],[PT Assistant Hours]],NonNurse[[#This Row],[PT Aide Hours]])/NonNurse[[#This Row],[MDS Census]]</f>
        <v>0.18016976556184316</v>
      </c>
      <c r="AA263" s="6">
        <v>0</v>
      </c>
      <c r="AB263" s="6">
        <v>0</v>
      </c>
      <c r="AC263" s="6">
        <v>0</v>
      </c>
      <c r="AD263" s="6">
        <v>0</v>
      </c>
      <c r="AE263" s="6">
        <v>0</v>
      </c>
      <c r="AF263" s="6">
        <v>0</v>
      </c>
      <c r="AG263" s="6">
        <v>0</v>
      </c>
      <c r="AH263" s="1">
        <v>245267</v>
      </c>
      <c r="AI263">
        <v>5</v>
      </c>
    </row>
    <row r="264" spans="1:35" x14ac:dyDescent="0.25">
      <c r="A264" t="s">
        <v>356</v>
      </c>
      <c r="B264" t="s">
        <v>15</v>
      </c>
      <c r="C264" t="s">
        <v>513</v>
      </c>
      <c r="D264" t="s">
        <v>413</v>
      </c>
      <c r="E264" s="6">
        <v>77.380434782608702</v>
      </c>
      <c r="F264" s="6">
        <v>5.7391304347826084</v>
      </c>
      <c r="G264" s="6">
        <v>0</v>
      </c>
      <c r="H264" s="6">
        <v>0.21467391304347827</v>
      </c>
      <c r="I264" s="6">
        <v>0.36956521739130432</v>
      </c>
      <c r="J264" s="6">
        <v>0</v>
      </c>
      <c r="K264" s="6">
        <v>0</v>
      </c>
      <c r="L264" s="6">
        <v>2.7038043478260869</v>
      </c>
      <c r="M264" s="6">
        <v>0</v>
      </c>
      <c r="N264" s="6">
        <v>5.7391304347826084</v>
      </c>
      <c r="O264" s="6">
        <f>SUM(NonNurse[[#This Row],[Qualified Social Work Staff Hours]],NonNurse[[#This Row],[Other Social Work Staff Hours]])/NonNurse[[#This Row],[MDS Census]]</f>
        <v>7.4167720185419284E-2</v>
      </c>
      <c r="P264" s="6">
        <v>5.7391304347826084</v>
      </c>
      <c r="Q264" s="6">
        <v>8.5363043478260874</v>
      </c>
      <c r="R264" s="6">
        <f>SUM(NonNurse[[#This Row],[Qualified Activities Professional Hours]],NonNurse[[#This Row],[Other Activities Professional Hours]])/NonNurse[[#This Row],[MDS Census]]</f>
        <v>0.18448377581120942</v>
      </c>
      <c r="S264" s="6">
        <v>4.4673913043478279</v>
      </c>
      <c r="T264" s="6">
        <v>0</v>
      </c>
      <c r="U264" s="6">
        <v>3.847826086956522</v>
      </c>
      <c r="V264" s="6">
        <f>SUM(NonNurse[[#This Row],[Occupational Therapist Hours]],NonNurse[[#This Row],[OT Assistant Hours]],NonNurse[[#This Row],[OT Aide Hours]])/NonNurse[[#This Row],[MDS Census]]</f>
        <v>0.10745891276864729</v>
      </c>
      <c r="W264" s="6">
        <v>6.7505434782608704</v>
      </c>
      <c r="X264" s="6">
        <v>0</v>
      </c>
      <c r="Y264" s="6">
        <v>2.6739130434782608</v>
      </c>
      <c r="Z264" s="6">
        <f>SUM(NonNurse[[#This Row],[Physical Therapist (PT) Hours]],NonNurse[[#This Row],[PT Assistant Hours]],NonNurse[[#This Row],[PT Aide Hours]])/NonNurse[[#This Row],[MDS Census]]</f>
        <v>0.12179379126281781</v>
      </c>
      <c r="AA264" s="6">
        <v>0</v>
      </c>
      <c r="AB264" s="6">
        <v>0</v>
      </c>
      <c r="AC264" s="6">
        <v>0</v>
      </c>
      <c r="AD264" s="6">
        <v>0</v>
      </c>
      <c r="AE264" s="6">
        <v>0</v>
      </c>
      <c r="AF264" s="6">
        <v>0</v>
      </c>
      <c r="AG264" s="6">
        <v>0</v>
      </c>
      <c r="AH264" s="1">
        <v>245063</v>
      </c>
      <c r="AI264">
        <v>5</v>
      </c>
    </row>
    <row r="265" spans="1:35" x14ac:dyDescent="0.25">
      <c r="A265" t="s">
        <v>356</v>
      </c>
      <c r="B265" t="s">
        <v>131</v>
      </c>
      <c r="C265" t="s">
        <v>490</v>
      </c>
      <c r="D265" t="s">
        <v>410</v>
      </c>
      <c r="E265" s="6">
        <v>108.19565217391305</v>
      </c>
      <c r="F265" s="6">
        <v>4.0869565217391308</v>
      </c>
      <c r="G265" s="6">
        <v>0.35326086956521741</v>
      </c>
      <c r="H265" s="6">
        <v>0.72826086956521741</v>
      </c>
      <c r="I265" s="6">
        <v>0.88043478260869568</v>
      </c>
      <c r="J265" s="6">
        <v>0</v>
      </c>
      <c r="K265" s="6">
        <v>0</v>
      </c>
      <c r="L265" s="6">
        <v>1.3980434782608697</v>
      </c>
      <c r="M265" s="6">
        <v>5.4891304347826084</v>
      </c>
      <c r="N265" s="6">
        <v>13.757391304347827</v>
      </c>
      <c r="O265" s="6">
        <f>SUM(NonNurse[[#This Row],[Qualified Social Work Staff Hours]],NonNurse[[#This Row],[Other Social Work Staff Hours]])/NonNurse[[#This Row],[MDS Census]]</f>
        <v>0.17788627687361866</v>
      </c>
      <c r="P265" s="6">
        <v>23.271739130434781</v>
      </c>
      <c r="Q265" s="6">
        <v>43.003804347826048</v>
      </c>
      <c r="R265" s="6">
        <f>SUM(NonNurse[[#This Row],[Qualified Activities Professional Hours]],NonNurse[[#This Row],[Other Activities Professional Hours]])/NonNurse[[#This Row],[MDS Census]]</f>
        <v>0.61255274261603332</v>
      </c>
      <c r="S265" s="6">
        <v>3.8016304347826066</v>
      </c>
      <c r="T265" s="6">
        <v>5.4155434782608687</v>
      </c>
      <c r="U265" s="6">
        <v>0</v>
      </c>
      <c r="V265" s="6">
        <f>SUM(NonNurse[[#This Row],[Occupational Therapist Hours]],NonNurse[[#This Row],[OT Assistant Hours]],NonNurse[[#This Row],[OT Aide Hours]])/NonNurse[[#This Row],[MDS Census]]</f>
        <v>8.5189873417721482E-2</v>
      </c>
      <c r="W265" s="6">
        <v>2.1599999999999997</v>
      </c>
      <c r="X265" s="6">
        <v>7.4231521739130439</v>
      </c>
      <c r="Y265" s="6">
        <v>0</v>
      </c>
      <c r="Z265" s="6">
        <f>SUM(NonNurse[[#This Row],[Physical Therapist (PT) Hours]],NonNurse[[#This Row],[PT Assistant Hours]],NonNurse[[#This Row],[PT Aide Hours]])/NonNurse[[#This Row],[MDS Census]]</f>
        <v>8.8572433192686359E-2</v>
      </c>
      <c r="AA265" s="6">
        <v>0</v>
      </c>
      <c r="AB265" s="6">
        <v>5.0869565217391308</v>
      </c>
      <c r="AC265" s="6">
        <v>0</v>
      </c>
      <c r="AD265" s="6">
        <v>0</v>
      </c>
      <c r="AE265" s="6">
        <v>0</v>
      </c>
      <c r="AF265" s="6">
        <v>0</v>
      </c>
      <c r="AG265" s="6">
        <v>0</v>
      </c>
      <c r="AH265" s="1">
        <v>245350</v>
      </c>
      <c r="AI265">
        <v>5</v>
      </c>
    </row>
    <row r="266" spans="1:35" x14ac:dyDescent="0.25">
      <c r="A266" t="s">
        <v>356</v>
      </c>
      <c r="B266" t="s">
        <v>131</v>
      </c>
      <c r="C266" t="s">
        <v>593</v>
      </c>
      <c r="D266" t="s">
        <v>432</v>
      </c>
      <c r="E266" s="6">
        <v>19.065217391304348</v>
      </c>
      <c r="F266" s="6">
        <v>5.4782608695652177</v>
      </c>
      <c r="G266" s="6">
        <v>0.1766304347826087</v>
      </c>
      <c r="H266" s="6">
        <v>0.26630434782608697</v>
      </c>
      <c r="I266" s="6">
        <v>6.0434782608695654</v>
      </c>
      <c r="J266" s="6">
        <v>0</v>
      </c>
      <c r="K266" s="6">
        <v>0</v>
      </c>
      <c r="L266" s="6">
        <v>2.9689130434782607</v>
      </c>
      <c r="M266" s="6">
        <v>5.1005434782608692</v>
      </c>
      <c r="N266" s="6">
        <v>0</v>
      </c>
      <c r="O266" s="6">
        <f>SUM(NonNurse[[#This Row],[Qualified Social Work Staff Hours]],NonNurse[[#This Row],[Other Social Work Staff Hours]])/NonNurse[[#This Row],[MDS Census]]</f>
        <v>0.26753135689851765</v>
      </c>
      <c r="P266" s="6">
        <v>0</v>
      </c>
      <c r="Q266" s="6">
        <v>6.4375</v>
      </c>
      <c r="R266" s="6">
        <f>SUM(NonNurse[[#This Row],[Qualified Activities Professional Hours]],NonNurse[[#This Row],[Other Activities Professional Hours]])/NonNurse[[#This Row],[MDS Census]]</f>
        <v>0.33765678449258835</v>
      </c>
      <c r="S266" s="6">
        <v>4.017282608695651</v>
      </c>
      <c r="T266" s="6">
        <v>8.3894565217391275</v>
      </c>
      <c r="U266" s="6">
        <v>0</v>
      </c>
      <c r="V266" s="6">
        <f>SUM(NonNurse[[#This Row],[Occupational Therapist Hours]],NonNurse[[#This Row],[OT Assistant Hours]],NonNurse[[#This Row],[OT Aide Hours]])/NonNurse[[#This Row],[MDS Census]]</f>
        <v>0.65075256556442396</v>
      </c>
      <c r="W266" s="6">
        <v>2.4428260869565217</v>
      </c>
      <c r="X266" s="6">
        <v>8.3575000000000017</v>
      </c>
      <c r="Y266" s="6">
        <v>0</v>
      </c>
      <c r="Z266" s="6">
        <f>SUM(NonNurse[[#This Row],[Physical Therapist (PT) Hours]],NonNurse[[#This Row],[PT Assistant Hours]],NonNurse[[#This Row],[PT Aide Hours]])/NonNurse[[#This Row],[MDS Census]]</f>
        <v>0.56649372862029657</v>
      </c>
      <c r="AA266" s="6">
        <v>0</v>
      </c>
      <c r="AB266" s="6">
        <v>0</v>
      </c>
      <c r="AC266" s="6">
        <v>0</v>
      </c>
      <c r="AD266" s="6">
        <v>0</v>
      </c>
      <c r="AE266" s="6">
        <v>0</v>
      </c>
      <c r="AF266" s="6">
        <v>0</v>
      </c>
      <c r="AG266" s="6">
        <v>0</v>
      </c>
      <c r="AH266" s="1">
        <v>245633</v>
      </c>
      <c r="AI266">
        <v>5</v>
      </c>
    </row>
    <row r="267" spans="1:35" x14ac:dyDescent="0.25">
      <c r="A267" t="s">
        <v>356</v>
      </c>
      <c r="B267" t="s">
        <v>93</v>
      </c>
      <c r="C267" t="s">
        <v>576</v>
      </c>
      <c r="D267" t="s">
        <v>436</v>
      </c>
      <c r="E267" s="6">
        <v>40.923913043478258</v>
      </c>
      <c r="F267" s="6">
        <v>27.141304347826086</v>
      </c>
      <c r="G267" s="6">
        <v>0.24456521739130435</v>
      </c>
      <c r="H267" s="6">
        <v>0</v>
      </c>
      <c r="I267" s="6">
        <v>1.0978260869565217</v>
      </c>
      <c r="J267" s="6">
        <v>0</v>
      </c>
      <c r="K267" s="6">
        <v>0</v>
      </c>
      <c r="L267" s="6">
        <v>0</v>
      </c>
      <c r="M267" s="6">
        <v>4.375</v>
      </c>
      <c r="N267" s="6">
        <v>0</v>
      </c>
      <c r="O267" s="6">
        <f>SUM(NonNurse[[#This Row],[Qualified Social Work Staff Hours]],NonNurse[[#This Row],[Other Social Work Staff Hours]])/NonNurse[[#This Row],[MDS Census]]</f>
        <v>0.10690571049136786</v>
      </c>
      <c r="P267" s="6">
        <v>26.834239130434781</v>
      </c>
      <c r="Q267" s="6">
        <v>0</v>
      </c>
      <c r="R267" s="6">
        <f>SUM(NonNurse[[#This Row],[Qualified Activities Professional Hours]],NonNurse[[#This Row],[Other Activities Professional Hours]])/NonNurse[[#This Row],[MDS Census]]</f>
        <v>0.65571049136786186</v>
      </c>
      <c r="S267" s="6">
        <v>7.3423913043478262</v>
      </c>
      <c r="T267" s="6">
        <v>3.0163043478260869</v>
      </c>
      <c r="U267" s="6">
        <v>0</v>
      </c>
      <c r="V267" s="6">
        <f>SUM(NonNurse[[#This Row],[Occupational Therapist Hours]],NonNurse[[#This Row],[OT Assistant Hours]],NonNurse[[#This Row],[OT Aide Hours]])/NonNurse[[#This Row],[MDS Census]]</f>
        <v>0.25312084993359896</v>
      </c>
      <c r="W267" s="6">
        <v>7.9266304347826084</v>
      </c>
      <c r="X267" s="6">
        <v>3.6467391304347827</v>
      </c>
      <c r="Y267" s="6">
        <v>0</v>
      </c>
      <c r="Z267" s="6">
        <f>SUM(NonNurse[[#This Row],[Physical Therapist (PT) Hours]],NonNurse[[#This Row],[PT Assistant Hours]],NonNurse[[#This Row],[PT Aide Hours]])/NonNurse[[#This Row],[MDS Census]]</f>
        <v>0.28280212483399736</v>
      </c>
      <c r="AA267" s="6">
        <v>0</v>
      </c>
      <c r="AB267" s="6">
        <v>0</v>
      </c>
      <c r="AC267" s="6">
        <v>0</v>
      </c>
      <c r="AD267" s="6">
        <v>0</v>
      </c>
      <c r="AE267" s="6">
        <v>0</v>
      </c>
      <c r="AF267" s="6">
        <v>0</v>
      </c>
      <c r="AG267" s="6">
        <v>0</v>
      </c>
      <c r="AH267" s="1">
        <v>245291</v>
      </c>
      <c r="AI267">
        <v>5</v>
      </c>
    </row>
    <row r="268" spans="1:35" x14ac:dyDescent="0.25">
      <c r="A268" t="s">
        <v>356</v>
      </c>
      <c r="B268" t="s">
        <v>200</v>
      </c>
      <c r="C268" t="s">
        <v>546</v>
      </c>
      <c r="D268" t="s">
        <v>424</v>
      </c>
      <c r="E268" s="6">
        <v>52.891304347826086</v>
      </c>
      <c r="F268" s="6">
        <v>3.4565217391304346</v>
      </c>
      <c r="G268" s="6">
        <v>0.13043478260869565</v>
      </c>
      <c r="H268" s="6">
        <v>0.32608695652173914</v>
      </c>
      <c r="I268" s="6">
        <v>0.91304347826086951</v>
      </c>
      <c r="J268" s="6">
        <v>0</v>
      </c>
      <c r="K268" s="6">
        <v>0</v>
      </c>
      <c r="L268" s="6">
        <v>0.58836956521739137</v>
      </c>
      <c r="M268" s="6">
        <v>3.7391304347826089</v>
      </c>
      <c r="N268" s="6">
        <v>0</v>
      </c>
      <c r="O268" s="6">
        <f>SUM(NonNurse[[#This Row],[Qualified Social Work Staff Hours]],NonNurse[[#This Row],[Other Social Work Staff Hours]])/NonNurse[[#This Row],[MDS Census]]</f>
        <v>7.0694615700780936E-2</v>
      </c>
      <c r="P268" s="6">
        <v>9.3913043478260878</v>
      </c>
      <c r="Q268" s="6">
        <v>0</v>
      </c>
      <c r="R268" s="6">
        <f>SUM(NonNurse[[#This Row],[Qualified Activities Professional Hours]],NonNurse[[#This Row],[Other Activities Professional Hours]])/NonNurse[[#This Row],[MDS Census]]</f>
        <v>0.1775585696670777</v>
      </c>
      <c r="S268" s="6">
        <v>2.030217391304348</v>
      </c>
      <c r="T268" s="6">
        <v>4.619565217391304E-2</v>
      </c>
      <c r="U268" s="6">
        <v>0</v>
      </c>
      <c r="V268" s="6">
        <f>SUM(NonNurse[[#This Row],[Occupational Therapist Hours]],NonNurse[[#This Row],[OT Assistant Hours]],NonNurse[[#This Row],[OT Aide Hours]])/NonNurse[[#This Row],[MDS Census]]</f>
        <v>3.9258117550349365E-2</v>
      </c>
      <c r="W268" s="6">
        <v>3.6660869565217387</v>
      </c>
      <c r="X268" s="6">
        <v>4.5326086956521738E-2</v>
      </c>
      <c r="Y268" s="6">
        <v>0</v>
      </c>
      <c r="Z268" s="6">
        <f>SUM(NonNurse[[#This Row],[Physical Therapist (PT) Hours]],NonNurse[[#This Row],[PT Assistant Hours]],NonNurse[[#This Row],[PT Aide Hours]])/NonNurse[[#This Row],[MDS Census]]</f>
        <v>7.0170571311138505E-2</v>
      </c>
      <c r="AA268" s="6">
        <v>0</v>
      </c>
      <c r="AB268" s="6">
        <v>0</v>
      </c>
      <c r="AC268" s="6">
        <v>0</v>
      </c>
      <c r="AD268" s="6">
        <v>0</v>
      </c>
      <c r="AE268" s="6">
        <v>0</v>
      </c>
      <c r="AF268" s="6">
        <v>0</v>
      </c>
      <c r="AG268" s="6">
        <v>0</v>
      </c>
      <c r="AH268" s="1">
        <v>245449</v>
      </c>
      <c r="AI268">
        <v>5</v>
      </c>
    </row>
    <row r="269" spans="1:35" x14ac:dyDescent="0.25">
      <c r="A269" t="s">
        <v>356</v>
      </c>
      <c r="B269" t="s">
        <v>6</v>
      </c>
      <c r="C269" t="s">
        <v>564</v>
      </c>
      <c r="D269" t="s">
        <v>434</v>
      </c>
      <c r="E269" s="6">
        <v>46.076086956521742</v>
      </c>
      <c r="F269" s="6">
        <v>4.7826086956521738</v>
      </c>
      <c r="G269" s="6">
        <v>0</v>
      </c>
      <c r="H269" s="6">
        <v>0</v>
      </c>
      <c r="I269" s="6">
        <v>2.2608695652173911</v>
      </c>
      <c r="J269" s="6">
        <v>0</v>
      </c>
      <c r="K269" s="6">
        <v>0</v>
      </c>
      <c r="L269" s="6">
        <v>0</v>
      </c>
      <c r="M269" s="6">
        <v>0</v>
      </c>
      <c r="N269" s="6">
        <v>0</v>
      </c>
      <c r="O269" s="6">
        <f>SUM(NonNurse[[#This Row],[Qualified Social Work Staff Hours]],NonNurse[[#This Row],[Other Social Work Staff Hours]])/NonNurse[[#This Row],[MDS Census]]</f>
        <v>0</v>
      </c>
      <c r="P269" s="6">
        <v>0</v>
      </c>
      <c r="Q269" s="6">
        <v>0</v>
      </c>
      <c r="R269" s="6">
        <f>SUM(NonNurse[[#This Row],[Qualified Activities Professional Hours]],NonNurse[[#This Row],[Other Activities Professional Hours]])/NonNurse[[#This Row],[MDS Census]]</f>
        <v>0</v>
      </c>
      <c r="S269" s="6">
        <v>0.62771739130434778</v>
      </c>
      <c r="T269" s="6">
        <v>0.92391304347826086</v>
      </c>
      <c r="U269" s="6">
        <v>0</v>
      </c>
      <c r="V269" s="6">
        <f>SUM(NonNurse[[#This Row],[Occupational Therapist Hours]],NonNurse[[#This Row],[OT Assistant Hours]],NonNurse[[#This Row],[OT Aide Hours]])/NonNurse[[#This Row],[MDS Census]]</f>
        <v>3.3675395140363287E-2</v>
      </c>
      <c r="W269" s="6">
        <v>0.63043478260869568</v>
      </c>
      <c r="X269" s="6">
        <v>0</v>
      </c>
      <c r="Y269" s="6">
        <v>0</v>
      </c>
      <c r="Z269" s="6">
        <f>SUM(NonNurse[[#This Row],[Physical Therapist (PT) Hours]],NonNurse[[#This Row],[PT Assistant Hours]],NonNurse[[#This Row],[PT Aide Hours]])/NonNurse[[#This Row],[MDS Census]]</f>
        <v>1.3682472281198396E-2</v>
      </c>
      <c r="AA269" s="6">
        <v>0</v>
      </c>
      <c r="AB269" s="6">
        <v>0</v>
      </c>
      <c r="AC269" s="6">
        <v>0</v>
      </c>
      <c r="AD269" s="6">
        <v>0</v>
      </c>
      <c r="AE269" s="6">
        <v>0</v>
      </c>
      <c r="AF269" s="6">
        <v>0</v>
      </c>
      <c r="AG269" s="6">
        <v>0</v>
      </c>
      <c r="AH269" s="1">
        <v>245265</v>
      </c>
      <c r="AI269">
        <v>5</v>
      </c>
    </row>
    <row r="270" spans="1:35" x14ac:dyDescent="0.25">
      <c r="A270" t="s">
        <v>356</v>
      </c>
      <c r="B270" t="s">
        <v>302</v>
      </c>
      <c r="C270" t="s">
        <v>635</v>
      </c>
      <c r="D270" t="s">
        <v>403</v>
      </c>
      <c r="E270" s="6">
        <v>77.380434782608702</v>
      </c>
      <c r="F270" s="6">
        <v>4.8695652173913047</v>
      </c>
      <c r="G270" s="6">
        <v>0.14130434782608695</v>
      </c>
      <c r="H270" s="6">
        <v>0.46641304347826085</v>
      </c>
      <c r="I270" s="6">
        <v>9.0434782608695645</v>
      </c>
      <c r="J270" s="6">
        <v>0</v>
      </c>
      <c r="K270" s="6">
        <v>0</v>
      </c>
      <c r="L270" s="6">
        <v>4.6131521739130417</v>
      </c>
      <c r="M270" s="6">
        <v>21.323369565217391</v>
      </c>
      <c r="N270" s="6">
        <v>0</v>
      </c>
      <c r="O270" s="6">
        <f>SUM(NonNurse[[#This Row],[Qualified Social Work Staff Hours]],NonNurse[[#This Row],[Other Social Work Staff Hours]])/NonNurse[[#This Row],[MDS Census]]</f>
        <v>0.27556538839724676</v>
      </c>
      <c r="P270" s="6">
        <v>23.654891304347824</v>
      </c>
      <c r="Q270" s="6">
        <v>1.4673913043478262</v>
      </c>
      <c r="R270" s="6">
        <f>SUM(NonNurse[[#This Row],[Qualified Activities Professional Hours]],NonNurse[[#This Row],[Other Activities Professional Hours]])/NonNurse[[#This Row],[MDS Census]]</f>
        <v>0.32465936226998166</v>
      </c>
      <c r="S270" s="6">
        <v>25.078804347826093</v>
      </c>
      <c r="T270" s="6">
        <v>13.609021739130437</v>
      </c>
      <c r="U270" s="6">
        <v>0</v>
      </c>
      <c r="V270" s="6">
        <f>SUM(NonNurse[[#This Row],[Occupational Therapist Hours]],NonNurse[[#This Row],[OT Assistant Hours]],NonNurse[[#This Row],[OT Aide Hours]])/NonNurse[[#This Row],[MDS Census]]</f>
        <v>0.49996909678325618</v>
      </c>
      <c r="W270" s="6">
        <v>23.112826086956524</v>
      </c>
      <c r="X270" s="6">
        <v>23.2425</v>
      </c>
      <c r="Y270" s="6">
        <v>5.25</v>
      </c>
      <c r="Z270" s="6">
        <f>SUM(NonNurse[[#This Row],[Physical Therapist (PT) Hours]],NonNurse[[#This Row],[PT Assistant Hours]],NonNurse[[#This Row],[PT Aide Hours]])/NonNurse[[#This Row],[MDS Census]]</f>
        <v>0.66690405955892673</v>
      </c>
      <c r="AA270" s="6">
        <v>0</v>
      </c>
      <c r="AB270" s="6">
        <v>0</v>
      </c>
      <c r="AC270" s="6">
        <v>0</v>
      </c>
      <c r="AD270" s="6">
        <v>0</v>
      </c>
      <c r="AE270" s="6">
        <v>0</v>
      </c>
      <c r="AF270" s="6">
        <v>0</v>
      </c>
      <c r="AG270" s="6">
        <v>0</v>
      </c>
      <c r="AH270" s="1">
        <v>245610</v>
      </c>
      <c r="AI270">
        <v>5</v>
      </c>
    </row>
    <row r="271" spans="1:35" x14ac:dyDescent="0.25">
      <c r="A271" t="s">
        <v>356</v>
      </c>
      <c r="B271" t="s">
        <v>168</v>
      </c>
      <c r="C271" t="s">
        <v>486</v>
      </c>
      <c r="D271" t="s">
        <v>401</v>
      </c>
      <c r="E271" s="6">
        <v>55.5</v>
      </c>
      <c r="F271" s="6">
        <v>3.4565217391304346</v>
      </c>
      <c r="G271" s="6">
        <v>1.0869565217391304E-2</v>
      </c>
      <c r="H271" s="6">
        <v>0.27173913043478259</v>
      </c>
      <c r="I271" s="6">
        <v>0.94565217391304346</v>
      </c>
      <c r="J271" s="6">
        <v>0</v>
      </c>
      <c r="K271" s="6">
        <v>0</v>
      </c>
      <c r="L271" s="6">
        <v>0.30706521739130432</v>
      </c>
      <c r="M271" s="6">
        <v>4.2826086956521738</v>
      </c>
      <c r="N271" s="6">
        <v>0</v>
      </c>
      <c r="O271" s="6">
        <f>SUM(NonNurse[[#This Row],[Qualified Social Work Staff Hours]],NonNurse[[#This Row],[Other Social Work Staff Hours]])/NonNurse[[#This Row],[MDS Census]]</f>
        <v>7.7164120642381512E-2</v>
      </c>
      <c r="P271" s="6">
        <v>0</v>
      </c>
      <c r="Q271" s="6">
        <v>22.040760869565219</v>
      </c>
      <c r="R271" s="6">
        <f>SUM(NonNurse[[#This Row],[Qualified Activities Professional Hours]],NonNurse[[#This Row],[Other Activities Professional Hours]])/NonNurse[[#This Row],[MDS Census]]</f>
        <v>0.39713082647865261</v>
      </c>
      <c r="S271" s="6">
        <v>0.875</v>
      </c>
      <c r="T271" s="6">
        <v>1.7309782608695652</v>
      </c>
      <c r="U271" s="6">
        <v>0</v>
      </c>
      <c r="V271" s="6">
        <f>SUM(NonNurse[[#This Row],[Occupational Therapist Hours]],NonNurse[[#This Row],[OT Assistant Hours]],NonNurse[[#This Row],[OT Aide Hours]])/NonNurse[[#This Row],[MDS Census]]</f>
        <v>4.6954563258911092E-2</v>
      </c>
      <c r="W271" s="6">
        <v>0.72010869565217395</v>
      </c>
      <c r="X271" s="6">
        <v>2.2255434782608696</v>
      </c>
      <c r="Y271" s="6">
        <v>0</v>
      </c>
      <c r="Z271" s="6">
        <f>SUM(NonNurse[[#This Row],[Physical Therapist (PT) Hours]],NonNurse[[#This Row],[PT Assistant Hours]],NonNurse[[#This Row],[PT Aide Hours]])/NonNurse[[#This Row],[MDS Census]]</f>
        <v>5.3074813944379164E-2</v>
      </c>
      <c r="AA271" s="6">
        <v>0</v>
      </c>
      <c r="AB271" s="6">
        <v>3.4456521739130435</v>
      </c>
      <c r="AC271" s="6">
        <v>0</v>
      </c>
      <c r="AD271" s="6">
        <v>0</v>
      </c>
      <c r="AE271" s="6">
        <v>0</v>
      </c>
      <c r="AF271" s="6">
        <v>0</v>
      </c>
      <c r="AG271" s="6">
        <v>0</v>
      </c>
      <c r="AH271" s="1">
        <v>245407</v>
      </c>
      <c r="AI271">
        <v>5</v>
      </c>
    </row>
    <row r="272" spans="1:35" x14ac:dyDescent="0.25">
      <c r="A272" t="s">
        <v>356</v>
      </c>
      <c r="B272" t="s">
        <v>121</v>
      </c>
      <c r="C272" t="s">
        <v>595</v>
      </c>
      <c r="D272" t="s">
        <v>443</v>
      </c>
      <c r="E272" s="6">
        <v>32.956521739130437</v>
      </c>
      <c r="F272" s="6">
        <v>5.0027173913043477</v>
      </c>
      <c r="G272" s="6">
        <v>0</v>
      </c>
      <c r="H272" s="6">
        <v>0.32608695652173914</v>
      </c>
      <c r="I272" s="6">
        <v>0.36956521739130432</v>
      </c>
      <c r="J272" s="6">
        <v>0</v>
      </c>
      <c r="K272" s="6">
        <v>0</v>
      </c>
      <c r="L272" s="6">
        <v>0.22195652173913044</v>
      </c>
      <c r="M272" s="6">
        <v>3.2608695652173912E-2</v>
      </c>
      <c r="N272" s="6">
        <v>0</v>
      </c>
      <c r="O272" s="6">
        <f>SUM(NonNurse[[#This Row],[Qualified Social Work Staff Hours]],NonNurse[[#This Row],[Other Social Work Staff Hours]])/NonNurse[[#This Row],[MDS Census]]</f>
        <v>9.8944591029023732E-4</v>
      </c>
      <c r="P272" s="6">
        <v>0</v>
      </c>
      <c r="Q272" s="6">
        <v>11.624999999999989</v>
      </c>
      <c r="R272" s="6">
        <f>SUM(NonNurse[[#This Row],[Qualified Activities Professional Hours]],NonNurse[[#This Row],[Other Activities Professional Hours]])/NonNurse[[#This Row],[MDS Census]]</f>
        <v>0.35273746701846931</v>
      </c>
      <c r="S272" s="6">
        <v>0.80380434782608701</v>
      </c>
      <c r="T272" s="6">
        <v>1.9497826086956522</v>
      </c>
      <c r="U272" s="6">
        <v>0</v>
      </c>
      <c r="V272" s="6">
        <f>SUM(NonNurse[[#This Row],[Occupational Therapist Hours]],NonNurse[[#This Row],[OT Assistant Hours]],NonNurse[[#This Row],[OT Aide Hours]])/NonNurse[[#This Row],[MDS Census]]</f>
        <v>8.3552110817941963E-2</v>
      </c>
      <c r="W272" s="6">
        <v>0.58510869565217372</v>
      </c>
      <c r="X272" s="6">
        <v>2.0743478260869566</v>
      </c>
      <c r="Y272" s="6">
        <v>0.63043478260869568</v>
      </c>
      <c r="Z272" s="6">
        <f>SUM(NonNurse[[#This Row],[Physical Therapist (PT) Hours]],NonNurse[[#This Row],[PT Assistant Hours]],NonNurse[[#This Row],[PT Aide Hours]])/NonNurse[[#This Row],[MDS Census]]</f>
        <v>9.9825197889182052E-2</v>
      </c>
      <c r="AA272" s="6">
        <v>0</v>
      </c>
      <c r="AB272" s="6">
        <v>0</v>
      </c>
      <c r="AC272" s="6">
        <v>0</v>
      </c>
      <c r="AD272" s="6">
        <v>0</v>
      </c>
      <c r="AE272" s="6">
        <v>0</v>
      </c>
      <c r="AF272" s="6">
        <v>0</v>
      </c>
      <c r="AG272" s="6">
        <v>0</v>
      </c>
      <c r="AH272" s="1">
        <v>245338</v>
      </c>
      <c r="AI272">
        <v>5</v>
      </c>
    </row>
    <row r="273" spans="1:35" x14ac:dyDescent="0.25">
      <c r="A273" t="s">
        <v>356</v>
      </c>
      <c r="B273" t="s">
        <v>322</v>
      </c>
      <c r="C273" t="s">
        <v>595</v>
      </c>
      <c r="D273" t="s">
        <v>443</v>
      </c>
      <c r="E273" s="6">
        <v>51.260869565217391</v>
      </c>
      <c r="F273" s="6">
        <v>4.6467391304347823</v>
      </c>
      <c r="G273" s="6">
        <v>0</v>
      </c>
      <c r="H273" s="6">
        <v>0.64673913043478259</v>
      </c>
      <c r="I273" s="6">
        <v>0.54347826086956519</v>
      </c>
      <c r="J273" s="6">
        <v>0</v>
      </c>
      <c r="K273" s="6">
        <v>0</v>
      </c>
      <c r="L273" s="6">
        <v>0.27184782608695651</v>
      </c>
      <c r="M273" s="6">
        <v>9.8184782608695595</v>
      </c>
      <c r="N273" s="6">
        <v>0</v>
      </c>
      <c r="O273" s="6">
        <f>SUM(NonNurse[[#This Row],[Qualified Social Work Staff Hours]],NonNurse[[#This Row],[Other Social Work Staff Hours]])/NonNurse[[#This Row],[MDS Census]]</f>
        <v>0.19153944020356223</v>
      </c>
      <c r="P273" s="6">
        <v>0</v>
      </c>
      <c r="Q273" s="6">
        <v>17.491304347826077</v>
      </c>
      <c r="R273" s="6">
        <f>SUM(NonNurse[[#This Row],[Qualified Activities Professional Hours]],NonNurse[[#This Row],[Other Activities Professional Hours]])/NonNurse[[#This Row],[MDS Census]]</f>
        <v>0.34122137404580133</v>
      </c>
      <c r="S273" s="6">
        <v>3.5079347826086953</v>
      </c>
      <c r="T273" s="6">
        <v>2.7961956521739135</v>
      </c>
      <c r="U273" s="6">
        <v>0</v>
      </c>
      <c r="V273" s="6">
        <f>SUM(NonNurse[[#This Row],[Occupational Therapist Hours]],NonNurse[[#This Row],[OT Assistant Hours]],NonNurse[[#This Row],[OT Aide Hours]])/NonNurse[[#This Row],[MDS Census]]</f>
        <v>0.1229813401187447</v>
      </c>
      <c r="W273" s="6">
        <v>2.26804347826087</v>
      </c>
      <c r="X273" s="6">
        <v>3.2941304347826086</v>
      </c>
      <c r="Y273" s="6">
        <v>3.0434782608695654</v>
      </c>
      <c r="Z273" s="6">
        <f>SUM(NonNurse[[#This Row],[Physical Therapist (PT) Hours]],NonNurse[[#This Row],[PT Assistant Hours]],NonNurse[[#This Row],[PT Aide Hours]])/NonNurse[[#This Row],[MDS Census]]</f>
        <v>0.16787955894826123</v>
      </c>
      <c r="AA273" s="6">
        <v>0</v>
      </c>
      <c r="AB273" s="6">
        <v>0</v>
      </c>
      <c r="AC273" s="6">
        <v>0</v>
      </c>
      <c r="AD273" s="6">
        <v>0</v>
      </c>
      <c r="AE273" s="6">
        <v>0</v>
      </c>
      <c r="AF273" s="6">
        <v>0</v>
      </c>
      <c r="AG273" s="6">
        <v>0</v>
      </c>
      <c r="AH273" s="1">
        <v>245635</v>
      </c>
      <c r="AI273">
        <v>5</v>
      </c>
    </row>
    <row r="274" spans="1:35" x14ac:dyDescent="0.25">
      <c r="A274" t="s">
        <v>356</v>
      </c>
      <c r="B274" t="s">
        <v>148</v>
      </c>
      <c r="C274" t="s">
        <v>607</v>
      </c>
      <c r="D274" t="s">
        <v>449</v>
      </c>
      <c r="E274" s="6">
        <v>60.380434782608695</v>
      </c>
      <c r="F274" s="6">
        <v>5.2934782608695654</v>
      </c>
      <c r="G274" s="6">
        <v>0</v>
      </c>
      <c r="H274" s="6">
        <v>0.16847826086956522</v>
      </c>
      <c r="I274" s="6">
        <v>0.44565217391304346</v>
      </c>
      <c r="J274" s="6">
        <v>0</v>
      </c>
      <c r="K274" s="6">
        <v>0</v>
      </c>
      <c r="L274" s="6">
        <v>0.44630434782608691</v>
      </c>
      <c r="M274" s="6">
        <v>4.7853260869565215</v>
      </c>
      <c r="N274" s="6">
        <v>4.5749999999999975</v>
      </c>
      <c r="O274" s="6">
        <f>SUM(NonNurse[[#This Row],[Qualified Social Work Staff Hours]],NonNurse[[#This Row],[Other Social Work Staff Hours]])/NonNurse[[#This Row],[MDS Census]]</f>
        <v>0.15502250225022499</v>
      </c>
      <c r="P274" s="6">
        <v>3.6482608695652172</v>
      </c>
      <c r="Q274" s="6">
        <v>20.44826086956521</v>
      </c>
      <c r="R274" s="6">
        <f>SUM(NonNurse[[#This Row],[Qualified Activities Professional Hours]],NonNurse[[#This Row],[Other Activities Professional Hours]])/NonNurse[[#This Row],[MDS Census]]</f>
        <v>0.39907830783078296</v>
      </c>
      <c r="S274" s="6">
        <v>1.1518478260869567</v>
      </c>
      <c r="T274" s="6">
        <v>4.9930434782608701</v>
      </c>
      <c r="U274" s="6">
        <v>0</v>
      </c>
      <c r="V274" s="6">
        <f>SUM(NonNurse[[#This Row],[Occupational Therapist Hours]],NonNurse[[#This Row],[OT Assistant Hours]],NonNurse[[#This Row],[OT Aide Hours]])/NonNurse[[#This Row],[MDS Census]]</f>
        <v>0.10176957695769577</v>
      </c>
      <c r="W274" s="6">
        <v>0.82782608695652204</v>
      </c>
      <c r="X274" s="6">
        <v>4.3995652173913022</v>
      </c>
      <c r="Y274" s="6">
        <v>0</v>
      </c>
      <c r="Z274" s="6">
        <f>SUM(NonNurse[[#This Row],[Physical Therapist (PT) Hours]],NonNurse[[#This Row],[PT Assistant Hours]],NonNurse[[#This Row],[PT Aide Hours]])/NonNurse[[#This Row],[MDS Census]]</f>
        <v>8.657425742574254E-2</v>
      </c>
      <c r="AA274" s="6">
        <v>0</v>
      </c>
      <c r="AB274" s="6">
        <v>0</v>
      </c>
      <c r="AC274" s="6">
        <v>0</v>
      </c>
      <c r="AD274" s="6">
        <v>0</v>
      </c>
      <c r="AE274" s="6">
        <v>0</v>
      </c>
      <c r="AF274" s="6">
        <v>0</v>
      </c>
      <c r="AG274" s="6">
        <v>0</v>
      </c>
      <c r="AH274" s="1">
        <v>245372</v>
      </c>
      <c r="AI274">
        <v>5</v>
      </c>
    </row>
    <row r="275" spans="1:35" x14ac:dyDescent="0.25">
      <c r="A275" t="s">
        <v>356</v>
      </c>
      <c r="B275" t="s">
        <v>146</v>
      </c>
      <c r="C275" t="s">
        <v>587</v>
      </c>
      <c r="D275" t="s">
        <v>439</v>
      </c>
      <c r="E275" s="6">
        <v>38.676056338028168</v>
      </c>
      <c r="F275" s="6">
        <v>5.52112676056338</v>
      </c>
      <c r="G275" s="6">
        <v>2.8169014084507043E-2</v>
      </c>
      <c r="H275" s="6">
        <v>0.39436619718309857</v>
      </c>
      <c r="I275" s="6">
        <v>0.15492957746478872</v>
      </c>
      <c r="J275" s="6">
        <v>0</v>
      </c>
      <c r="K275" s="6">
        <v>0</v>
      </c>
      <c r="L275" s="6">
        <v>0.66901408450704225</v>
      </c>
      <c r="M275" s="6">
        <v>0</v>
      </c>
      <c r="N275" s="6">
        <v>0</v>
      </c>
      <c r="O275" s="6">
        <f>SUM(NonNurse[[#This Row],[Qualified Social Work Staff Hours]],NonNurse[[#This Row],[Other Social Work Staff Hours]])/NonNurse[[#This Row],[MDS Census]]</f>
        <v>0</v>
      </c>
      <c r="P275" s="6">
        <v>4.855633802816901</v>
      </c>
      <c r="Q275" s="6">
        <v>5.211267605633803</v>
      </c>
      <c r="R275" s="6">
        <f>SUM(NonNurse[[#This Row],[Qualified Activities Professional Hours]],NonNurse[[#This Row],[Other Activities Professional Hours]])/NonNurse[[#This Row],[MDS Census]]</f>
        <v>0.26028769118718137</v>
      </c>
      <c r="S275" s="6">
        <v>0.40704225352112677</v>
      </c>
      <c r="T275" s="6">
        <v>1.4843661971830984</v>
      </c>
      <c r="U275" s="6">
        <v>0</v>
      </c>
      <c r="V275" s="6">
        <f>SUM(NonNurse[[#This Row],[Occupational Therapist Hours]],NonNurse[[#This Row],[OT Assistant Hours]],NonNurse[[#This Row],[OT Aide Hours]])/NonNurse[[#This Row],[MDS Census]]</f>
        <v>4.8903860160233063E-2</v>
      </c>
      <c r="W275" s="6">
        <v>0.51633802816901397</v>
      </c>
      <c r="X275" s="6">
        <v>1.5538028169014086</v>
      </c>
      <c r="Y275" s="6">
        <v>0</v>
      </c>
      <c r="Z275" s="6">
        <f>SUM(NonNurse[[#This Row],[Physical Therapist (PT) Hours]],NonNurse[[#This Row],[PT Assistant Hours]],NonNurse[[#This Row],[PT Aide Hours]])/NonNurse[[#This Row],[MDS Census]]</f>
        <v>5.3525127458120915E-2</v>
      </c>
      <c r="AA275" s="6">
        <v>0</v>
      </c>
      <c r="AB275" s="6">
        <v>0</v>
      </c>
      <c r="AC275" s="6">
        <v>0</v>
      </c>
      <c r="AD275" s="6">
        <v>0</v>
      </c>
      <c r="AE275" s="6">
        <v>0</v>
      </c>
      <c r="AF275" s="6">
        <v>0</v>
      </c>
      <c r="AG275" s="6">
        <v>0</v>
      </c>
      <c r="AH275" s="1">
        <v>245369</v>
      </c>
      <c r="AI275">
        <v>5</v>
      </c>
    </row>
    <row r="276" spans="1:35" x14ac:dyDescent="0.25">
      <c r="A276" t="s">
        <v>356</v>
      </c>
      <c r="B276" t="s">
        <v>68</v>
      </c>
      <c r="C276" t="s">
        <v>562</v>
      </c>
      <c r="D276" t="s">
        <v>433</v>
      </c>
      <c r="E276" s="6">
        <v>74.391304347826093</v>
      </c>
      <c r="F276" s="6">
        <v>5.6521739130434785</v>
      </c>
      <c r="G276" s="6">
        <v>0.15217391304347827</v>
      </c>
      <c r="H276" s="6">
        <v>0.57608695652173914</v>
      </c>
      <c r="I276" s="6">
        <v>0</v>
      </c>
      <c r="J276" s="6">
        <v>0</v>
      </c>
      <c r="K276" s="6">
        <v>0</v>
      </c>
      <c r="L276" s="6">
        <v>0.17554347826086955</v>
      </c>
      <c r="M276" s="6">
        <v>4.8695652173913047</v>
      </c>
      <c r="N276" s="6">
        <v>8.4320652173913047</v>
      </c>
      <c r="O276" s="6">
        <f>SUM(NonNurse[[#This Row],[Qualified Social Work Staff Hours]],NonNurse[[#This Row],[Other Social Work Staff Hours]])/NonNurse[[#This Row],[MDS Census]]</f>
        <v>0.17880625365283459</v>
      </c>
      <c r="P276" s="6">
        <v>9.4345652173913059</v>
      </c>
      <c r="Q276" s="6">
        <v>40.445652173913047</v>
      </c>
      <c r="R276" s="6">
        <f>SUM(NonNurse[[#This Row],[Qualified Activities Professional Hours]],NonNurse[[#This Row],[Other Activities Professional Hours]])/NonNurse[[#This Row],[MDS Census]]</f>
        <v>0.670511396843951</v>
      </c>
      <c r="S276" s="6">
        <v>3.2981521739130444</v>
      </c>
      <c r="T276" s="6">
        <v>9.4239130434782603E-2</v>
      </c>
      <c r="U276" s="6">
        <v>0</v>
      </c>
      <c r="V276" s="6">
        <f>SUM(NonNurse[[#This Row],[Occupational Therapist Hours]],NonNurse[[#This Row],[OT Assistant Hours]],NonNurse[[#This Row],[OT Aide Hours]])/NonNurse[[#This Row],[MDS Census]]</f>
        <v>4.5601987142022217E-2</v>
      </c>
      <c r="W276" s="6">
        <v>5.269347826086956</v>
      </c>
      <c r="X276" s="6">
        <v>2.2163043478260875</v>
      </c>
      <c r="Y276" s="6">
        <v>0</v>
      </c>
      <c r="Z276" s="6">
        <f>SUM(NonNurse[[#This Row],[Physical Therapist (PT) Hours]],NonNurse[[#This Row],[PT Assistant Hours]],NonNurse[[#This Row],[PT Aide Hours]])/NonNurse[[#This Row],[MDS Census]]</f>
        <v>0.10062536528345996</v>
      </c>
      <c r="AA276" s="6">
        <v>0</v>
      </c>
      <c r="AB276" s="6">
        <v>0</v>
      </c>
      <c r="AC276" s="6">
        <v>0</v>
      </c>
      <c r="AD276" s="6">
        <v>0</v>
      </c>
      <c r="AE276" s="6">
        <v>0</v>
      </c>
      <c r="AF276" s="6">
        <v>0</v>
      </c>
      <c r="AG276" s="6">
        <v>0</v>
      </c>
      <c r="AH276" s="1">
        <v>245257</v>
      </c>
      <c r="AI276">
        <v>5</v>
      </c>
    </row>
    <row r="277" spans="1:35" x14ac:dyDescent="0.25">
      <c r="A277" t="s">
        <v>356</v>
      </c>
      <c r="B277" t="s">
        <v>246</v>
      </c>
      <c r="C277" t="s">
        <v>536</v>
      </c>
      <c r="D277" t="s">
        <v>415</v>
      </c>
      <c r="E277" s="6">
        <v>148.39130434782609</v>
      </c>
      <c r="F277" s="6">
        <v>0.17391304347826086</v>
      </c>
      <c r="G277" s="6">
        <v>0</v>
      </c>
      <c r="H277" s="6">
        <v>10.644021739130435</v>
      </c>
      <c r="I277" s="6">
        <v>12.467391304347826</v>
      </c>
      <c r="J277" s="6">
        <v>0</v>
      </c>
      <c r="K277" s="6">
        <v>0</v>
      </c>
      <c r="L277" s="6">
        <v>10.945978260869564</v>
      </c>
      <c r="M277" s="6">
        <v>26.127717391304348</v>
      </c>
      <c r="N277" s="6">
        <v>0</v>
      </c>
      <c r="O277" s="6">
        <f>SUM(NonNurse[[#This Row],[Qualified Social Work Staff Hours]],NonNurse[[#This Row],[Other Social Work Staff Hours]])/NonNurse[[#This Row],[MDS Census]]</f>
        <v>0.17607310284207442</v>
      </c>
      <c r="P277" s="6">
        <v>11.921195652173912</v>
      </c>
      <c r="Q277" s="6">
        <v>0</v>
      </c>
      <c r="R277" s="6">
        <f>SUM(NonNurse[[#This Row],[Qualified Activities Professional Hours]],NonNurse[[#This Row],[Other Activities Professional Hours]])/NonNurse[[#This Row],[MDS Census]]</f>
        <v>8.0336214474069731E-2</v>
      </c>
      <c r="S277" s="6">
        <v>11.608478260869566</v>
      </c>
      <c r="T277" s="6">
        <v>9.049130434782608</v>
      </c>
      <c r="U277" s="6">
        <v>0</v>
      </c>
      <c r="V277" s="6">
        <f>SUM(NonNurse[[#This Row],[Occupational Therapist Hours]],NonNurse[[#This Row],[OT Assistant Hours]],NonNurse[[#This Row],[OT Aide Hours]])/NonNurse[[#This Row],[MDS Census]]</f>
        <v>0.13921037210665102</v>
      </c>
      <c r="W277" s="6">
        <v>20.496413043478263</v>
      </c>
      <c r="X277" s="6">
        <v>10.656195652173913</v>
      </c>
      <c r="Y277" s="6">
        <v>0</v>
      </c>
      <c r="Z277" s="6">
        <f>SUM(NonNurse[[#This Row],[Physical Therapist (PT) Hours]],NonNurse[[#This Row],[PT Assistant Hours]],NonNurse[[#This Row],[PT Aide Hours]])/NonNurse[[#This Row],[MDS Census]]</f>
        <v>0.20993554058013478</v>
      </c>
      <c r="AA277" s="6">
        <v>0</v>
      </c>
      <c r="AB277" s="6">
        <v>5.0217391304347823</v>
      </c>
      <c r="AC277" s="6">
        <v>0</v>
      </c>
      <c r="AD277" s="6">
        <v>0</v>
      </c>
      <c r="AE277" s="6">
        <v>0</v>
      </c>
      <c r="AF277" s="6">
        <v>0</v>
      </c>
      <c r="AG277" s="6">
        <v>0</v>
      </c>
      <c r="AH277" s="1">
        <v>245518</v>
      </c>
      <c r="AI277">
        <v>5</v>
      </c>
    </row>
    <row r="278" spans="1:35" x14ac:dyDescent="0.25">
      <c r="A278" t="s">
        <v>356</v>
      </c>
      <c r="B278" t="s">
        <v>320</v>
      </c>
      <c r="C278" t="s">
        <v>550</v>
      </c>
      <c r="D278" t="s">
        <v>385</v>
      </c>
      <c r="E278" s="6">
        <v>38.576086956521742</v>
      </c>
      <c r="F278" s="6">
        <v>5.7391304347826084</v>
      </c>
      <c r="G278" s="6">
        <v>0.375</v>
      </c>
      <c r="H278" s="6">
        <v>0.47826086956521741</v>
      </c>
      <c r="I278" s="6">
        <v>3.2173913043478262</v>
      </c>
      <c r="J278" s="6">
        <v>0</v>
      </c>
      <c r="K278" s="6">
        <v>0</v>
      </c>
      <c r="L278" s="6">
        <v>2.717391304347826E-2</v>
      </c>
      <c r="M278" s="6">
        <v>10.788043478260869</v>
      </c>
      <c r="N278" s="6">
        <v>0</v>
      </c>
      <c r="O278" s="6">
        <f>SUM(NonNurse[[#This Row],[Qualified Social Work Staff Hours]],NonNurse[[#This Row],[Other Social Work Staff Hours]])/NonNurse[[#This Row],[MDS Census]]</f>
        <v>0.27965624119470273</v>
      </c>
      <c r="P278" s="6">
        <v>0</v>
      </c>
      <c r="Q278" s="6">
        <v>14.024456521739131</v>
      </c>
      <c r="R278" s="6">
        <f>SUM(NonNurse[[#This Row],[Qualified Activities Professional Hours]],NonNurse[[#This Row],[Other Activities Professional Hours]])/NonNurse[[#This Row],[MDS Census]]</f>
        <v>0.36355311355311354</v>
      </c>
      <c r="S278" s="6">
        <v>8.8111956521739145</v>
      </c>
      <c r="T278" s="6">
        <v>8.6591304347826092</v>
      </c>
      <c r="U278" s="6">
        <v>0</v>
      </c>
      <c r="V278" s="6">
        <f>SUM(NonNurse[[#This Row],[Occupational Therapist Hours]],NonNurse[[#This Row],[OT Assistant Hours]],NonNurse[[#This Row],[OT Aide Hours]])/NonNurse[[#This Row],[MDS Census]]</f>
        <v>0.45287968441814602</v>
      </c>
      <c r="W278" s="6">
        <v>22.305760869565219</v>
      </c>
      <c r="X278" s="6">
        <v>3.4893478260869562</v>
      </c>
      <c r="Y278" s="6">
        <v>0</v>
      </c>
      <c r="Z278" s="6">
        <f>SUM(NonNurse[[#This Row],[Physical Therapist (PT) Hours]],NonNurse[[#This Row],[PT Assistant Hours]],NonNurse[[#This Row],[PT Aide Hours]])/NonNurse[[#This Row],[MDS Census]]</f>
        <v>0.66868131868131864</v>
      </c>
      <c r="AA278" s="6">
        <v>0</v>
      </c>
      <c r="AB278" s="6">
        <v>0</v>
      </c>
      <c r="AC278" s="6">
        <v>0</v>
      </c>
      <c r="AD278" s="6">
        <v>0</v>
      </c>
      <c r="AE278" s="6">
        <v>0</v>
      </c>
      <c r="AF278" s="6">
        <v>0</v>
      </c>
      <c r="AG278" s="6">
        <v>0</v>
      </c>
      <c r="AH278" s="1">
        <v>245632</v>
      </c>
      <c r="AI278">
        <v>5</v>
      </c>
    </row>
    <row r="279" spans="1:35" x14ac:dyDescent="0.25">
      <c r="A279" t="s">
        <v>356</v>
      </c>
      <c r="B279" t="s">
        <v>287</v>
      </c>
      <c r="C279" t="s">
        <v>685</v>
      </c>
      <c r="D279" t="s">
        <v>450</v>
      </c>
      <c r="E279" s="6">
        <v>46.130434782608695</v>
      </c>
      <c r="F279" s="6">
        <v>9.695543478260868</v>
      </c>
      <c r="G279" s="6">
        <v>1.0869565217391304E-2</v>
      </c>
      <c r="H279" s="6">
        <v>0.2608695652173913</v>
      </c>
      <c r="I279" s="6">
        <v>0.19565217391304349</v>
      </c>
      <c r="J279" s="6">
        <v>0</v>
      </c>
      <c r="K279" s="6">
        <v>0</v>
      </c>
      <c r="L279" s="6">
        <v>0.49326086956521742</v>
      </c>
      <c r="M279" s="6">
        <v>0</v>
      </c>
      <c r="N279" s="6">
        <v>5.054456521739132</v>
      </c>
      <c r="O279" s="6">
        <f>SUM(NonNurse[[#This Row],[Qualified Social Work Staff Hours]],NonNurse[[#This Row],[Other Social Work Staff Hours]])/NonNurse[[#This Row],[MDS Census]]</f>
        <v>0.10956880301602265</v>
      </c>
      <c r="P279" s="6">
        <v>0</v>
      </c>
      <c r="Q279" s="6">
        <v>22.668913043478266</v>
      </c>
      <c r="R279" s="6">
        <f>SUM(NonNurse[[#This Row],[Qualified Activities Professional Hours]],NonNurse[[#This Row],[Other Activities Professional Hours]])/NonNurse[[#This Row],[MDS Census]]</f>
        <v>0.49140904806786062</v>
      </c>
      <c r="S279" s="6">
        <v>2.3008695652173912</v>
      </c>
      <c r="T279" s="6">
        <v>0</v>
      </c>
      <c r="U279" s="6">
        <v>0</v>
      </c>
      <c r="V279" s="6">
        <f>SUM(NonNurse[[#This Row],[Occupational Therapist Hours]],NonNurse[[#This Row],[OT Assistant Hours]],NonNurse[[#This Row],[OT Aide Hours]])/NonNurse[[#This Row],[MDS Census]]</f>
        <v>4.9877474081055605E-2</v>
      </c>
      <c r="W279" s="6">
        <v>1.5956521739130438</v>
      </c>
      <c r="X279" s="6">
        <v>0.51576086956521738</v>
      </c>
      <c r="Y279" s="6">
        <v>0</v>
      </c>
      <c r="Z279" s="6">
        <f>SUM(NonNurse[[#This Row],[Physical Therapist (PT) Hours]],NonNurse[[#This Row],[PT Assistant Hours]],NonNurse[[#This Row],[PT Aide Hours]])/NonNurse[[#This Row],[MDS Census]]</f>
        <v>4.5770499528746476E-2</v>
      </c>
      <c r="AA279" s="6">
        <v>0</v>
      </c>
      <c r="AB279" s="6">
        <v>0</v>
      </c>
      <c r="AC279" s="6">
        <v>0</v>
      </c>
      <c r="AD279" s="6">
        <v>0</v>
      </c>
      <c r="AE279" s="6">
        <v>0</v>
      </c>
      <c r="AF279" s="6">
        <v>0</v>
      </c>
      <c r="AG279" s="6">
        <v>0</v>
      </c>
      <c r="AH279" s="1">
        <v>245588</v>
      </c>
      <c r="AI279">
        <v>5</v>
      </c>
    </row>
    <row r="280" spans="1:35" x14ac:dyDescent="0.25">
      <c r="A280" t="s">
        <v>356</v>
      </c>
      <c r="B280" t="s">
        <v>130</v>
      </c>
      <c r="C280" t="s">
        <v>600</v>
      </c>
      <c r="D280" t="s">
        <v>421</v>
      </c>
      <c r="E280" s="6">
        <v>42.695652173913047</v>
      </c>
      <c r="F280" s="6">
        <v>5.1304347826086953</v>
      </c>
      <c r="G280" s="6">
        <v>0</v>
      </c>
      <c r="H280" s="6">
        <v>0</v>
      </c>
      <c r="I280" s="6">
        <v>0</v>
      </c>
      <c r="J280" s="6">
        <v>0</v>
      </c>
      <c r="K280" s="6">
        <v>0</v>
      </c>
      <c r="L280" s="6">
        <v>0.52684782608695657</v>
      </c>
      <c r="M280" s="6">
        <v>5.5080434782608707</v>
      </c>
      <c r="N280" s="6">
        <v>0</v>
      </c>
      <c r="O280" s="6">
        <f>SUM(NonNurse[[#This Row],[Qualified Social Work Staff Hours]],NonNurse[[#This Row],[Other Social Work Staff Hours]])/NonNurse[[#This Row],[MDS Census]]</f>
        <v>0.12900712830957231</v>
      </c>
      <c r="P280" s="6">
        <v>4.9433695652173935</v>
      </c>
      <c r="Q280" s="6">
        <v>11.31619565217391</v>
      </c>
      <c r="R280" s="6">
        <f>SUM(NonNurse[[#This Row],[Qualified Activities Professional Hours]],NonNurse[[#This Row],[Other Activities Professional Hours]])/NonNurse[[#This Row],[MDS Census]]</f>
        <v>0.38082484725050914</v>
      </c>
      <c r="S280" s="6">
        <v>1.211847826086957</v>
      </c>
      <c r="T280" s="6">
        <v>4.12304347826087</v>
      </c>
      <c r="U280" s="6">
        <v>0</v>
      </c>
      <c r="V280" s="6">
        <f>SUM(NonNurse[[#This Row],[Occupational Therapist Hours]],NonNurse[[#This Row],[OT Assistant Hours]],NonNurse[[#This Row],[OT Aide Hours]])/NonNurse[[#This Row],[MDS Census]]</f>
        <v>0.12495162932790224</v>
      </c>
      <c r="W280" s="6">
        <v>0.8899999999999999</v>
      </c>
      <c r="X280" s="6">
        <v>3.5865217391304363</v>
      </c>
      <c r="Y280" s="6">
        <v>0</v>
      </c>
      <c r="Z280" s="6">
        <f>SUM(NonNurse[[#This Row],[Physical Therapist (PT) Hours]],NonNurse[[#This Row],[PT Assistant Hours]],NonNurse[[#This Row],[PT Aide Hours]])/NonNurse[[#This Row],[MDS Census]]</f>
        <v>0.10484725050916499</v>
      </c>
      <c r="AA280" s="6">
        <v>0</v>
      </c>
      <c r="AB280" s="6">
        <v>0</v>
      </c>
      <c r="AC280" s="6">
        <v>0</v>
      </c>
      <c r="AD280" s="6">
        <v>0</v>
      </c>
      <c r="AE280" s="6">
        <v>0</v>
      </c>
      <c r="AF280" s="6">
        <v>0</v>
      </c>
      <c r="AG280" s="6">
        <v>0</v>
      </c>
      <c r="AH280" s="1">
        <v>245349</v>
      </c>
      <c r="AI280">
        <v>5</v>
      </c>
    </row>
    <row r="281" spans="1:35" x14ac:dyDescent="0.25">
      <c r="A281" t="s">
        <v>356</v>
      </c>
      <c r="B281" t="s">
        <v>296</v>
      </c>
      <c r="C281" t="s">
        <v>491</v>
      </c>
      <c r="D281" t="s">
        <v>423</v>
      </c>
      <c r="E281" s="6">
        <v>24.309859154929576</v>
      </c>
      <c r="F281" s="6">
        <v>5.126760563380282</v>
      </c>
      <c r="G281" s="6">
        <v>5.6338028169014086E-2</v>
      </c>
      <c r="H281" s="6">
        <v>0.19718309859154928</v>
      </c>
      <c r="I281" s="6">
        <v>0.16901408450704225</v>
      </c>
      <c r="J281" s="6">
        <v>0</v>
      </c>
      <c r="K281" s="6">
        <v>0</v>
      </c>
      <c r="L281" s="6">
        <v>0.90563380281690153</v>
      </c>
      <c r="M281" s="6">
        <v>4.225352112676056</v>
      </c>
      <c r="N281" s="6">
        <v>0</v>
      </c>
      <c r="O281" s="6">
        <f>SUM(NonNurse[[#This Row],[Qualified Social Work Staff Hours]],NonNurse[[#This Row],[Other Social Work Staff Hours]])/NonNurse[[#This Row],[MDS Census]]</f>
        <v>0.17381228273464658</v>
      </c>
      <c r="P281" s="6">
        <v>0</v>
      </c>
      <c r="Q281" s="6">
        <v>8.28169014084507</v>
      </c>
      <c r="R281" s="6">
        <f>SUM(NonNurse[[#This Row],[Qualified Activities Professional Hours]],NonNurse[[#This Row],[Other Activities Professional Hours]])/NonNurse[[#This Row],[MDS Census]]</f>
        <v>0.3406720741599073</v>
      </c>
      <c r="S281" s="6">
        <v>0.28126760563380276</v>
      </c>
      <c r="T281" s="6">
        <v>1.0871830985915494</v>
      </c>
      <c r="U281" s="6">
        <v>0</v>
      </c>
      <c r="V281" s="6">
        <f>SUM(NonNurse[[#This Row],[Occupational Therapist Hours]],NonNurse[[#This Row],[OT Assistant Hours]],NonNurse[[#This Row],[OT Aide Hours]])/NonNurse[[#This Row],[MDS Census]]</f>
        <v>5.629200463499421E-2</v>
      </c>
      <c r="W281" s="6">
        <v>0.55112676056338028</v>
      </c>
      <c r="X281" s="6">
        <v>0.45492957746478868</v>
      </c>
      <c r="Y281" s="6">
        <v>0</v>
      </c>
      <c r="Z281" s="6">
        <f>SUM(NonNurse[[#This Row],[Physical Therapist (PT) Hours]],NonNurse[[#This Row],[PT Assistant Hours]],NonNurse[[#This Row],[PT Aide Hours]])/NonNurse[[#This Row],[MDS Census]]</f>
        <v>4.1384704519119353E-2</v>
      </c>
      <c r="AA281" s="6">
        <v>0</v>
      </c>
      <c r="AB281" s="6">
        <v>0</v>
      </c>
      <c r="AC281" s="6">
        <v>0</v>
      </c>
      <c r="AD281" s="6">
        <v>0</v>
      </c>
      <c r="AE281" s="6">
        <v>0</v>
      </c>
      <c r="AF281" s="6">
        <v>0</v>
      </c>
      <c r="AG281" s="6">
        <v>0</v>
      </c>
      <c r="AH281" s="1">
        <v>245597</v>
      </c>
      <c r="AI281">
        <v>5</v>
      </c>
    </row>
    <row r="282" spans="1:35" x14ac:dyDescent="0.25">
      <c r="A282" t="s">
        <v>356</v>
      </c>
      <c r="B282" t="s">
        <v>12</v>
      </c>
      <c r="C282" t="s">
        <v>528</v>
      </c>
      <c r="D282" t="s">
        <v>412</v>
      </c>
      <c r="E282" s="6">
        <v>38.358695652173914</v>
      </c>
      <c r="F282" s="6">
        <v>3.6684782608695654</v>
      </c>
      <c r="G282" s="6">
        <v>0</v>
      </c>
      <c r="H282" s="6">
        <v>0.21195652173913043</v>
      </c>
      <c r="I282" s="6">
        <v>1.3913043478260869</v>
      </c>
      <c r="J282" s="6">
        <v>0</v>
      </c>
      <c r="K282" s="6">
        <v>0</v>
      </c>
      <c r="L282" s="6">
        <v>0.68206521739130432</v>
      </c>
      <c r="M282" s="6">
        <v>4.5652173913043477</v>
      </c>
      <c r="N282" s="6">
        <v>0</v>
      </c>
      <c r="O282" s="6">
        <f>SUM(NonNurse[[#This Row],[Qualified Social Work Staff Hours]],NonNurse[[#This Row],[Other Social Work Staff Hours]])/NonNurse[[#This Row],[MDS Census]]</f>
        <v>0.11901388495324454</v>
      </c>
      <c r="P282" s="6">
        <v>5.0543478260869561</v>
      </c>
      <c r="Q282" s="6">
        <v>2.4456521739130435</v>
      </c>
      <c r="R282" s="6">
        <f>SUM(NonNurse[[#This Row],[Qualified Activities Professional Hours]],NonNurse[[#This Row],[Other Activities Professional Hours]])/NonNurse[[#This Row],[MDS Census]]</f>
        <v>0.19552281099461605</v>
      </c>
      <c r="S282" s="6">
        <v>3.375</v>
      </c>
      <c r="T282" s="6">
        <v>0</v>
      </c>
      <c r="U282" s="6">
        <v>0</v>
      </c>
      <c r="V282" s="6">
        <f>SUM(NonNurse[[#This Row],[Occupational Therapist Hours]],NonNurse[[#This Row],[OT Assistant Hours]],NonNurse[[#This Row],[OT Aide Hours]])/NonNurse[[#This Row],[MDS Census]]</f>
        <v>8.7985264947577219E-2</v>
      </c>
      <c r="W282" s="6">
        <v>2.7690217391304346</v>
      </c>
      <c r="X282" s="6">
        <v>1.8559782608695652</v>
      </c>
      <c r="Y282" s="6">
        <v>0</v>
      </c>
      <c r="Z282" s="6">
        <f>SUM(NonNurse[[#This Row],[Physical Therapist (PT) Hours]],NonNurse[[#This Row],[PT Assistant Hours]],NonNurse[[#This Row],[PT Aide Hours]])/NonNurse[[#This Row],[MDS Census]]</f>
        <v>0.12057240011334655</v>
      </c>
      <c r="AA282" s="6">
        <v>0</v>
      </c>
      <c r="AB282" s="6">
        <v>0</v>
      </c>
      <c r="AC282" s="6">
        <v>0</v>
      </c>
      <c r="AD282" s="6">
        <v>0</v>
      </c>
      <c r="AE282" s="6">
        <v>0</v>
      </c>
      <c r="AF282" s="6">
        <v>0</v>
      </c>
      <c r="AG282" s="6">
        <v>0</v>
      </c>
      <c r="AH282" s="1">
        <v>245045</v>
      </c>
      <c r="AI282">
        <v>5</v>
      </c>
    </row>
    <row r="283" spans="1:35" x14ac:dyDescent="0.25">
      <c r="A283" t="s">
        <v>356</v>
      </c>
      <c r="B283" t="s">
        <v>187</v>
      </c>
      <c r="C283" t="s">
        <v>632</v>
      </c>
      <c r="D283" t="s">
        <v>429</v>
      </c>
      <c r="E283" s="6">
        <v>40.815217391304351</v>
      </c>
      <c r="F283" s="6">
        <v>4.5217391304347823</v>
      </c>
      <c r="G283" s="6">
        <v>3.2608695652173912E-2</v>
      </c>
      <c r="H283" s="6">
        <v>0.55021739130434777</v>
      </c>
      <c r="I283" s="6">
        <v>1.173913043478261</v>
      </c>
      <c r="J283" s="6">
        <v>0</v>
      </c>
      <c r="K283" s="6">
        <v>0</v>
      </c>
      <c r="L283" s="6">
        <v>0.15489130434782608</v>
      </c>
      <c r="M283" s="6">
        <v>4.669130434782609</v>
      </c>
      <c r="N283" s="6">
        <v>0</v>
      </c>
      <c r="O283" s="6">
        <f>SUM(NonNurse[[#This Row],[Qualified Social Work Staff Hours]],NonNurse[[#This Row],[Other Social Work Staff Hours]])/NonNurse[[#This Row],[MDS Census]]</f>
        <v>0.11439680426098535</v>
      </c>
      <c r="P283" s="6">
        <v>0.41032608695652184</v>
      </c>
      <c r="Q283" s="6">
        <v>4.2889130434782574</v>
      </c>
      <c r="R283" s="6">
        <f>SUM(NonNurse[[#This Row],[Qualified Activities Professional Hours]],NonNurse[[#This Row],[Other Activities Professional Hours]])/NonNurse[[#This Row],[MDS Census]]</f>
        <v>0.11513448735019963</v>
      </c>
      <c r="S283" s="6">
        <v>0.72304347826086968</v>
      </c>
      <c r="T283" s="6">
        <v>0.22282608695652173</v>
      </c>
      <c r="U283" s="6">
        <v>0</v>
      </c>
      <c r="V283" s="6">
        <f>SUM(NonNurse[[#This Row],[Occupational Therapist Hours]],NonNurse[[#This Row],[OT Assistant Hours]],NonNurse[[#This Row],[OT Aide Hours]])/NonNurse[[#This Row],[MDS Census]]</f>
        <v>2.3174434087882823E-2</v>
      </c>
      <c r="W283" s="6">
        <v>0.99184782608695654</v>
      </c>
      <c r="X283" s="6">
        <v>0.96043478260869564</v>
      </c>
      <c r="Y283" s="6">
        <v>0</v>
      </c>
      <c r="Z283" s="6">
        <f>SUM(NonNurse[[#This Row],[Physical Therapist (PT) Hours]],NonNurse[[#This Row],[PT Assistant Hours]],NonNurse[[#This Row],[PT Aide Hours]])/NonNurse[[#This Row],[MDS Census]]</f>
        <v>4.7832223701731021E-2</v>
      </c>
      <c r="AA283" s="6">
        <v>0</v>
      </c>
      <c r="AB283" s="6">
        <v>5.5978260869565215</v>
      </c>
      <c r="AC283" s="6">
        <v>0</v>
      </c>
      <c r="AD283" s="6">
        <v>0</v>
      </c>
      <c r="AE283" s="6">
        <v>0</v>
      </c>
      <c r="AF283" s="6">
        <v>0</v>
      </c>
      <c r="AG283" s="6">
        <v>0</v>
      </c>
      <c r="AH283" s="1">
        <v>245433</v>
      </c>
      <c r="AI283">
        <v>5</v>
      </c>
    </row>
    <row r="284" spans="1:35" x14ac:dyDescent="0.25">
      <c r="A284" t="s">
        <v>356</v>
      </c>
      <c r="B284" t="s">
        <v>191</v>
      </c>
      <c r="C284" t="s">
        <v>490</v>
      </c>
      <c r="D284" t="s">
        <v>432</v>
      </c>
      <c r="E284" s="6">
        <v>64.423913043478265</v>
      </c>
      <c r="F284" s="6">
        <v>5.5652173913043477</v>
      </c>
      <c r="G284" s="6">
        <v>3.2608695652173912E-2</v>
      </c>
      <c r="H284" s="6">
        <v>1.0869565217391304E-2</v>
      </c>
      <c r="I284" s="6">
        <v>1.173913043478261</v>
      </c>
      <c r="J284" s="6">
        <v>0</v>
      </c>
      <c r="K284" s="6">
        <v>0</v>
      </c>
      <c r="L284" s="6">
        <v>0</v>
      </c>
      <c r="M284" s="6">
        <v>5.4782608695652177</v>
      </c>
      <c r="N284" s="6">
        <v>0</v>
      </c>
      <c r="O284" s="6">
        <f>SUM(NonNurse[[#This Row],[Qualified Social Work Staff Hours]],NonNurse[[#This Row],[Other Social Work Staff Hours]])/NonNurse[[#This Row],[MDS Census]]</f>
        <v>8.5034587481019067E-2</v>
      </c>
      <c r="P284" s="6">
        <v>7.3043478260869561</v>
      </c>
      <c r="Q284" s="6">
        <v>6.5407608695652177</v>
      </c>
      <c r="R284" s="6">
        <f>SUM(NonNurse[[#This Row],[Qualified Activities Professional Hours]],NonNurse[[#This Row],[Other Activities Professional Hours]])/NonNurse[[#This Row],[MDS Census]]</f>
        <v>0.21490636072211911</v>
      </c>
      <c r="S284" s="6">
        <v>6.7504347826086954</v>
      </c>
      <c r="T284" s="6">
        <v>4.6817391304347797</v>
      </c>
      <c r="U284" s="6">
        <v>0</v>
      </c>
      <c r="V284" s="6">
        <f>SUM(NonNurse[[#This Row],[Occupational Therapist Hours]],NonNurse[[#This Row],[OT Assistant Hours]],NonNurse[[#This Row],[OT Aide Hours]])/NonNurse[[#This Row],[MDS Census]]</f>
        <v>0.17745233676396147</v>
      </c>
      <c r="W284" s="6">
        <v>10.583695652173915</v>
      </c>
      <c r="X284" s="6">
        <v>4.1697826086956518</v>
      </c>
      <c r="Y284" s="6">
        <v>0</v>
      </c>
      <c r="Z284" s="6">
        <f>SUM(NonNurse[[#This Row],[Physical Therapist (PT) Hours]],NonNurse[[#This Row],[PT Assistant Hours]],NonNurse[[#This Row],[PT Aide Hours]])/NonNurse[[#This Row],[MDS Census]]</f>
        <v>0.2290062426185254</v>
      </c>
      <c r="AA284" s="6">
        <v>0</v>
      </c>
      <c r="AB284" s="6">
        <v>0</v>
      </c>
      <c r="AC284" s="6">
        <v>0</v>
      </c>
      <c r="AD284" s="6">
        <v>0</v>
      </c>
      <c r="AE284" s="6">
        <v>0</v>
      </c>
      <c r="AF284" s="6">
        <v>0</v>
      </c>
      <c r="AG284" s="6">
        <v>0</v>
      </c>
      <c r="AH284" s="1">
        <v>245438</v>
      </c>
      <c r="AI284">
        <v>5</v>
      </c>
    </row>
    <row r="285" spans="1:35" x14ac:dyDescent="0.25">
      <c r="A285" t="s">
        <v>356</v>
      </c>
      <c r="B285" t="s">
        <v>316</v>
      </c>
      <c r="C285" t="s">
        <v>489</v>
      </c>
      <c r="D285" t="s">
        <v>415</v>
      </c>
      <c r="E285" s="6">
        <v>34.815217391304351</v>
      </c>
      <c r="F285" s="6">
        <v>4.2608695652173916</v>
      </c>
      <c r="G285" s="6">
        <v>0</v>
      </c>
      <c r="H285" s="6">
        <v>0.24184782608695657</v>
      </c>
      <c r="I285" s="6">
        <v>5.6521739130434785</v>
      </c>
      <c r="J285" s="6">
        <v>0</v>
      </c>
      <c r="K285" s="6">
        <v>0</v>
      </c>
      <c r="L285" s="6">
        <v>2.0301086956521743</v>
      </c>
      <c r="M285" s="6">
        <v>0</v>
      </c>
      <c r="N285" s="6">
        <v>8.3165217391304331</v>
      </c>
      <c r="O285" s="6">
        <f>SUM(NonNurse[[#This Row],[Qualified Social Work Staff Hours]],NonNurse[[#This Row],[Other Social Work Staff Hours]])/NonNurse[[#This Row],[MDS Census]]</f>
        <v>0.2388760536996565</v>
      </c>
      <c r="P285" s="6">
        <v>0</v>
      </c>
      <c r="Q285" s="6">
        <v>7.9919565217391302</v>
      </c>
      <c r="R285" s="6">
        <f>SUM(NonNurse[[#This Row],[Qualified Activities Professional Hours]],NonNurse[[#This Row],[Other Activities Professional Hours]])/NonNurse[[#This Row],[MDS Census]]</f>
        <v>0.2295535435529191</v>
      </c>
      <c r="S285" s="6">
        <v>3.9597826086956509</v>
      </c>
      <c r="T285" s="6">
        <v>5.0226086956521758</v>
      </c>
      <c r="U285" s="6">
        <v>0</v>
      </c>
      <c r="V285" s="6">
        <f>SUM(NonNurse[[#This Row],[Occupational Therapist Hours]],NonNurse[[#This Row],[OT Assistant Hours]],NonNurse[[#This Row],[OT Aide Hours]])/NonNurse[[#This Row],[MDS Census]]</f>
        <v>0.25800187324383389</v>
      </c>
      <c r="W285" s="6">
        <v>7.286086956521741</v>
      </c>
      <c r="X285" s="6">
        <v>7.7177173913043466</v>
      </c>
      <c r="Y285" s="6">
        <v>3.8043478260869565</v>
      </c>
      <c r="Z285" s="6">
        <f>SUM(NonNurse[[#This Row],[Physical Therapist (PT) Hours]],NonNurse[[#This Row],[PT Assistant Hours]],NonNurse[[#This Row],[PT Aide Hours]])/NonNurse[[#This Row],[MDS Census]]</f>
        <v>0.5402279113331252</v>
      </c>
      <c r="AA285" s="6">
        <v>0</v>
      </c>
      <c r="AB285" s="6">
        <v>0</v>
      </c>
      <c r="AC285" s="6">
        <v>0</v>
      </c>
      <c r="AD285" s="6">
        <v>0</v>
      </c>
      <c r="AE285" s="6">
        <v>0</v>
      </c>
      <c r="AF285" s="6">
        <v>0</v>
      </c>
      <c r="AG285" s="6">
        <v>0</v>
      </c>
      <c r="AH285" s="1">
        <v>245627</v>
      </c>
      <c r="AI285">
        <v>5</v>
      </c>
    </row>
    <row r="286" spans="1:35" x14ac:dyDescent="0.25">
      <c r="A286" t="s">
        <v>356</v>
      </c>
      <c r="B286" t="s">
        <v>16</v>
      </c>
      <c r="C286" t="s">
        <v>530</v>
      </c>
      <c r="D286" t="s">
        <v>406</v>
      </c>
      <c r="E286" s="6">
        <v>55.652173913043477</v>
      </c>
      <c r="F286" s="6">
        <v>5.4782608695652177</v>
      </c>
      <c r="G286" s="6">
        <v>0</v>
      </c>
      <c r="H286" s="6">
        <v>0.36956521739130432</v>
      </c>
      <c r="I286" s="6">
        <v>1.3043478260869565</v>
      </c>
      <c r="J286" s="6">
        <v>0</v>
      </c>
      <c r="K286" s="6">
        <v>0</v>
      </c>
      <c r="L286" s="6">
        <v>2.5754347826086952</v>
      </c>
      <c r="M286" s="6">
        <v>5.1739130434782608</v>
      </c>
      <c r="N286" s="6">
        <v>3.9130434782608696</v>
      </c>
      <c r="O286" s="6">
        <f>SUM(NonNurse[[#This Row],[Qualified Social Work Staff Hours]],NonNurse[[#This Row],[Other Social Work Staff Hours]])/NonNurse[[#This Row],[MDS Census]]</f>
        <v>0.16328125000000002</v>
      </c>
      <c r="P286" s="6">
        <v>5.4782608695652177</v>
      </c>
      <c r="Q286" s="6">
        <v>6.6331521739130439</v>
      </c>
      <c r="R286" s="6">
        <f>SUM(NonNurse[[#This Row],[Qualified Activities Professional Hours]],NonNurse[[#This Row],[Other Activities Professional Hours]])/NonNurse[[#This Row],[MDS Census]]</f>
        <v>0.21762695312500002</v>
      </c>
      <c r="S286" s="6">
        <v>2.9018478260869562</v>
      </c>
      <c r="T286" s="6">
        <v>7.5145652173913025</v>
      </c>
      <c r="U286" s="6">
        <v>0</v>
      </c>
      <c r="V286" s="6">
        <f>SUM(NonNurse[[#This Row],[Occupational Therapist Hours]],NonNurse[[#This Row],[OT Assistant Hours]],NonNurse[[#This Row],[OT Aide Hours]])/NonNurse[[#This Row],[MDS Census]]</f>
        <v>0.18716992187499995</v>
      </c>
      <c r="W286" s="6">
        <v>1.5046739130434788</v>
      </c>
      <c r="X286" s="6">
        <v>8.1848913043478237</v>
      </c>
      <c r="Y286" s="6">
        <v>0</v>
      </c>
      <c r="Z286" s="6">
        <f>SUM(NonNurse[[#This Row],[Physical Therapist (PT) Hours]],NonNurse[[#This Row],[PT Assistant Hours]],NonNurse[[#This Row],[PT Aide Hours]])/NonNurse[[#This Row],[MDS Census]]</f>
        <v>0.17410937499999998</v>
      </c>
      <c r="AA286" s="6">
        <v>0</v>
      </c>
      <c r="AB286" s="6">
        <v>0</v>
      </c>
      <c r="AC286" s="6">
        <v>0</v>
      </c>
      <c r="AD286" s="6">
        <v>0</v>
      </c>
      <c r="AE286" s="6">
        <v>0</v>
      </c>
      <c r="AF286" s="6">
        <v>0</v>
      </c>
      <c r="AG286" s="6">
        <v>0</v>
      </c>
      <c r="AH286" s="1">
        <v>245067</v>
      </c>
      <c r="AI286">
        <v>5</v>
      </c>
    </row>
    <row r="287" spans="1:35" x14ac:dyDescent="0.25">
      <c r="A287" t="s">
        <v>356</v>
      </c>
      <c r="B287" t="s">
        <v>233</v>
      </c>
      <c r="C287" t="s">
        <v>523</v>
      </c>
      <c r="D287" t="s">
        <v>448</v>
      </c>
      <c r="E287" s="6">
        <v>65.978260869565219</v>
      </c>
      <c r="F287" s="6">
        <v>5.3913043478260869</v>
      </c>
      <c r="G287" s="6">
        <v>0.13043478260869565</v>
      </c>
      <c r="H287" s="6">
        <v>0.3858695652173913</v>
      </c>
      <c r="I287" s="6">
        <v>1.0434782608695652</v>
      </c>
      <c r="J287" s="6">
        <v>0</v>
      </c>
      <c r="K287" s="6">
        <v>0</v>
      </c>
      <c r="L287" s="6">
        <v>4.8076086956521742</v>
      </c>
      <c r="M287" s="6">
        <v>1.3913043478260869</v>
      </c>
      <c r="N287" s="6">
        <v>4.6467391304347823</v>
      </c>
      <c r="O287" s="6">
        <f>SUM(NonNurse[[#This Row],[Qualified Social Work Staff Hours]],NonNurse[[#This Row],[Other Social Work Staff Hours]])/NonNurse[[#This Row],[MDS Census]]</f>
        <v>9.1515650741350901E-2</v>
      </c>
      <c r="P287" s="6">
        <v>5.4782608695652177</v>
      </c>
      <c r="Q287" s="6">
        <v>5.0978260869565215</v>
      </c>
      <c r="R287" s="6">
        <f>SUM(NonNurse[[#This Row],[Qualified Activities Professional Hours]],NonNurse[[#This Row],[Other Activities Professional Hours]])/NonNurse[[#This Row],[MDS Census]]</f>
        <v>0.16029654036243821</v>
      </c>
      <c r="S287" s="6">
        <v>5.3215217391304348</v>
      </c>
      <c r="T287" s="6">
        <v>3.5545652173913043</v>
      </c>
      <c r="U287" s="6">
        <v>0</v>
      </c>
      <c r="V287" s="6">
        <f>SUM(NonNurse[[#This Row],[Occupational Therapist Hours]],NonNurse[[#This Row],[OT Assistant Hours]],NonNurse[[#This Row],[OT Aide Hours]])/NonNurse[[#This Row],[MDS Census]]</f>
        <v>0.13453047775947283</v>
      </c>
      <c r="W287" s="6">
        <v>3.7527173913043477</v>
      </c>
      <c r="X287" s="6">
        <v>3.6489130434782622</v>
      </c>
      <c r="Y287" s="6">
        <v>0</v>
      </c>
      <c r="Z287" s="6">
        <f>SUM(NonNurse[[#This Row],[Physical Therapist (PT) Hours]],NonNurse[[#This Row],[PT Assistant Hours]],NonNurse[[#This Row],[PT Aide Hours]])/NonNurse[[#This Row],[MDS Census]]</f>
        <v>0.11218286655683692</v>
      </c>
      <c r="AA287" s="6">
        <v>0</v>
      </c>
      <c r="AB287" s="6">
        <v>0</v>
      </c>
      <c r="AC287" s="6">
        <v>0</v>
      </c>
      <c r="AD287" s="6">
        <v>0</v>
      </c>
      <c r="AE287" s="6">
        <v>0</v>
      </c>
      <c r="AF287" s="6">
        <v>0</v>
      </c>
      <c r="AG287" s="6">
        <v>0</v>
      </c>
      <c r="AH287" s="1">
        <v>245495</v>
      </c>
      <c r="AI287">
        <v>5</v>
      </c>
    </row>
    <row r="288" spans="1:35" x14ac:dyDescent="0.25">
      <c r="A288" t="s">
        <v>356</v>
      </c>
      <c r="B288" t="s">
        <v>95</v>
      </c>
      <c r="C288" t="s">
        <v>513</v>
      </c>
      <c r="D288" t="s">
        <v>413</v>
      </c>
      <c r="E288" s="6">
        <v>84.206521739130437</v>
      </c>
      <c r="F288" s="6">
        <v>5.5652173913043477</v>
      </c>
      <c r="G288" s="6">
        <v>0</v>
      </c>
      <c r="H288" s="6">
        <v>0.31521739130434784</v>
      </c>
      <c r="I288" s="6">
        <v>0</v>
      </c>
      <c r="J288" s="6">
        <v>0</v>
      </c>
      <c r="K288" s="6">
        <v>0</v>
      </c>
      <c r="L288" s="6">
        <v>5.356739130434784</v>
      </c>
      <c r="M288" s="6">
        <v>0.21739130434782608</v>
      </c>
      <c r="N288" s="6">
        <v>13.823369565217391</v>
      </c>
      <c r="O288" s="6">
        <f>SUM(NonNurse[[#This Row],[Qualified Social Work Staff Hours]],NonNurse[[#This Row],[Other Social Work Staff Hours]])/NonNurse[[#This Row],[MDS Census]]</f>
        <v>0.16674196463147023</v>
      </c>
      <c r="P288" s="6">
        <v>4.7391304347826084</v>
      </c>
      <c r="Q288" s="6">
        <v>4.8858695652173916</v>
      </c>
      <c r="R288" s="6">
        <f>SUM(NonNurse[[#This Row],[Qualified Activities Professional Hours]],NonNurse[[#This Row],[Other Activities Professional Hours]])/NonNurse[[#This Row],[MDS Census]]</f>
        <v>0.11430231057183425</v>
      </c>
      <c r="S288" s="6">
        <v>6.2604347826086961</v>
      </c>
      <c r="T288" s="6">
        <v>9.0759782608695652</v>
      </c>
      <c r="U288" s="6">
        <v>0</v>
      </c>
      <c r="V288" s="6">
        <f>SUM(NonNurse[[#This Row],[Occupational Therapist Hours]],NonNurse[[#This Row],[OT Assistant Hours]],NonNurse[[#This Row],[OT Aide Hours]])/NonNurse[[#This Row],[MDS Census]]</f>
        <v>0.18212856589647605</v>
      </c>
      <c r="W288" s="6">
        <v>6.8305434782608705</v>
      </c>
      <c r="X288" s="6">
        <v>10.169347826086957</v>
      </c>
      <c r="Y288" s="6">
        <v>0</v>
      </c>
      <c r="Z288" s="6">
        <f>SUM(NonNurse[[#This Row],[Physical Therapist (PT) Hours]],NonNurse[[#This Row],[PT Assistant Hours]],NonNurse[[#This Row],[PT Aide Hours]])/NonNurse[[#This Row],[MDS Census]]</f>
        <v>0.20188330966825868</v>
      </c>
      <c r="AA288" s="6">
        <v>0</v>
      </c>
      <c r="AB288" s="6">
        <v>0</v>
      </c>
      <c r="AC288" s="6">
        <v>0</v>
      </c>
      <c r="AD288" s="6">
        <v>0</v>
      </c>
      <c r="AE288" s="6">
        <v>4.6956521739130439</v>
      </c>
      <c r="AF288" s="6">
        <v>0</v>
      </c>
      <c r="AG288" s="6">
        <v>0</v>
      </c>
      <c r="AH288" s="1">
        <v>245295</v>
      </c>
      <c r="AI288">
        <v>5</v>
      </c>
    </row>
    <row r="289" spans="1:35" x14ac:dyDescent="0.25">
      <c r="A289" t="s">
        <v>356</v>
      </c>
      <c r="B289" t="s">
        <v>113</v>
      </c>
      <c r="C289" t="s">
        <v>500</v>
      </c>
      <c r="D289" t="s">
        <v>415</v>
      </c>
      <c r="E289" s="6">
        <v>64.163043478260875</v>
      </c>
      <c r="F289" s="6">
        <v>5.4782608695652177</v>
      </c>
      <c r="G289" s="6">
        <v>0</v>
      </c>
      <c r="H289" s="6">
        <v>0</v>
      </c>
      <c r="I289" s="6">
        <v>0.95652173913043481</v>
      </c>
      <c r="J289" s="6">
        <v>0</v>
      </c>
      <c r="K289" s="6">
        <v>0</v>
      </c>
      <c r="L289" s="6">
        <v>5.621956521739131</v>
      </c>
      <c r="M289" s="6">
        <v>0</v>
      </c>
      <c r="N289" s="6">
        <v>7.8152173913043477</v>
      </c>
      <c r="O289" s="6">
        <f>SUM(NonNurse[[#This Row],[Qualified Social Work Staff Hours]],NonNurse[[#This Row],[Other Social Work Staff Hours]])/NonNurse[[#This Row],[MDS Census]]</f>
        <v>0.12180247331865152</v>
      </c>
      <c r="P289" s="6">
        <v>3.4782608695652173</v>
      </c>
      <c r="Q289" s="6">
        <v>5.8369565217391308</v>
      </c>
      <c r="R289" s="6">
        <f>SUM(NonNurse[[#This Row],[Qualified Activities Professional Hours]],NonNurse[[#This Row],[Other Activities Professional Hours]])/NonNurse[[#This Row],[MDS Census]]</f>
        <v>0.14518041673725224</v>
      </c>
      <c r="S289" s="6">
        <v>5.494021739130436</v>
      </c>
      <c r="T289" s="6">
        <v>5.2866304347826096</v>
      </c>
      <c r="U289" s="6">
        <v>0</v>
      </c>
      <c r="V289" s="6">
        <f>SUM(NonNurse[[#This Row],[Occupational Therapist Hours]],NonNurse[[#This Row],[OT Assistant Hours]],NonNurse[[#This Row],[OT Aide Hours]])/NonNurse[[#This Row],[MDS Census]]</f>
        <v>0.1680196510249026</v>
      </c>
      <c r="W289" s="6">
        <v>5.7271739130434778</v>
      </c>
      <c r="X289" s="6">
        <v>9.0155434782608701</v>
      </c>
      <c r="Y289" s="6">
        <v>0</v>
      </c>
      <c r="Z289" s="6">
        <f>SUM(NonNurse[[#This Row],[Physical Therapist (PT) Hours]],NonNurse[[#This Row],[PT Assistant Hours]],NonNurse[[#This Row],[PT Aide Hours]])/NonNurse[[#This Row],[MDS Census]]</f>
        <v>0.22976960867355581</v>
      </c>
      <c r="AA289" s="6">
        <v>5.4782608695652177</v>
      </c>
      <c r="AB289" s="6">
        <v>0</v>
      </c>
      <c r="AC289" s="6">
        <v>0</v>
      </c>
      <c r="AD289" s="6">
        <v>0</v>
      </c>
      <c r="AE289" s="6">
        <v>0</v>
      </c>
      <c r="AF289" s="6">
        <v>0</v>
      </c>
      <c r="AG289" s="6">
        <v>0</v>
      </c>
      <c r="AH289" s="1">
        <v>245324</v>
      </c>
      <c r="AI289">
        <v>5</v>
      </c>
    </row>
    <row r="290" spans="1:35" x14ac:dyDescent="0.25">
      <c r="A290" t="s">
        <v>356</v>
      </c>
      <c r="B290" t="s">
        <v>42</v>
      </c>
      <c r="C290" t="s">
        <v>512</v>
      </c>
      <c r="D290" t="s">
        <v>415</v>
      </c>
      <c r="E290" s="6">
        <v>58.076086956521742</v>
      </c>
      <c r="F290" s="6">
        <v>3.9130434782608696</v>
      </c>
      <c r="G290" s="6">
        <v>0.2608695652173913</v>
      </c>
      <c r="H290" s="6">
        <v>0.52173913043478259</v>
      </c>
      <c r="I290" s="6">
        <v>1.0869565217391304</v>
      </c>
      <c r="J290" s="6">
        <v>0</v>
      </c>
      <c r="K290" s="6">
        <v>0</v>
      </c>
      <c r="L290" s="6">
        <v>2.6328260869565212</v>
      </c>
      <c r="M290" s="6">
        <v>5.0434782608695654</v>
      </c>
      <c r="N290" s="6">
        <v>5.0434782608695654</v>
      </c>
      <c r="O290" s="6">
        <f>SUM(NonNurse[[#This Row],[Qualified Social Work Staff Hours]],NonNurse[[#This Row],[Other Social Work Staff Hours]])/NonNurse[[#This Row],[MDS Census]]</f>
        <v>0.1736851955830058</v>
      </c>
      <c r="P290" s="6">
        <v>4.2608695652173916</v>
      </c>
      <c r="Q290" s="6">
        <v>1.2282608695652173</v>
      </c>
      <c r="R290" s="6">
        <f>SUM(NonNurse[[#This Row],[Qualified Activities Professional Hours]],NonNurse[[#This Row],[Other Activities Professional Hours]])/NonNurse[[#This Row],[MDS Census]]</f>
        <v>9.4516189406700368E-2</v>
      </c>
      <c r="S290" s="6">
        <v>7.1686956521739118</v>
      </c>
      <c r="T290" s="6">
        <v>4.9565217391304346</v>
      </c>
      <c r="U290" s="6">
        <v>0</v>
      </c>
      <c r="V290" s="6">
        <f>SUM(NonNurse[[#This Row],[Occupational Therapist Hours]],NonNurse[[#This Row],[OT Assistant Hours]],NonNurse[[#This Row],[OT Aide Hours]])/NonNurse[[#This Row],[MDS Census]]</f>
        <v>0.20878158338012348</v>
      </c>
      <c r="W290" s="6">
        <v>3.501630434782609</v>
      </c>
      <c r="X290" s="6">
        <v>4.6144565217391316</v>
      </c>
      <c r="Y290" s="6">
        <v>0</v>
      </c>
      <c r="Z290" s="6">
        <f>SUM(NonNurse[[#This Row],[Physical Therapist (PT) Hours]],NonNurse[[#This Row],[PT Assistant Hours]],NonNurse[[#This Row],[PT Aide Hours]])/NonNurse[[#This Row],[MDS Census]]</f>
        <v>0.13974920456672285</v>
      </c>
      <c r="AA290" s="6">
        <v>0</v>
      </c>
      <c r="AB290" s="6">
        <v>0</v>
      </c>
      <c r="AC290" s="6">
        <v>0</v>
      </c>
      <c r="AD290" s="6">
        <v>0</v>
      </c>
      <c r="AE290" s="6">
        <v>0</v>
      </c>
      <c r="AF290" s="6">
        <v>0</v>
      </c>
      <c r="AG290" s="6">
        <v>0</v>
      </c>
      <c r="AH290" s="1">
        <v>245222</v>
      </c>
      <c r="AI290">
        <v>5</v>
      </c>
    </row>
    <row r="291" spans="1:35" x14ac:dyDescent="0.25">
      <c r="A291" t="s">
        <v>356</v>
      </c>
      <c r="B291" t="s">
        <v>119</v>
      </c>
      <c r="C291" t="s">
        <v>483</v>
      </c>
      <c r="D291" t="s">
        <v>405</v>
      </c>
      <c r="E291" s="6">
        <v>21.554347826086957</v>
      </c>
      <c r="F291" s="6">
        <v>5.0434782608695654</v>
      </c>
      <c r="G291" s="6">
        <v>6.5217391304347824E-2</v>
      </c>
      <c r="H291" s="6">
        <v>0.10054347826086957</v>
      </c>
      <c r="I291" s="6">
        <v>0.69565217391304346</v>
      </c>
      <c r="J291" s="6">
        <v>0</v>
      </c>
      <c r="K291" s="6">
        <v>0</v>
      </c>
      <c r="L291" s="6">
        <v>1.5059782608695651</v>
      </c>
      <c r="M291" s="6">
        <v>2.3369565217391304</v>
      </c>
      <c r="N291" s="6">
        <v>0</v>
      </c>
      <c r="O291" s="6">
        <f>SUM(NonNurse[[#This Row],[Qualified Social Work Staff Hours]],NonNurse[[#This Row],[Other Social Work Staff Hours]])/NonNurse[[#This Row],[MDS Census]]</f>
        <v>0.10842158345940493</v>
      </c>
      <c r="P291" s="6">
        <v>0.55434782608695654</v>
      </c>
      <c r="Q291" s="6">
        <v>0</v>
      </c>
      <c r="R291" s="6">
        <f>SUM(NonNurse[[#This Row],[Qualified Activities Professional Hours]],NonNurse[[#This Row],[Other Activities Professional Hours]])/NonNurse[[#This Row],[MDS Census]]</f>
        <v>2.5718608169440244E-2</v>
      </c>
      <c r="S291" s="6">
        <v>1.9440217391304351</v>
      </c>
      <c r="T291" s="6">
        <v>2.7864130434782606</v>
      </c>
      <c r="U291" s="6">
        <v>0</v>
      </c>
      <c r="V291" s="6">
        <f>SUM(NonNurse[[#This Row],[Occupational Therapist Hours]],NonNurse[[#This Row],[OT Assistant Hours]],NonNurse[[#This Row],[OT Aide Hours]])/NonNurse[[#This Row],[MDS Census]]</f>
        <v>0.21946545637922341</v>
      </c>
      <c r="W291" s="6">
        <v>1.3171739130434783</v>
      </c>
      <c r="X291" s="6">
        <v>4.2784782608695648</v>
      </c>
      <c r="Y291" s="6">
        <v>0</v>
      </c>
      <c r="Z291" s="6">
        <f>SUM(NonNurse[[#This Row],[Physical Therapist (PT) Hours]],NonNurse[[#This Row],[PT Assistant Hours]],NonNurse[[#This Row],[PT Aide Hours]])/NonNurse[[#This Row],[MDS Census]]</f>
        <v>0.25960665658093796</v>
      </c>
      <c r="AA291" s="6">
        <v>0</v>
      </c>
      <c r="AB291" s="6">
        <v>0</v>
      </c>
      <c r="AC291" s="6">
        <v>0</v>
      </c>
      <c r="AD291" s="6">
        <v>0</v>
      </c>
      <c r="AE291" s="6">
        <v>0</v>
      </c>
      <c r="AF291" s="6">
        <v>0</v>
      </c>
      <c r="AG291" s="6">
        <v>0</v>
      </c>
      <c r="AH291" s="1">
        <v>245336</v>
      </c>
      <c r="AI291">
        <v>5</v>
      </c>
    </row>
    <row r="292" spans="1:35" x14ac:dyDescent="0.25">
      <c r="A292" t="s">
        <v>356</v>
      </c>
      <c r="B292" t="s">
        <v>118</v>
      </c>
      <c r="C292" t="s">
        <v>594</v>
      </c>
      <c r="D292" t="s">
        <v>415</v>
      </c>
      <c r="E292" s="6">
        <v>28.108695652173914</v>
      </c>
      <c r="F292" s="6">
        <v>4.6358695652173916</v>
      </c>
      <c r="G292" s="6">
        <v>3.2608695652173912E-2</v>
      </c>
      <c r="H292" s="6">
        <v>0.11413043478260869</v>
      </c>
      <c r="I292" s="6">
        <v>0.89130434782608692</v>
      </c>
      <c r="J292" s="6">
        <v>0</v>
      </c>
      <c r="K292" s="6">
        <v>0</v>
      </c>
      <c r="L292" s="6">
        <v>1.2738043478260868</v>
      </c>
      <c r="M292" s="6">
        <v>2.7010869565217392</v>
      </c>
      <c r="N292" s="6">
        <v>0</v>
      </c>
      <c r="O292" s="6">
        <f>SUM(NonNurse[[#This Row],[Qualified Social Work Staff Hours]],NonNurse[[#This Row],[Other Social Work Staff Hours]])/NonNurse[[#This Row],[MDS Census]]</f>
        <v>9.6094354215003869E-2</v>
      </c>
      <c r="P292" s="6">
        <v>4.7826086956521738</v>
      </c>
      <c r="Q292" s="6">
        <v>0</v>
      </c>
      <c r="R292" s="6">
        <f>SUM(NonNurse[[#This Row],[Qualified Activities Professional Hours]],NonNurse[[#This Row],[Other Activities Professional Hours]])/NonNurse[[#This Row],[MDS Census]]</f>
        <v>0.17014694508894043</v>
      </c>
      <c r="S292" s="6">
        <v>2.406195652173913</v>
      </c>
      <c r="T292" s="6">
        <v>1.1629347826086955</v>
      </c>
      <c r="U292" s="6">
        <v>0</v>
      </c>
      <c r="V292" s="6">
        <f>SUM(NonNurse[[#This Row],[Occupational Therapist Hours]],NonNurse[[#This Row],[OT Assistant Hours]],NonNurse[[#This Row],[OT Aide Hours]])/NonNurse[[#This Row],[MDS Census]]</f>
        <v>0.12697602474864655</v>
      </c>
      <c r="W292" s="6">
        <v>1.6072826086956522</v>
      </c>
      <c r="X292" s="6">
        <v>2.6225000000000009</v>
      </c>
      <c r="Y292" s="6">
        <v>0</v>
      </c>
      <c r="Z292" s="6">
        <f>SUM(NonNurse[[#This Row],[Physical Therapist (PT) Hours]],NonNurse[[#This Row],[PT Assistant Hours]],NonNurse[[#This Row],[PT Aide Hours]])/NonNurse[[#This Row],[MDS Census]]</f>
        <v>0.15047950502706886</v>
      </c>
      <c r="AA292" s="6">
        <v>0</v>
      </c>
      <c r="AB292" s="6">
        <v>0</v>
      </c>
      <c r="AC292" s="6">
        <v>0</v>
      </c>
      <c r="AD292" s="6">
        <v>0</v>
      </c>
      <c r="AE292" s="6">
        <v>0</v>
      </c>
      <c r="AF292" s="6">
        <v>0</v>
      </c>
      <c r="AG292" s="6">
        <v>0</v>
      </c>
      <c r="AH292" s="1">
        <v>245332</v>
      </c>
      <c r="AI292">
        <v>5</v>
      </c>
    </row>
    <row r="293" spans="1:35" x14ac:dyDescent="0.25">
      <c r="A293" t="s">
        <v>356</v>
      </c>
      <c r="B293" t="s">
        <v>33</v>
      </c>
      <c r="C293" t="s">
        <v>539</v>
      </c>
      <c r="D293" t="s">
        <v>411</v>
      </c>
      <c r="E293" s="6">
        <v>42.478260869565219</v>
      </c>
      <c r="F293" s="6">
        <v>5.4429347826086953</v>
      </c>
      <c r="G293" s="6">
        <v>0</v>
      </c>
      <c r="H293" s="6">
        <v>0</v>
      </c>
      <c r="I293" s="6">
        <v>0.95652173913043481</v>
      </c>
      <c r="J293" s="6">
        <v>0</v>
      </c>
      <c r="K293" s="6">
        <v>0</v>
      </c>
      <c r="L293" s="6">
        <v>4.0395652173913037</v>
      </c>
      <c r="M293" s="6">
        <v>2.5543478260869565</v>
      </c>
      <c r="N293" s="6">
        <v>0.92119565217391308</v>
      </c>
      <c r="O293" s="6">
        <f>SUM(NonNurse[[#This Row],[Qualified Social Work Staff Hours]],NonNurse[[#This Row],[Other Social Work Staff Hours]])/NonNurse[[#This Row],[MDS Census]]</f>
        <v>8.1819344933469804E-2</v>
      </c>
      <c r="P293" s="6">
        <v>4.8967391304347823</v>
      </c>
      <c r="Q293" s="6">
        <v>0</v>
      </c>
      <c r="R293" s="6">
        <f>SUM(NonNurse[[#This Row],[Qualified Activities Professional Hours]],NonNurse[[#This Row],[Other Activities Professional Hours]])/NonNurse[[#This Row],[MDS Census]]</f>
        <v>0.11527635619242578</v>
      </c>
      <c r="S293" s="6">
        <v>2.4833695652173913</v>
      </c>
      <c r="T293" s="6">
        <v>3.9794565217391304</v>
      </c>
      <c r="U293" s="6">
        <v>0</v>
      </c>
      <c r="V293" s="6">
        <f>SUM(NonNurse[[#This Row],[Occupational Therapist Hours]],NonNurse[[#This Row],[OT Assistant Hours]],NonNurse[[#This Row],[OT Aide Hours]])/NonNurse[[#This Row],[MDS Census]]</f>
        <v>0.15214431934493347</v>
      </c>
      <c r="W293" s="6">
        <v>1.7811956521739127</v>
      </c>
      <c r="X293" s="6">
        <v>5.3336956521739127</v>
      </c>
      <c r="Y293" s="6">
        <v>0</v>
      </c>
      <c r="Z293" s="6">
        <f>SUM(NonNurse[[#This Row],[Physical Therapist (PT) Hours]],NonNurse[[#This Row],[PT Assistant Hours]],NonNurse[[#This Row],[PT Aide Hours]])/NonNurse[[#This Row],[MDS Census]]</f>
        <v>0.16749488229273282</v>
      </c>
      <c r="AA293" s="6">
        <v>0</v>
      </c>
      <c r="AB293" s="6">
        <v>0</v>
      </c>
      <c r="AC293" s="6">
        <v>0</v>
      </c>
      <c r="AD293" s="6">
        <v>0</v>
      </c>
      <c r="AE293" s="6">
        <v>0</v>
      </c>
      <c r="AF293" s="6">
        <v>0</v>
      </c>
      <c r="AG293" s="6">
        <v>0</v>
      </c>
      <c r="AH293" s="1">
        <v>245201</v>
      </c>
      <c r="AI293">
        <v>5</v>
      </c>
    </row>
    <row r="294" spans="1:35" x14ac:dyDescent="0.25">
      <c r="A294" t="s">
        <v>356</v>
      </c>
      <c r="B294" t="s">
        <v>124</v>
      </c>
      <c r="C294" t="s">
        <v>541</v>
      </c>
      <c r="D294" t="s">
        <v>385</v>
      </c>
      <c r="E294" s="6">
        <v>51.836956521739133</v>
      </c>
      <c r="F294" s="6">
        <v>2.7826086956521738</v>
      </c>
      <c r="G294" s="6">
        <v>0</v>
      </c>
      <c r="H294" s="6">
        <v>0</v>
      </c>
      <c r="I294" s="6">
        <v>1.0652173913043479</v>
      </c>
      <c r="J294" s="6">
        <v>0</v>
      </c>
      <c r="K294" s="6">
        <v>0</v>
      </c>
      <c r="L294" s="6">
        <v>3.1301086956521735</v>
      </c>
      <c r="M294" s="6">
        <v>6.2608695652173916</v>
      </c>
      <c r="N294" s="6">
        <v>0</v>
      </c>
      <c r="O294" s="6">
        <f>SUM(NonNurse[[#This Row],[Qualified Social Work Staff Hours]],NonNurse[[#This Row],[Other Social Work Staff Hours]])/NonNurse[[#This Row],[MDS Census]]</f>
        <v>0.1207800377437618</v>
      </c>
      <c r="P294" s="6">
        <v>3.2173913043478262</v>
      </c>
      <c r="Q294" s="6">
        <v>5.2554347826086953</v>
      </c>
      <c r="R294" s="6">
        <f>SUM(NonNurse[[#This Row],[Qualified Activities Professional Hours]],NonNurse[[#This Row],[Other Activities Professional Hours]])/NonNurse[[#This Row],[MDS Census]]</f>
        <v>0.16345145732858041</v>
      </c>
      <c r="S294" s="6">
        <v>3.5886956521739122</v>
      </c>
      <c r="T294" s="6">
        <v>4.4738043478260874</v>
      </c>
      <c r="U294" s="6">
        <v>0</v>
      </c>
      <c r="V294" s="6">
        <f>SUM(NonNurse[[#This Row],[Occupational Therapist Hours]],NonNurse[[#This Row],[OT Assistant Hours]],NonNurse[[#This Row],[OT Aide Hours]])/NonNurse[[#This Row],[MDS Census]]</f>
        <v>0.1555357517299224</v>
      </c>
      <c r="W294" s="6">
        <v>3.8668478260869552</v>
      </c>
      <c r="X294" s="6">
        <v>0.45641304347826084</v>
      </c>
      <c r="Y294" s="6">
        <v>0</v>
      </c>
      <c r="Z294" s="6">
        <f>SUM(NonNurse[[#This Row],[Physical Therapist (PT) Hours]],NonNurse[[#This Row],[PT Assistant Hours]],NonNurse[[#This Row],[PT Aide Hours]])/NonNurse[[#This Row],[MDS Census]]</f>
        <v>8.3401132312853815E-2</v>
      </c>
      <c r="AA294" s="6">
        <v>0</v>
      </c>
      <c r="AB294" s="6">
        <v>0</v>
      </c>
      <c r="AC294" s="6">
        <v>0</v>
      </c>
      <c r="AD294" s="6">
        <v>0</v>
      </c>
      <c r="AE294" s="6">
        <v>0</v>
      </c>
      <c r="AF294" s="6">
        <v>0</v>
      </c>
      <c r="AG294" s="6">
        <v>0</v>
      </c>
      <c r="AH294" s="1">
        <v>245342</v>
      </c>
      <c r="AI294">
        <v>5</v>
      </c>
    </row>
    <row r="295" spans="1:35" x14ac:dyDescent="0.25">
      <c r="A295" t="s">
        <v>356</v>
      </c>
      <c r="B295" t="s">
        <v>120</v>
      </c>
      <c r="C295" t="s">
        <v>541</v>
      </c>
      <c r="D295" t="s">
        <v>385</v>
      </c>
      <c r="E295" s="6">
        <v>32.934782608695649</v>
      </c>
      <c r="F295" s="6">
        <v>2.347826086956522</v>
      </c>
      <c r="G295" s="6">
        <v>0</v>
      </c>
      <c r="H295" s="6">
        <v>0.16576086956521738</v>
      </c>
      <c r="I295" s="6">
        <v>0.89130434782608692</v>
      </c>
      <c r="J295" s="6">
        <v>0</v>
      </c>
      <c r="K295" s="6">
        <v>0</v>
      </c>
      <c r="L295" s="6">
        <v>0.88489130434782604</v>
      </c>
      <c r="M295" s="6">
        <v>3.347826086956522</v>
      </c>
      <c r="N295" s="6">
        <v>0</v>
      </c>
      <c r="O295" s="6">
        <f>SUM(NonNurse[[#This Row],[Qualified Social Work Staff Hours]],NonNurse[[#This Row],[Other Social Work Staff Hours]])/NonNurse[[#This Row],[MDS Census]]</f>
        <v>0.10165016501650166</v>
      </c>
      <c r="P295" s="6">
        <v>2.0869565217391304</v>
      </c>
      <c r="Q295" s="6">
        <v>3.4619565217391304</v>
      </c>
      <c r="R295" s="6">
        <f>SUM(NonNurse[[#This Row],[Qualified Activities Professional Hours]],NonNurse[[#This Row],[Other Activities Professional Hours]])/NonNurse[[#This Row],[MDS Census]]</f>
        <v>0.16848184818481848</v>
      </c>
      <c r="S295" s="6">
        <v>0.21619565217391304</v>
      </c>
      <c r="T295" s="6">
        <v>1.5557608695652174</v>
      </c>
      <c r="U295" s="6">
        <v>0</v>
      </c>
      <c r="V295" s="6">
        <f>SUM(NonNurse[[#This Row],[Occupational Therapist Hours]],NonNurse[[#This Row],[OT Assistant Hours]],NonNurse[[#This Row],[OT Aide Hours]])/NonNurse[[#This Row],[MDS Census]]</f>
        <v>5.3801980198019808E-2</v>
      </c>
      <c r="W295" s="6">
        <v>1.2905434782608693</v>
      </c>
      <c r="X295" s="6">
        <v>3.2599999999999993</v>
      </c>
      <c r="Y295" s="6">
        <v>0</v>
      </c>
      <c r="Z295" s="6">
        <f>SUM(NonNurse[[#This Row],[Physical Therapist (PT) Hours]],NonNurse[[#This Row],[PT Assistant Hours]],NonNurse[[#This Row],[PT Aide Hours]])/NonNurse[[#This Row],[MDS Census]]</f>
        <v>0.13816831683168315</v>
      </c>
      <c r="AA295" s="6">
        <v>0</v>
      </c>
      <c r="AB295" s="6">
        <v>0</v>
      </c>
      <c r="AC295" s="6">
        <v>0</v>
      </c>
      <c r="AD295" s="6">
        <v>0</v>
      </c>
      <c r="AE295" s="6">
        <v>0</v>
      </c>
      <c r="AF295" s="6">
        <v>0</v>
      </c>
      <c r="AG295" s="6">
        <v>0</v>
      </c>
      <c r="AH295" s="1">
        <v>245337</v>
      </c>
      <c r="AI295">
        <v>5</v>
      </c>
    </row>
    <row r="296" spans="1:35" x14ac:dyDescent="0.25">
      <c r="A296" t="s">
        <v>356</v>
      </c>
      <c r="B296" t="s">
        <v>159</v>
      </c>
      <c r="C296" t="s">
        <v>513</v>
      </c>
      <c r="D296" t="s">
        <v>413</v>
      </c>
      <c r="E296" s="6">
        <v>51.456521739130437</v>
      </c>
      <c r="F296" s="6">
        <v>4.9375</v>
      </c>
      <c r="G296" s="6">
        <v>0.2608695652173913</v>
      </c>
      <c r="H296" s="6">
        <v>0.52173913043478259</v>
      </c>
      <c r="I296" s="6">
        <v>1.2173913043478262</v>
      </c>
      <c r="J296" s="6">
        <v>0</v>
      </c>
      <c r="K296" s="6">
        <v>0</v>
      </c>
      <c r="L296" s="6">
        <v>1.0133695652173911</v>
      </c>
      <c r="M296" s="6">
        <v>3.2391304347826089</v>
      </c>
      <c r="N296" s="6">
        <v>0.32065217391304346</v>
      </c>
      <c r="O296" s="6">
        <f>SUM(NonNurse[[#This Row],[Qualified Social Work Staff Hours]],NonNurse[[#This Row],[Other Social Work Staff Hours]])/NonNurse[[#This Row],[MDS Census]]</f>
        <v>6.9180397127165186E-2</v>
      </c>
      <c r="P296" s="6">
        <v>2.3722826086956523</v>
      </c>
      <c r="Q296" s="6">
        <v>5.7119565217391308</v>
      </c>
      <c r="R296" s="6">
        <f>SUM(NonNurse[[#This Row],[Qualified Activities Professional Hours]],NonNurse[[#This Row],[Other Activities Professional Hours]])/NonNurse[[#This Row],[MDS Census]]</f>
        <v>0.15710815378115758</v>
      </c>
      <c r="S296" s="6">
        <v>0.9468478260869565</v>
      </c>
      <c r="T296" s="6">
        <v>4.449782608695652</v>
      </c>
      <c r="U296" s="6">
        <v>0</v>
      </c>
      <c r="V296" s="6">
        <f>SUM(NonNurse[[#This Row],[Occupational Therapist Hours]],NonNurse[[#This Row],[OT Assistant Hours]],NonNurse[[#This Row],[OT Aide Hours]])/NonNurse[[#This Row],[MDS Census]]</f>
        <v>0.10487748204478241</v>
      </c>
      <c r="W296" s="6">
        <v>0.88934782608695628</v>
      </c>
      <c r="X296" s="6">
        <v>3.4165217391304341</v>
      </c>
      <c r="Y296" s="6">
        <v>0</v>
      </c>
      <c r="Z296" s="6">
        <f>SUM(NonNurse[[#This Row],[Physical Therapist (PT) Hours]],NonNurse[[#This Row],[PT Assistant Hours]],NonNurse[[#This Row],[PT Aide Hours]])/NonNurse[[#This Row],[MDS Census]]</f>
        <v>8.3679763413603697E-2</v>
      </c>
      <c r="AA296" s="6">
        <v>2.2826086956521738</v>
      </c>
      <c r="AB296" s="6">
        <v>0</v>
      </c>
      <c r="AC296" s="6">
        <v>0</v>
      </c>
      <c r="AD296" s="6">
        <v>0</v>
      </c>
      <c r="AE296" s="6">
        <v>0</v>
      </c>
      <c r="AF296" s="6">
        <v>0</v>
      </c>
      <c r="AG296" s="6">
        <v>0</v>
      </c>
      <c r="AH296" s="1">
        <v>245394</v>
      </c>
      <c r="AI296">
        <v>5</v>
      </c>
    </row>
    <row r="297" spans="1:35" x14ac:dyDescent="0.25">
      <c r="A297" t="s">
        <v>356</v>
      </c>
      <c r="B297" t="s">
        <v>20</v>
      </c>
      <c r="C297" t="s">
        <v>481</v>
      </c>
      <c r="D297" t="s">
        <v>413</v>
      </c>
      <c r="E297" s="6">
        <v>131.7608695652174</v>
      </c>
      <c r="F297" s="6">
        <v>4.9021739130434785</v>
      </c>
      <c r="G297" s="6">
        <v>0.2608695652173913</v>
      </c>
      <c r="H297" s="6">
        <v>0.32608695652173914</v>
      </c>
      <c r="I297" s="6">
        <v>3.9130434782608696</v>
      </c>
      <c r="J297" s="6">
        <v>0</v>
      </c>
      <c r="K297" s="6">
        <v>0</v>
      </c>
      <c r="L297" s="6">
        <v>3.9200000000000004</v>
      </c>
      <c r="M297" s="6">
        <v>10.122282608695652</v>
      </c>
      <c r="N297" s="6">
        <v>5.4646739130434785</v>
      </c>
      <c r="O297" s="6">
        <f>SUM(NonNurse[[#This Row],[Qualified Social Work Staff Hours]],NonNurse[[#This Row],[Other Social Work Staff Hours]])/NonNurse[[#This Row],[MDS Census]]</f>
        <v>0.11829731067480613</v>
      </c>
      <c r="P297" s="6">
        <v>8.4157608695652169</v>
      </c>
      <c r="Q297" s="6">
        <v>9.7391304347826093</v>
      </c>
      <c r="R297" s="6">
        <f>SUM(NonNurse[[#This Row],[Qualified Activities Professional Hours]],NonNurse[[#This Row],[Other Activities Professional Hours]])/NonNurse[[#This Row],[MDS Census]]</f>
        <v>0.13778666886652369</v>
      </c>
      <c r="S297" s="6">
        <v>6.199347826086953</v>
      </c>
      <c r="T297" s="6">
        <v>12.07369565217391</v>
      </c>
      <c r="U297" s="6">
        <v>0</v>
      </c>
      <c r="V297" s="6">
        <f>SUM(NonNurse[[#This Row],[Occupational Therapist Hours]],NonNurse[[#This Row],[OT Assistant Hours]],NonNurse[[#This Row],[OT Aide Hours]])/NonNurse[[#This Row],[MDS Census]]</f>
        <v>0.13868338557993723</v>
      </c>
      <c r="W297" s="6">
        <v>6.2253260869565228</v>
      </c>
      <c r="X297" s="6">
        <v>10.164673913043478</v>
      </c>
      <c r="Y297" s="6">
        <v>0</v>
      </c>
      <c r="Z297" s="6">
        <f>SUM(NonNurse[[#This Row],[Physical Therapist (PT) Hours]],NonNurse[[#This Row],[PT Assistant Hours]],NonNurse[[#This Row],[PT Aide Hours]])/NonNurse[[#This Row],[MDS Census]]</f>
        <v>0.12439201451905625</v>
      </c>
      <c r="AA297" s="6">
        <v>7.7934782608695654</v>
      </c>
      <c r="AB297" s="6">
        <v>0</v>
      </c>
      <c r="AC297" s="6">
        <v>0</v>
      </c>
      <c r="AD297" s="6">
        <v>0</v>
      </c>
      <c r="AE297" s="6">
        <v>0</v>
      </c>
      <c r="AF297" s="6">
        <v>0</v>
      </c>
      <c r="AG297" s="6">
        <v>0</v>
      </c>
      <c r="AH297" s="1">
        <v>245105</v>
      </c>
      <c r="AI297">
        <v>5</v>
      </c>
    </row>
    <row r="298" spans="1:35" x14ac:dyDescent="0.25">
      <c r="A298" t="s">
        <v>356</v>
      </c>
      <c r="B298" t="s">
        <v>25</v>
      </c>
      <c r="C298" t="s">
        <v>535</v>
      </c>
      <c r="D298" t="s">
        <v>415</v>
      </c>
      <c r="E298" s="6">
        <v>137.11956521739131</v>
      </c>
      <c r="F298" s="6">
        <v>7.1684782608695654</v>
      </c>
      <c r="G298" s="6">
        <v>0</v>
      </c>
      <c r="H298" s="6">
        <v>0.2608695652173913</v>
      </c>
      <c r="I298" s="6">
        <v>3.9130434782608696</v>
      </c>
      <c r="J298" s="6">
        <v>0</v>
      </c>
      <c r="K298" s="6">
        <v>0</v>
      </c>
      <c r="L298" s="6">
        <v>5.0020652173913041</v>
      </c>
      <c r="M298" s="6">
        <v>15.201086956521738</v>
      </c>
      <c r="N298" s="6">
        <v>3.6141304347826089</v>
      </c>
      <c r="O298" s="6">
        <f>SUM(NonNurse[[#This Row],[Qualified Social Work Staff Hours]],NonNurse[[#This Row],[Other Social Work Staff Hours]])/NonNurse[[#This Row],[MDS Census]]</f>
        <v>0.13721759809750297</v>
      </c>
      <c r="P298" s="6">
        <v>7.3152173913043477</v>
      </c>
      <c r="Q298" s="6">
        <v>6.2391304347826084</v>
      </c>
      <c r="R298" s="6">
        <f>SUM(NonNurse[[#This Row],[Qualified Activities Professional Hours]],NonNurse[[#This Row],[Other Activities Professional Hours]])/NonNurse[[#This Row],[MDS Census]]</f>
        <v>9.8850574712643677E-2</v>
      </c>
      <c r="S298" s="6">
        <v>0.41304347826086957</v>
      </c>
      <c r="T298" s="6">
        <v>6.0717391304347839</v>
      </c>
      <c r="U298" s="6">
        <v>0</v>
      </c>
      <c r="V298" s="6">
        <f>SUM(NonNurse[[#This Row],[Occupational Therapist Hours]],NonNurse[[#This Row],[OT Assistant Hours]],NonNurse[[#This Row],[OT Aide Hours]])/NonNurse[[#This Row],[MDS Census]]</f>
        <v>4.7292905271502185E-2</v>
      </c>
      <c r="W298" s="6">
        <v>11.168043478260872</v>
      </c>
      <c r="X298" s="6">
        <v>7.1661956521739123</v>
      </c>
      <c r="Y298" s="6">
        <v>0</v>
      </c>
      <c r="Z298" s="6">
        <f>SUM(NonNurse[[#This Row],[Physical Therapist (PT) Hours]],NonNurse[[#This Row],[PT Assistant Hours]],NonNurse[[#This Row],[PT Aide Hours]])/NonNurse[[#This Row],[MDS Census]]</f>
        <v>0.13370986920332939</v>
      </c>
      <c r="AA298" s="6">
        <v>3.8804347826086958</v>
      </c>
      <c r="AB298" s="6">
        <v>0</v>
      </c>
      <c r="AC298" s="6">
        <v>0</v>
      </c>
      <c r="AD298" s="6">
        <v>0</v>
      </c>
      <c r="AE298" s="6">
        <v>0</v>
      </c>
      <c r="AF298" s="6">
        <v>0</v>
      </c>
      <c r="AG298" s="6">
        <v>0</v>
      </c>
      <c r="AH298" s="1">
        <v>245148</v>
      </c>
      <c r="AI298">
        <v>5</v>
      </c>
    </row>
    <row r="299" spans="1:35" x14ac:dyDescent="0.25">
      <c r="A299" t="s">
        <v>356</v>
      </c>
      <c r="B299" t="s">
        <v>96</v>
      </c>
      <c r="C299" t="s">
        <v>540</v>
      </c>
      <c r="D299" t="s">
        <v>411</v>
      </c>
      <c r="E299" s="6">
        <v>36.543478260869563</v>
      </c>
      <c r="F299" s="6">
        <v>5.3043478260869561</v>
      </c>
      <c r="G299" s="6">
        <v>0</v>
      </c>
      <c r="H299" s="6">
        <v>0</v>
      </c>
      <c r="I299" s="6">
        <v>0.91304347826086951</v>
      </c>
      <c r="J299" s="6">
        <v>0</v>
      </c>
      <c r="K299" s="6">
        <v>0</v>
      </c>
      <c r="L299" s="6">
        <v>5.2376086956521757</v>
      </c>
      <c r="M299" s="6">
        <v>5.0733695652173916</v>
      </c>
      <c r="N299" s="6">
        <v>0</v>
      </c>
      <c r="O299" s="6">
        <f>SUM(NonNurse[[#This Row],[Qualified Social Work Staff Hours]],NonNurse[[#This Row],[Other Social Work Staff Hours]])/NonNurse[[#This Row],[MDS Census]]</f>
        <v>0.13883105294467579</v>
      </c>
      <c r="P299" s="6">
        <v>4.5353260869565215</v>
      </c>
      <c r="Q299" s="6">
        <v>0</v>
      </c>
      <c r="R299" s="6">
        <f>SUM(NonNurse[[#This Row],[Qualified Activities Professional Hours]],NonNurse[[#This Row],[Other Activities Professional Hours]])/NonNurse[[#This Row],[MDS Census]]</f>
        <v>0.12410767400356931</v>
      </c>
      <c r="S299" s="6">
        <v>2.9971739130434791</v>
      </c>
      <c r="T299" s="6">
        <v>4.7810869565217384</v>
      </c>
      <c r="U299" s="6">
        <v>0</v>
      </c>
      <c r="V299" s="6">
        <f>SUM(NonNurse[[#This Row],[Occupational Therapist Hours]],NonNurse[[#This Row],[OT Assistant Hours]],NonNurse[[#This Row],[OT Aide Hours]])/NonNurse[[#This Row],[MDS Census]]</f>
        <v>0.21284949434860204</v>
      </c>
      <c r="W299" s="6">
        <v>1.9901086956521736</v>
      </c>
      <c r="X299" s="6">
        <v>6.2333695652173899</v>
      </c>
      <c r="Y299" s="6">
        <v>0</v>
      </c>
      <c r="Z299" s="6">
        <f>SUM(NonNurse[[#This Row],[Physical Therapist (PT) Hours]],NonNurse[[#This Row],[PT Assistant Hours]],NonNurse[[#This Row],[PT Aide Hours]])/NonNurse[[#This Row],[MDS Census]]</f>
        <v>0.22503271861986912</v>
      </c>
      <c r="AA299" s="6">
        <v>0</v>
      </c>
      <c r="AB299" s="6">
        <v>0</v>
      </c>
      <c r="AC299" s="6">
        <v>0</v>
      </c>
      <c r="AD299" s="6">
        <v>0</v>
      </c>
      <c r="AE299" s="6">
        <v>0</v>
      </c>
      <c r="AF299" s="6">
        <v>0</v>
      </c>
      <c r="AG299" s="6">
        <v>0</v>
      </c>
      <c r="AH299" s="1">
        <v>245298</v>
      </c>
      <c r="AI299">
        <v>5</v>
      </c>
    </row>
    <row r="300" spans="1:35" x14ac:dyDescent="0.25">
      <c r="A300" t="s">
        <v>356</v>
      </c>
      <c r="B300" t="s">
        <v>114</v>
      </c>
      <c r="C300" t="s">
        <v>470</v>
      </c>
      <c r="D300" t="s">
        <v>389</v>
      </c>
      <c r="E300" s="6">
        <v>67.565217391304344</v>
      </c>
      <c r="F300" s="6">
        <v>5.0869565217391308</v>
      </c>
      <c r="G300" s="6">
        <v>2.1739130434782608E-2</v>
      </c>
      <c r="H300" s="6">
        <v>0.39673913043478259</v>
      </c>
      <c r="I300" s="6">
        <v>0.95652173913043481</v>
      </c>
      <c r="J300" s="6">
        <v>0</v>
      </c>
      <c r="K300" s="6">
        <v>0</v>
      </c>
      <c r="L300" s="6">
        <v>0.6610869565217391</v>
      </c>
      <c r="M300" s="6">
        <v>5.1304347826086953</v>
      </c>
      <c r="N300" s="6">
        <v>0</v>
      </c>
      <c r="O300" s="6">
        <f>SUM(NonNurse[[#This Row],[Qualified Social Work Staff Hours]],NonNurse[[#This Row],[Other Social Work Staff Hours]])/NonNurse[[#This Row],[MDS Census]]</f>
        <v>7.5933075933075939E-2</v>
      </c>
      <c r="P300" s="6">
        <v>5.1277173913043477</v>
      </c>
      <c r="Q300" s="6">
        <v>34.826086956521742</v>
      </c>
      <c r="R300" s="6">
        <f>SUM(NonNurse[[#This Row],[Qualified Activities Professional Hours]],NonNurse[[#This Row],[Other Activities Professional Hours]])/NonNurse[[#This Row],[MDS Census]]</f>
        <v>0.59133687258687273</v>
      </c>
      <c r="S300" s="6">
        <v>3.5100000000000007</v>
      </c>
      <c r="T300" s="6">
        <v>4.2255434782608718</v>
      </c>
      <c r="U300" s="6">
        <v>0</v>
      </c>
      <c r="V300" s="6">
        <f>SUM(NonNurse[[#This Row],[Occupational Therapist Hours]],NonNurse[[#This Row],[OT Assistant Hours]],NonNurse[[#This Row],[OT Aide Hours]])/NonNurse[[#This Row],[MDS Census]]</f>
        <v>0.11449002574002579</v>
      </c>
      <c r="W300" s="6">
        <v>3.7730434782608691</v>
      </c>
      <c r="X300" s="6">
        <v>7.7697826086956505</v>
      </c>
      <c r="Y300" s="6">
        <v>0</v>
      </c>
      <c r="Z300" s="6">
        <f>SUM(NonNurse[[#This Row],[Physical Therapist (PT) Hours]],NonNurse[[#This Row],[PT Assistant Hours]],NonNurse[[#This Row],[PT Aide Hours]])/NonNurse[[#This Row],[MDS Census]]</f>
        <v>0.17083976833976833</v>
      </c>
      <c r="AA300" s="6">
        <v>0</v>
      </c>
      <c r="AB300" s="6">
        <v>0</v>
      </c>
      <c r="AC300" s="6">
        <v>0</v>
      </c>
      <c r="AD300" s="6">
        <v>0</v>
      </c>
      <c r="AE300" s="6">
        <v>0</v>
      </c>
      <c r="AF300" s="6">
        <v>0</v>
      </c>
      <c r="AG300" s="6">
        <v>0</v>
      </c>
      <c r="AH300" s="1">
        <v>245325</v>
      </c>
      <c r="AI300">
        <v>5</v>
      </c>
    </row>
    <row r="301" spans="1:35" x14ac:dyDescent="0.25">
      <c r="A301" t="s">
        <v>356</v>
      </c>
      <c r="B301" t="s">
        <v>207</v>
      </c>
      <c r="C301" t="s">
        <v>639</v>
      </c>
      <c r="D301" t="s">
        <v>417</v>
      </c>
      <c r="E301" s="6">
        <v>38.228260869565219</v>
      </c>
      <c r="F301" s="6">
        <v>4.3994565217391308</v>
      </c>
      <c r="G301" s="6">
        <v>0</v>
      </c>
      <c r="H301" s="6">
        <v>0</v>
      </c>
      <c r="I301" s="6">
        <v>0.97826086956521741</v>
      </c>
      <c r="J301" s="6">
        <v>0</v>
      </c>
      <c r="K301" s="6">
        <v>0</v>
      </c>
      <c r="L301" s="6">
        <v>1.927717391304347</v>
      </c>
      <c r="M301" s="6">
        <v>0</v>
      </c>
      <c r="N301" s="6">
        <v>5.3695652173913047</v>
      </c>
      <c r="O301" s="6">
        <f>SUM(NonNurse[[#This Row],[Qualified Social Work Staff Hours]],NonNurse[[#This Row],[Other Social Work Staff Hours]])/NonNurse[[#This Row],[MDS Census]]</f>
        <v>0.14046061984646005</v>
      </c>
      <c r="P301" s="6">
        <v>5.1195652173913047</v>
      </c>
      <c r="Q301" s="6">
        <v>5.3532608695652177</v>
      </c>
      <c r="R301" s="6">
        <f>SUM(NonNurse[[#This Row],[Qualified Activities Professional Hours]],NonNurse[[#This Row],[Other Activities Professional Hours]])/NonNurse[[#This Row],[MDS Census]]</f>
        <v>0.27395507534830826</v>
      </c>
      <c r="S301" s="6">
        <v>3.0042391304347831</v>
      </c>
      <c r="T301" s="6">
        <v>4.5641304347826095</v>
      </c>
      <c r="U301" s="6">
        <v>0</v>
      </c>
      <c r="V301" s="6">
        <f>SUM(NonNurse[[#This Row],[Occupational Therapist Hours]],NonNurse[[#This Row],[OT Assistant Hours]],NonNurse[[#This Row],[OT Aide Hours]])/NonNurse[[#This Row],[MDS Census]]</f>
        <v>0.1979783906738698</v>
      </c>
      <c r="W301" s="6">
        <v>3.9644565217391308</v>
      </c>
      <c r="X301" s="6">
        <v>4.6769565217391307</v>
      </c>
      <c r="Y301" s="6">
        <v>0</v>
      </c>
      <c r="Z301" s="6">
        <f>SUM(NonNurse[[#This Row],[Physical Therapist (PT) Hours]],NonNurse[[#This Row],[PT Assistant Hours]],NonNurse[[#This Row],[PT Aide Hours]])/NonNurse[[#This Row],[MDS Census]]</f>
        <v>0.22604776798407733</v>
      </c>
      <c r="AA301" s="6">
        <v>0</v>
      </c>
      <c r="AB301" s="6">
        <v>0</v>
      </c>
      <c r="AC301" s="6">
        <v>0</v>
      </c>
      <c r="AD301" s="6">
        <v>0</v>
      </c>
      <c r="AE301" s="6">
        <v>0</v>
      </c>
      <c r="AF301" s="6">
        <v>0</v>
      </c>
      <c r="AG301" s="6">
        <v>0</v>
      </c>
      <c r="AH301" s="1">
        <v>245459</v>
      </c>
      <c r="AI301">
        <v>5</v>
      </c>
    </row>
    <row r="302" spans="1:35" x14ac:dyDescent="0.25">
      <c r="A302" t="s">
        <v>356</v>
      </c>
      <c r="B302" t="s">
        <v>127</v>
      </c>
      <c r="C302" t="s">
        <v>598</v>
      </c>
      <c r="D302" t="s">
        <v>444</v>
      </c>
      <c r="E302" s="6">
        <v>32.086956521739133</v>
      </c>
      <c r="F302" s="6">
        <v>5.2228260869565215</v>
      </c>
      <c r="G302" s="6">
        <v>6.5217391304347824E-2</v>
      </c>
      <c r="H302" s="6">
        <v>0.2608695652173913</v>
      </c>
      <c r="I302" s="6">
        <v>0.65217391304347827</v>
      </c>
      <c r="J302" s="6">
        <v>0</v>
      </c>
      <c r="K302" s="6">
        <v>0</v>
      </c>
      <c r="L302" s="6">
        <v>0.1358695652173913</v>
      </c>
      <c r="M302" s="6">
        <v>4.8260869565217392</v>
      </c>
      <c r="N302" s="6">
        <v>0.17391304347826086</v>
      </c>
      <c r="O302" s="6">
        <f>SUM(NonNurse[[#This Row],[Qualified Social Work Staff Hours]],NonNurse[[#This Row],[Other Social Work Staff Hours]])/NonNurse[[#This Row],[MDS Census]]</f>
        <v>0.15582655826558264</v>
      </c>
      <c r="P302" s="6">
        <v>3.347826086956522</v>
      </c>
      <c r="Q302" s="6">
        <v>5.2282608695652177</v>
      </c>
      <c r="R302" s="6">
        <f>SUM(NonNurse[[#This Row],[Qualified Activities Professional Hours]],NonNurse[[#This Row],[Other Activities Professional Hours]])/NonNurse[[#This Row],[MDS Census]]</f>
        <v>0.26727642276422764</v>
      </c>
      <c r="S302" s="6">
        <v>2.6482608695652172</v>
      </c>
      <c r="T302" s="6">
        <v>1.5810869565217389</v>
      </c>
      <c r="U302" s="6">
        <v>0</v>
      </c>
      <c r="V302" s="6">
        <f>SUM(NonNurse[[#This Row],[Occupational Therapist Hours]],NonNurse[[#This Row],[OT Assistant Hours]],NonNurse[[#This Row],[OT Aide Hours]])/NonNurse[[#This Row],[MDS Census]]</f>
        <v>0.13180894308943086</v>
      </c>
      <c r="W302" s="6">
        <v>1.1759782608695653</v>
      </c>
      <c r="X302" s="6">
        <v>3.8710869565217396</v>
      </c>
      <c r="Y302" s="6">
        <v>0</v>
      </c>
      <c r="Z302" s="6">
        <f>SUM(NonNurse[[#This Row],[Physical Therapist (PT) Hours]],NonNurse[[#This Row],[PT Assistant Hours]],NonNurse[[#This Row],[PT Aide Hours]])/NonNurse[[#This Row],[MDS Census]]</f>
        <v>0.15729336043360434</v>
      </c>
      <c r="AA302" s="6">
        <v>0</v>
      </c>
      <c r="AB302" s="6">
        <v>0</v>
      </c>
      <c r="AC302" s="6">
        <v>0</v>
      </c>
      <c r="AD302" s="6">
        <v>0</v>
      </c>
      <c r="AE302" s="6">
        <v>0</v>
      </c>
      <c r="AF302" s="6">
        <v>0</v>
      </c>
      <c r="AG302" s="6">
        <v>0</v>
      </c>
      <c r="AH302" s="1">
        <v>245345</v>
      </c>
      <c r="AI302">
        <v>5</v>
      </c>
    </row>
    <row r="303" spans="1:35" x14ac:dyDescent="0.25">
      <c r="A303" t="s">
        <v>356</v>
      </c>
      <c r="B303" t="s">
        <v>289</v>
      </c>
      <c r="C303" t="s">
        <v>497</v>
      </c>
      <c r="D303" t="s">
        <v>403</v>
      </c>
      <c r="E303" s="6">
        <v>66.728260869565219</v>
      </c>
      <c r="F303" s="6">
        <v>3.0461956521739131</v>
      </c>
      <c r="G303" s="6">
        <v>0</v>
      </c>
      <c r="H303" s="6">
        <v>0.36956521739130432</v>
      </c>
      <c r="I303" s="6">
        <v>3.8804347826086958</v>
      </c>
      <c r="J303" s="6">
        <v>0</v>
      </c>
      <c r="K303" s="6">
        <v>0</v>
      </c>
      <c r="L303" s="6">
        <v>2.4793478260869564</v>
      </c>
      <c r="M303" s="6">
        <v>6.0282608695652184</v>
      </c>
      <c r="N303" s="6">
        <v>0</v>
      </c>
      <c r="O303" s="6">
        <f>SUM(NonNurse[[#This Row],[Qualified Social Work Staff Hours]],NonNurse[[#This Row],[Other Social Work Staff Hours]])/NonNurse[[#This Row],[MDS Census]]</f>
        <v>9.034044632676333E-2</v>
      </c>
      <c r="P303" s="6">
        <v>0</v>
      </c>
      <c r="Q303" s="6">
        <v>6.7750000000000004</v>
      </c>
      <c r="R303" s="6">
        <f>SUM(NonNurse[[#This Row],[Qualified Activities Professional Hours]],NonNurse[[#This Row],[Other Activities Professional Hours]])/NonNurse[[#This Row],[MDS Census]]</f>
        <v>0.10153119400553837</v>
      </c>
      <c r="S303" s="6">
        <v>0.28880434782608694</v>
      </c>
      <c r="T303" s="6">
        <v>0</v>
      </c>
      <c r="U303" s="6">
        <v>0</v>
      </c>
      <c r="V303" s="6">
        <f>SUM(NonNurse[[#This Row],[Occupational Therapist Hours]],NonNurse[[#This Row],[OT Assistant Hours]],NonNurse[[#This Row],[OT Aide Hours]])/NonNurse[[#This Row],[MDS Census]]</f>
        <v>4.3280664603355589E-3</v>
      </c>
      <c r="W303" s="6">
        <v>3.6870652173913041</v>
      </c>
      <c r="X303" s="6">
        <v>2.2603260869565212</v>
      </c>
      <c r="Y303" s="6">
        <v>0</v>
      </c>
      <c r="Z303" s="6">
        <f>SUM(NonNurse[[#This Row],[Physical Therapist (PT) Hours]],NonNurse[[#This Row],[PT Assistant Hours]],NonNurse[[#This Row],[PT Aide Hours]])/NonNurse[[#This Row],[MDS Census]]</f>
        <v>8.9128522560677617E-2</v>
      </c>
      <c r="AA303" s="6">
        <v>0</v>
      </c>
      <c r="AB303" s="6">
        <v>14.434782608695652</v>
      </c>
      <c r="AC303" s="6">
        <v>0</v>
      </c>
      <c r="AD303" s="6">
        <v>0</v>
      </c>
      <c r="AE303" s="6">
        <v>0</v>
      </c>
      <c r="AF303" s="6">
        <v>0</v>
      </c>
      <c r="AG303" s="6">
        <v>0</v>
      </c>
      <c r="AH303" s="1">
        <v>245590</v>
      </c>
      <c r="AI303">
        <v>5</v>
      </c>
    </row>
    <row r="304" spans="1:35" x14ac:dyDescent="0.25">
      <c r="A304" t="s">
        <v>356</v>
      </c>
      <c r="B304" t="s">
        <v>222</v>
      </c>
      <c r="C304" t="s">
        <v>545</v>
      </c>
      <c r="D304" t="s">
        <v>420</v>
      </c>
      <c r="E304" s="6">
        <v>61.021739130434781</v>
      </c>
      <c r="F304" s="6">
        <v>5.0434782608695654</v>
      </c>
      <c r="G304" s="6">
        <v>6.5217391304347824E-2</v>
      </c>
      <c r="H304" s="6">
        <v>0.2608695652173913</v>
      </c>
      <c r="I304" s="6">
        <v>1.5652173913043479</v>
      </c>
      <c r="J304" s="6">
        <v>0</v>
      </c>
      <c r="K304" s="6">
        <v>0</v>
      </c>
      <c r="L304" s="6">
        <v>0.23097826086956519</v>
      </c>
      <c r="M304" s="6">
        <v>0.69565217391304346</v>
      </c>
      <c r="N304" s="6">
        <v>4.7826086956521738</v>
      </c>
      <c r="O304" s="6">
        <f>SUM(NonNurse[[#This Row],[Qualified Social Work Staff Hours]],NonNurse[[#This Row],[Other Social Work Staff Hours]])/NonNurse[[#This Row],[MDS Census]]</f>
        <v>8.9775561097256845E-2</v>
      </c>
      <c r="P304" s="6">
        <v>5.3913043478260869</v>
      </c>
      <c r="Q304" s="6">
        <v>11.296195652173912</v>
      </c>
      <c r="R304" s="6">
        <f>SUM(NonNurse[[#This Row],[Qualified Activities Professional Hours]],NonNurse[[#This Row],[Other Activities Professional Hours]])/NonNurse[[#This Row],[MDS Census]]</f>
        <v>0.27346811542572141</v>
      </c>
      <c r="S304" s="6">
        <v>7.2703260869565227</v>
      </c>
      <c r="T304" s="6">
        <v>6.5566304347826074</v>
      </c>
      <c r="U304" s="6">
        <v>0</v>
      </c>
      <c r="V304" s="6">
        <f>SUM(NonNurse[[#This Row],[Occupational Therapist Hours]],NonNurse[[#This Row],[OT Assistant Hours]],NonNurse[[#This Row],[OT Aide Hours]])/NonNurse[[#This Row],[MDS Census]]</f>
        <v>0.22659066619166371</v>
      </c>
      <c r="W304" s="6">
        <v>5.5739130434782602</v>
      </c>
      <c r="X304" s="6">
        <v>10.50771739130435</v>
      </c>
      <c r="Y304" s="6">
        <v>0</v>
      </c>
      <c r="Z304" s="6">
        <f>SUM(NonNurse[[#This Row],[Physical Therapist (PT) Hours]],NonNurse[[#This Row],[PT Assistant Hours]],NonNurse[[#This Row],[PT Aide Hours]])/NonNurse[[#This Row],[MDS Census]]</f>
        <v>0.26353936587103671</v>
      </c>
      <c r="AA304" s="6">
        <v>0</v>
      </c>
      <c r="AB304" s="6">
        <v>0</v>
      </c>
      <c r="AC304" s="6">
        <v>0</v>
      </c>
      <c r="AD304" s="6">
        <v>0</v>
      </c>
      <c r="AE304" s="6">
        <v>0</v>
      </c>
      <c r="AF304" s="6">
        <v>0</v>
      </c>
      <c r="AG304" s="6">
        <v>0</v>
      </c>
      <c r="AH304" s="1">
        <v>245483</v>
      </c>
      <c r="AI304">
        <v>5</v>
      </c>
    </row>
    <row r="305" spans="1:35" x14ac:dyDescent="0.25">
      <c r="A305" t="s">
        <v>356</v>
      </c>
      <c r="B305" t="s">
        <v>100</v>
      </c>
      <c r="C305" t="s">
        <v>581</v>
      </c>
      <c r="D305" t="s">
        <v>424</v>
      </c>
      <c r="E305" s="6">
        <v>29.326086956521738</v>
      </c>
      <c r="F305" s="6">
        <v>5.6521739130434785</v>
      </c>
      <c r="G305" s="6">
        <v>0</v>
      </c>
      <c r="H305" s="6">
        <v>0</v>
      </c>
      <c r="I305" s="6">
        <v>0</v>
      </c>
      <c r="J305" s="6">
        <v>0</v>
      </c>
      <c r="K305" s="6">
        <v>0</v>
      </c>
      <c r="L305" s="6">
        <v>0.30706521739130432</v>
      </c>
      <c r="M305" s="6">
        <v>0</v>
      </c>
      <c r="N305" s="6">
        <v>0</v>
      </c>
      <c r="O305" s="6">
        <f>SUM(NonNurse[[#This Row],[Qualified Social Work Staff Hours]],NonNurse[[#This Row],[Other Social Work Staff Hours]])/NonNurse[[#This Row],[MDS Census]]</f>
        <v>0</v>
      </c>
      <c r="P305" s="6">
        <v>0</v>
      </c>
      <c r="Q305" s="6">
        <v>10.855978260869565</v>
      </c>
      <c r="R305" s="6">
        <f>SUM(NonNurse[[#This Row],[Qualified Activities Professional Hours]],NonNurse[[#This Row],[Other Activities Professional Hours]])/NonNurse[[#This Row],[MDS Census]]</f>
        <v>0.37018161601186061</v>
      </c>
      <c r="S305" s="6">
        <v>9.0951086956521738</v>
      </c>
      <c r="T305" s="6">
        <v>0</v>
      </c>
      <c r="U305" s="6">
        <v>0</v>
      </c>
      <c r="V305" s="6">
        <f>SUM(NonNurse[[#This Row],[Occupational Therapist Hours]],NonNurse[[#This Row],[OT Assistant Hours]],NonNurse[[#This Row],[OT Aide Hours]])/NonNurse[[#This Row],[MDS Census]]</f>
        <v>0.3101371386212009</v>
      </c>
      <c r="W305" s="6">
        <v>4.2472826086956523</v>
      </c>
      <c r="X305" s="6">
        <v>3.714673913043478</v>
      </c>
      <c r="Y305" s="6">
        <v>0</v>
      </c>
      <c r="Z305" s="6">
        <f>SUM(NonNurse[[#This Row],[Physical Therapist (PT) Hours]],NonNurse[[#This Row],[PT Assistant Hours]],NonNurse[[#This Row],[PT Aide Hours]])/NonNurse[[#This Row],[MDS Census]]</f>
        <v>0.27149740548554485</v>
      </c>
      <c r="AA305" s="6">
        <v>0</v>
      </c>
      <c r="AB305" s="6">
        <v>0</v>
      </c>
      <c r="AC305" s="6">
        <v>0</v>
      </c>
      <c r="AD305" s="6">
        <v>0</v>
      </c>
      <c r="AE305" s="6">
        <v>0</v>
      </c>
      <c r="AF305" s="6">
        <v>0</v>
      </c>
      <c r="AG305" s="6">
        <v>0</v>
      </c>
      <c r="AH305" s="1">
        <v>245304</v>
      </c>
      <c r="AI305">
        <v>5</v>
      </c>
    </row>
    <row r="306" spans="1:35" x14ac:dyDescent="0.25">
      <c r="A306" t="s">
        <v>356</v>
      </c>
      <c r="B306" t="s">
        <v>91</v>
      </c>
      <c r="C306" t="s">
        <v>574</v>
      </c>
      <c r="D306" t="s">
        <v>415</v>
      </c>
      <c r="E306" s="6">
        <v>57.206521739130437</v>
      </c>
      <c r="F306" s="6">
        <v>0</v>
      </c>
      <c r="G306" s="6">
        <v>0</v>
      </c>
      <c r="H306" s="6">
        <v>0</v>
      </c>
      <c r="I306" s="6">
        <v>0</v>
      </c>
      <c r="J306" s="6">
        <v>0</v>
      </c>
      <c r="K306" s="6">
        <v>0</v>
      </c>
      <c r="L306" s="6">
        <v>0</v>
      </c>
      <c r="M306" s="6">
        <v>0</v>
      </c>
      <c r="N306" s="6">
        <v>0</v>
      </c>
      <c r="O306" s="6">
        <f>SUM(NonNurse[[#This Row],[Qualified Social Work Staff Hours]],NonNurse[[#This Row],[Other Social Work Staff Hours]])/NonNurse[[#This Row],[MDS Census]]</f>
        <v>0</v>
      </c>
      <c r="P306" s="6">
        <v>0</v>
      </c>
      <c r="Q306" s="6">
        <v>0</v>
      </c>
      <c r="R306" s="6">
        <f>SUM(NonNurse[[#This Row],[Qualified Activities Professional Hours]],NonNurse[[#This Row],[Other Activities Professional Hours]])/NonNurse[[#This Row],[MDS Census]]</f>
        <v>0</v>
      </c>
      <c r="S306" s="6">
        <v>0</v>
      </c>
      <c r="T306" s="6">
        <v>2.5815217391304346</v>
      </c>
      <c r="U306" s="6">
        <v>0</v>
      </c>
      <c r="V306" s="6">
        <f>SUM(NonNurse[[#This Row],[Occupational Therapist Hours]],NonNurse[[#This Row],[OT Assistant Hours]],NonNurse[[#This Row],[OT Aide Hours]])/NonNurse[[#This Row],[MDS Census]]</f>
        <v>4.5126353790613714E-2</v>
      </c>
      <c r="W306" s="6">
        <v>0</v>
      </c>
      <c r="X306" s="6">
        <v>4.9103260869565215</v>
      </c>
      <c r="Y306" s="6">
        <v>0</v>
      </c>
      <c r="Z306" s="6">
        <f>SUM(NonNurse[[#This Row],[Physical Therapist (PT) Hours]],NonNurse[[#This Row],[PT Assistant Hours]],NonNurse[[#This Row],[PT Aide Hours]])/NonNurse[[#This Row],[MDS Census]]</f>
        <v>8.5835075052251561E-2</v>
      </c>
      <c r="AA306" s="6">
        <v>0</v>
      </c>
      <c r="AB306" s="6">
        <v>0</v>
      </c>
      <c r="AC306" s="6">
        <v>0</v>
      </c>
      <c r="AD306" s="6">
        <v>7.7038043478260869</v>
      </c>
      <c r="AE306" s="6">
        <v>0</v>
      </c>
      <c r="AF306" s="6">
        <v>0</v>
      </c>
      <c r="AG306" s="6">
        <v>0</v>
      </c>
      <c r="AH306" s="1">
        <v>245289</v>
      </c>
      <c r="AI306">
        <v>5</v>
      </c>
    </row>
    <row r="307" spans="1:35" x14ac:dyDescent="0.25">
      <c r="A307" t="s">
        <v>356</v>
      </c>
      <c r="B307" t="s">
        <v>88</v>
      </c>
      <c r="C307" t="s">
        <v>506</v>
      </c>
      <c r="D307" t="s">
        <v>420</v>
      </c>
      <c r="E307" s="6">
        <v>68.913043478260875</v>
      </c>
      <c r="F307" s="6">
        <v>5.3043478260869561</v>
      </c>
      <c r="G307" s="6">
        <v>2.1739130434782608E-2</v>
      </c>
      <c r="H307" s="6">
        <v>2.1739130434782608E-2</v>
      </c>
      <c r="I307" s="6">
        <v>1.2173913043478262</v>
      </c>
      <c r="J307" s="6">
        <v>0</v>
      </c>
      <c r="K307" s="6">
        <v>0</v>
      </c>
      <c r="L307" s="6">
        <v>4.2271739130434778</v>
      </c>
      <c r="M307" s="6">
        <v>5.2173913043478262</v>
      </c>
      <c r="N307" s="6">
        <v>2.7798913043478262</v>
      </c>
      <c r="O307" s="6">
        <f>SUM(NonNurse[[#This Row],[Qualified Social Work Staff Hours]],NonNurse[[#This Row],[Other Social Work Staff Hours]])/NonNurse[[#This Row],[MDS Census]]</f>
        <v>0.11604889589905362</v>
      </c>
      <c r="P307" s="6">
        <v>4.7826086956521738</v>
      </c>
      <c r="Q307" s="6">
        <v>19.355978260869566</v>
      </c>
      <c r="R307" s="6">
        <f>SUM(NonNurse[[#This Row],[Qualified Activities Professional Hours]],NonNurse[[#This Row],[Other Activities Professional Hours]])/NonNurse[[#This Row],[MDS Census]]</f>
        <v>0.35027602523659307</v>
      </c>
      <c r="S307" s="6">
        <v>6.1424999999999974</v>
      </c>
      <c r="T307" s="6">
        <v>6.2306521739130423</v>
      </c>
      <c r="U307" s="6">
        <v>0</v>
      </c>
      <c r="V307" s="6">
        <f>SUM(NonNurse[[#This Row],[Occupational Therapist Hours]],NonNurse[[#This Row],[OT Assistant Hours]],NonNurse[[#This Row],[OT Aide Hours]])/NonNurse[[#This Row],[MDS Census]]</f>
        <v>0.17954731861198731</v>
      </c>
      <c r="W307" s="6">
        <v>2.6644565217391305</v>
      </c>
      <c r="X307" s="6">
        <v>5.173043478260869</v>
      </c>
      <c r="Y307" s="6">
        <v>0</v>
      </c>
      <c r="Z307" s="6">
        <f>SUM(NonNurse[[#This Row],[Physical Therapist (PT) Hours]],NonNurse[[#This Row],[PT Assistant Hours]],NonNurse[[#This Row],[PT Aide Hours]])/NonNurse[[#This Row],[MDS Census]]</f>
        <v>0.11373028391167191</v>
      </c>
      <c r="AA307" s="6">
        <v>0</v>
      </c>
      <c r="AB307" s="6">
        <v>0</v>
      </c>
      <c r="AC307" s="6">
        <v>0</v>
      </c>
      <c r="AD307" s="6">
        <v>0</v>
      </c>
      <c r="AE307" s="6">
        <v>0</v>
      </c>
      <c r="AF307" s="6">
        <v>0</v>
      </c>
      <c r="AG307" s="6">
        <v>0</v>
      </c>
      <c r="AH307" s="1">
        <v>245283</v>
      </c>
      <c r="AI307">
        <v>5</v>
      </c>
    </row>
    <row r="308" spans="1:35" x14ac:dyDescent="0.25">
      <c r="A308" t="s">
        <v>356</v>
      </c>
      <c r="B308" t="s">
        <v>217</v>
      </c>
      <c r="C308" t="s">
        <v>645</v>
      </c>
      <c r="D308" t="s">
        <v>394</v>
      </c>
      <c r="E308" s="6">
        <v>36.260869565217391</v>
      </c>
      <c r="F308" s="6">
        <v>5.3043478260869561</v>
      </c>
      <c r="G308" s="6">
        <v>0</v>
      </c>
      <c r="H308" s="6">
        <v>0</v>
      </c>
      <c r="I308" s="6">
        <v>0.52173913043478259</v>
      </c>
      <c r="J308" s="6">
        <v>0</v>
      </c>
      <c r="K308" s="6">
        <v>0</v>
      </c>
      <c r="L308" s="6">
        <v>0</v>
      </c>
      <c r="M308" s="6">
        <v>5.5380434782608692</v>
      </c>
      <c r="N308" s="6">
        <v>0</v>
      </c>
      <c r="O308" s="6">
        <f>SUM(NonNurse[[#This Row],[Qualified Social Work Staff Hours]],NonNurse[[#This Row],[Other Social Work Staff Hours]])/NonNurse[[#This Row],[MDS Census]]</f>
        <v>0.15272781774580335</v>
      </c>
      <c r="P308" s="6">
        <v>5.1086956521739131</v>
      </c>
      <c r="Q308" s="6">
        <v>3.0407608695652173</v>
      </c>
      <c r="R308" s="6">
        <f>SUM(NonNurse[[#This Row],[Qualified Activities Professional Hours]],NonNurse[[#This Row],[Other Activities Professional Hours]])/NonNurse[[#This Row],[MDS Census]]</f>
        <v>0.22474520383693047</v>
      </c>
      <c r="S308" s="6">
        <v>5.5859782608695658</v>
      </c>
      <c r="T308" s="6">
        <v>0.76076086956521749</v>
      </c>
      <c r="U308" s="6">
        <v>0</v>
      </c>
      <c r="V308" s="6">
        <f>SUM(NonNurse[[#This Row],[Occupational Therapist Hours]],NonNurse[[#This Row],[OT Assistant Hours]],NonNurse[[#This Row],[OT Aide Hours]])/NonNurse[[#This Row],[MDS Census]]</f>
        <v>0.17502997601918469</v>
      </c>
      <c r="W308" s="6">
        <v>4.808478260869566</v>
      </c>
      <c r="X308" s="6">
        <v>0.90913043478260869</v>
      </c>
      <c r="Y308" s="6">
        <v>0</v>
      </c>
      <c r="Z308" s="6">
        <f>SUM(NonNurse[[#This Row],[Physical Therapist (PT) Hours]],NonNurse[[#This Row],[PT Assistant Hours]],NonNurse[[#This Row],[PT Aide Hours]])/NonNurse[[#This Row],[MDS Census]]</f>
        <v>0.15767985611510793</v>
      </c>
      <c r="AA308" s="6">
        <v>0</v>
      </c>
      <c r="AB308" s="6">
        <v>0</v>
      </c>
      <c r="AC308" s="6">
        <v>0</v>
      </c>
      <c r="AD308" s="6">
        <v>0</v>
      </c>
      <c r="AE308" s="6">
        <v>0</v>
      </c>
      <c r="AF308" s="6">
        <v>0</v>
      </c>
      <c r="AG308" s="6">
        <v>0</v>
      </c>
      <c r="AH308" s="1">
        <v>245471</v>
      </c>
      <c r="AI308">
        <v>5</v>
      </c>
    </row>
    <row r="309" spans="1:35" x14ac:dyDescent="0.25">
      <c r="A309" t="s">
        <v>356</v>
      </c>
      <c r="B309" t="s">
        <v>83</v>
      </c>
      <c r="C309" t="s">
        <v>568</v>
      </c>
      <c r="D309" t="s">
        <v>420</v>
      </c>
      <c r="E309" s="6">
        <v>51.326086956521742</v>
      </c>
      <c r="F309" s="6">
        <v>3.0434782608695654</v>
      </c>
      <c r="G309" s="6">
        <v>0.20652173913043478</v>
      </c>
      <c r="H309" s="6">
        <v>0.29347826086956524</v>
      </c>
      <c r="I309" s="6">
        <v>1.2173913043478262</v>
      </c>
      <c r="J309" s="6">
        <v>0</v>
      </c>
      <c r="K309" s="6">
        <v>0</v>
      </c>
      <c r="L309" s="6">
        <v>0.89250000000000018</v>
      </c>
      <c r="M309" s="6">
        <v>2.5923913043478262</v>
      </c>
      <c r="N309" s="6">
        <v>1.9592391304347827</v>
      </c>
      <c r="O309" s="6">
        <f>SUM(NonNurse[[#This Row],[Qualified Social Work Staff Hours]],NonNurse[[#This Row],[Other Social Work Staff Hours]])/NonNurse[[#This Row],[MDS Census]]</f>
        <v>8.8680643795002123E-2</v>
      </c>
      <c r="P309" s="6">
        <v>5.1304347826086953</v>
      </c>
      <c r="Q309" s="6">
        <v>4.8233695652173916</v>
      </c>
      <c r="R309" s="6">
        <f>SUM(NonNurse[[#This Row],[Qualified Activities Professional Hours]],NonNurse[[#This Row],[Other Activities Professional Hours]])/NonNurse[[#This Row],[MDS Census]]</f>
        <v>0.1939326556543837</v>
      </c>
      <c r="S309" s="6">
        <v>3.5570652173913042</v>
      </c>
      <c r="T309" s="6">
        <v>4.9686956521739134</v>
      </c>
      <c r="U309" s="6">
        <v>0</v>
      </c>
      <c r="V309" s="6">
        <f>SUM(NonNurse[[#This Row],[Occupational Therapist Hours]],NonNurse[[#This Row],[OT Assistant Hours]],NonNurse[[#This Row],[OT Aide Hours]])/NonNurse[[#This Row],[MDS Census]]</f>
        <v>0.16610969927996613</v>
      </c>
      <c r="W309" s="6">
        <v>1.9526086956521738</v>
      </c>
      <c r="X309" s="6">
        <v>6.6096739130434763</v>
      </c>
      <c r="Y309" s="6">
        <v>0</v>
      </c>
      <c r="Z309" s="6">
        <f>SUM(NonNurse[[#This Row],[Physical Therapist (PT) Hours]],NonNurse[[#This Row],[PT Assistant Hours]],NonNurse[[#This Row],[PT Aide Hours]])/NonNurse[[#This Row],[MDS Census]]</f>
        <v>0.16682126217704357</v>
      </c>
      <c r="AA309" s="6">
        <v>4.1413043478260869</v>
      </c>
      <c r="AB309" s="6">
        <v>0</v>
      </c>
      <c r="AC309" s="6">
        <v>0</v>
      </c>
      <c r="AD309" s="6">
        <v>0</v>
      </c>
      <c r="AE309" s="6">
        <v>0</v>
      </c>
      <c r="AF309" s="6">
        <v>0</v>
      </c>
      <c r="AG309" s="6">
        <v>0</v>
      </c>
      <c r="AH309" s="1">
        <v>245277</v>
      </c>
      <c r="AI309">
        <v>5</v>
      </c>
    </row>
    <row r="310" spans="1:35" x14ac:dyDescent="0.25">
      <c r="A310" t="s">
        <v>356</v>
      </c>
      <c r="B310" t="s">
        <v>64</v>
      </c>
      <c r="C310" t="s">
        <v>560</v>
      </c>
      <c r="D310" t="s">
        <v>431</v>
      </c>
      <c r="E310" s="6">
        <v>48.532608695652172</v>
      </c>
      <c r="F310" s="6">
        <v>5.7391304347826084</v>
      </c>
      <c r="G310" s="6">
        <v>6.5217391304347824E-2</v>
      </c>
      <c r="H310" s="6">
        <v>3.2608695652173912E-2</v>
      </c>
      <c r="I310" s="6">
        <v>0.32608695652173914</v>
      </c>
      <c r="J310" s="6">
        <v>0</v>
      </c>
      <c r="K310" s="6">
        <v>0</v>
      </c>
      <c r="L310" s="6">
        <v>1.6276086956521743</v>
      </c>
      <c r="M310" s="6">
        <v>5.5923913043478262</v>
      </c>
      <c r="N310" s="6">
        <v>0.66032608695652173</v>
      </c>
      <c r="O310" s="6">
        <f>SUM(NonNurse[[#This Row],[Qualified Social Work Staff Hours]],NonNurse[[#This Row],[Other Social Work Staff Hours]])/NonNurse[[#This Row],[MDS Census]]</f>
        <v>0.12883538633818589</v>
      </c>
      <c r="P310" s="6">
        <v>5.4782608695652177</v>
      </c>
      <c r="Q310" s="6">
        <v>9.5679347826086953</v>
      </c>
      <c r="R310" s="6">
        <f>SUM(NonNurse[[#This Row],[Qualified Activities Professional Hours]],NonNurse[[#This Row],[Other Activities Professional Hours]])/NonNurse[[#This Row],[MDS Census]]</f>
        <v>0.31002239641657336</v>
      </c>
      <c r="S310" s="6">
        <v>4.7145652173913035</v>
      </c>
      <c r="T310" s="6">
        <v>0.38097826086956521</v>
      </c>
      <c r="U310" s="6">
        <v>0</v>
      </c>
      <c r="V310" s="6">
        <f>SUM(NonNurse[[#This Row],[Occupational Therapist Hours]],NonNurse[[#This Row],[OT Assistant Hours]],NonNurse[[#This Row],[OT Aide Hours]])/NonNurse[[#This Row],[MDS Census]]</f>
        <v>0.10499216125419931</v>
      </c>
      <c r="W310" s="6">
        <v>2.1942391304347826</v>
      </c>
      <c r="X310" s="6">
        <v>2.9042391304347825</v>
      </c>
      <c r="Y310" s="6">
        <v>0</v>
      </c>
      <c r="Z310" s="6">
        <f>SUM(NonNurse[[#This Row],[Physical Therapist (PT) Hours]],NonNurse[[#This Row],[PT Assistant Hours]],NonNurse[[#This Row],[PT Aide Hours]])/NonNurse[[#This Row],[MDS Census]]</f>
        <v>0.10505263157894737</v>
      </c>
      <c r="AA310" s="6">
        <v>0</v>
      </c>
      <c r="AB310" s="6">
        <v>0</v>
      </c>
      <c r="AC310" s="6">
        <v>0</v>
      </c>
      <c r="AD310" s="6">
        <v>0</v>
      </c>
      <c r="AE310" s="6">
        <v>0</v>
      </c>
      <c r="AF310" s="6">
        <v>0</v>
      </c>
      <c r="AG310" s="6">
        <v>0</v>
      </c>
      <c r="AH310" s="1">
        <v>245252</v>
      </c>
      <c r="AI310">
        <v>5</v>
      </c>
    </row>
    <row r="311" spans="1:35" x14ac:dyDescent="0.25">
      <c r="A311" t="s">
        <v>356</v>
      </c>
      <c r="B311" t="s">
        <v>180</v>
      </c>
      <c r="C311" t="s">
        <v>595</v>
      </c>
      <c r="D311" t="s">
        <v>443</v>
      </c>
      <c r="E311" s="6">
        <v>33.492957746478872</v>
      </c>
      <c r="F311" s="6">
        <v>5.746478873239437</v>
      </c>
      <c r="G311" s="6">
        <v>4.2253521126760563E-2</v>
      </c>
      <c r="H311" s="6">
        <v>0.43309859154929575</v>
      </c>
      <c r="I311" s="6">
        <v>1.8873239436619718</v>
      </c>
      <c r="J311" s="6">
        <v>0</v>
      </c>
      <c r="K311" s="6">
        <v>0</v>
      </c>
      <c r="L311" s="6">
        <v>0.24746478873239436</v>
      </c>
      <c r="M311" s="6">
        <v>5.52112676056338</v>
      </c>
      <c r="N311" s="6">
        <v>0</v>
      </c>
      <c r="O311" s="6">
        <f>SUM(NonNurse[[#This Row],[Qualified Social Work Staff Hours]],NonNurse[[#This Row],[Other Social Work Staff Hours]])/NonNurse[[#This Row],[MDS Census]]</f>
        <v>0.16484440706476031</v>
      </c>
      <c r="P311" s="6">
        <v>5.75</v>
      </c>
      <c r="Q311" s="6">
        <v>10.22887323943662</v>
      </c>
      <c r="R311" s="6">
        <f>SUM(NonNurse[[#This Row],[Qualified Activities Professional Hours]],NonNurse[[#This Row],[Other Activities Professional Hours]])/NonNurse[[#This Row],[MDS Census]]</f>
        <v>0.4770815811606392</v>
      </c>
      <c r="S311" s="6">
        <v>3.8411267605633799</v>
      </c>
      <c r="T311" s="6">
        <v>1.1759154929577467</v>
      </c>
      <c r="U311" s="6">
        <v>0</v>
      </c>
      <c r="V311" s="6">
        <f>SUM(NonNurse[[#This Row],[Occupational Therapist Hours]],NonNurse[[#This Row],[OT Assistant Hours]],NonNurse[[#This Row],[OT Aide Hours]])/NonNurse[[#This Row],[MDS Census]]</f>
        <v>0.14979394449116906</v>
      </c>
      <c r="W311" s="6">
        <v>1.0559154929577466</v>
      </c>
      <c r="X311" s="6">
        <v>3.9191549295774655</v>
      </c>
      <c r="Y311" s="6">
        <v>1.732394366197183</v>
      </c>
      <c r="Z311" s="6">
        <f>SUM(NonNurse[[#This Row],[Physical Therapist (PT) Hours]],NonNurse[[#This Row],[PT Assistant Hours]],NonNurse[[#This Row],[PT Aide Hours]])/NonNurse[[#This Row],[MDS Census]]</f>
        <v>0.20026492851135411</v>
      </c>
      <c r="AA311" s="6">
        <v>0</v>
      </c>
      <c r="AB311" s="6">
        <v>0</v>
      </c>
      <c r="AC311" s="6">
        <v>0</v>
      </c>
      <c r="AD311" s="6">
        <v>0</v>
      </c>
      <c r="AE311" s="6">
        <v>0</v>
      </c>
      <c r="AF311" s="6">
        <v>0</v>
      </c>
      <c r="AG311" s="6">
        <v>0</v>
      </c>
      <c r="AH311" s="1">
        <v>245425</v>
      </c>
      <c r="AI311">
        <v>5</v>
      </c>
    </row>
    <row r="312" spans="1:35" x14ac:dyDescent="0.25">
      <c r="A312" t="s">
        <v>356</v>
      </c>
      <c r="B312" t="s">
        <v>318</v>
      </c>
      <c r="C312" t="s">
        <v>570</v>
      </c>
      <c r="D312" t="s">
        <v>415</v>
      </c>
      <c r="E312" s="6">
        <v>21.358695652173914</v>
      </c>
      <c r="F312" s="6">
        <v>3.8260869565217392</v>
      </c>
      <c r="G312" s="6">
        <v>0</v>
      </c>
      <c r="H312" s="6">
        <v>0.28532608695652173</v>
      </c>
      <c r="I312" s="6">
        <v>2.9239130434782608</v>
      </c>
      <c r="J312" s="6">
        <v>0</v>
      </c>
      <c r="K312" s="6">
        <v>0</v>
      </c>
      <c r="L312" s="6">
        <v>3.2880434782608696</v>
      </c>
      <c r="M312" s="6">
        <v>9.804347826086957</v>
      </c>
      <c r="N312" s="6">
        <v>0</v>
      </c>
      <c r="O312" s="6">
        <f>SUM(NonNurse[[#This Row],[Qualified Social Work Staff Hours]],NonNurse[[#This Row],[Other Social Work Staff Hours]])/NonNurse[[#This Row],[MDS Census]]</f>
        <v>0.45903307888040712</v>
      </c>
      <c r="P312" s="6">
        <v>0</v>
      </c>
      <c r="Q312" s="6">
        <v>0</v>
      </c>
      <c r="R312" s="6">
        <f>SUM(NonNurse[[#This Row],[Qualified Activities Professional Hours]],NonNurse[[#This Row],[Other Activities Professional Hours]])/NonNurse[[#This Row],[MDS Census]]</f>
        <v>0</v>
      </c>
      <c r="S312" s="6">
        <v>2.5135869565217392</v>
      </c>
      <c r="T312" s="6">
        <v>7.8695652173913047</v>
      </c>
      <c r="U312" s="6">
        <v>0</v>
      </c>
      <c r="V312" s="6">
        <f>SUM(NonNurse[[#This Row],[Occupational Therapist Hours]],NonNurse[[#This Row],[OT Assistant Hours]],NonNurse[[#This Row],[OT Aide Hours]])/NonNurse[[#This Row],[MDS Census]]</f>
        <v>0.48613231552162844</v>
      </c>
      <c r="W312" s="6">
        <v>11.932065217391305</v>
      </c>
      <c r="X312" s="6">
        <v>3.6467391304347827</v>
      </c>
      <c r="Y312" s="6">
        <v>0</v>
      </c>
      <c r="Z312" s="6">
        <f>SUM(NonNurse[[#This Row],[Physical Therapist (PT) Hours]],NonNurse[[#This Row],[PT Assistant Hours]],NonNurse[[#This Row],[PT Aide Hours]])/NonNurse[[#This Row],[MDS Census]]</f>
        <v>0.72938931297709919</v>
      </c>
      <c r="AA312" s="6">
        <v>0</v>
      </c>
      <c r="AB312" s="6">
        <v>0</v>
      </c>
      <c r="AC312" s="6">
        <v>0</v>
      </c>
      <c r="AD312" s="6">
        <v>0</v>
      </c>
      <c r="AE312" s="6">
        <v>0</v>
      </c>
      <c r="AF312" s="6">
        <v>0</v>
      </c>
      <c r="AG312" s="6">
        <v>0</v>
      </c>
      <c r="AH312" s="1">
        <v>245630</v>
      </c>
      <c r="AI312">
        <v>5</v>
      </c>
    </row>
    <row r="313" spans="1:35" x14ac:dyDescent="0.25">
      <c r="A313" t="s">
        <v>356</v>
      </c>
      <c r="B313" t="s">
        <v>285</v>
      </c>
      <c r="C313" t="s">
        <v>501</v>
      </c>
      <c r="D313" t="s">
        <v>468</v>
      </c>
      <c r="E313" s="6">
        <v>34.391304347826086</v>
      </c>
      <c r="F313" s="6">
        <v>5.7391304347826084</v>
      </c>
      <c r="G313" s="6">
        <v>3.2608695652173912E-2</v>
      </c>
      <c r="H313" s="6">
        <v>0.24456521739130435</v>
      </c>
      <c r="I313" s="6">
        <v>0.13043478260869565</v>
      </c>
      <c r="J313" s="6">
        <v>0</v>
      </c>
      <c r="K313" s="6">
        <v>0</v>
      </c>
      <c r="L313" s="6">
        <v>0.64793478260869575</v>
      </c>
      <c r="M313" s="6">
        <v>0</v>
      </c>
      <c r="N313" s="6">
        <v>5.3804347826086953</v>
      </c>
      <c r="O313" s="6">
        <f>SUM(NonNurse[[#This Row],[Qualified Social Work Staff Hours]],NonNurse[[#This Row],[Other Social Work Staff Hours]])/NonNurse[[#This Row],[MDS Census]]</f>
        <v>0.15644753476611883</v>
      </c>
      <c r="P313" s="6">
        <v>0</v>
      </c>
      <c r="Q313" s="6">
        <v>1.7907608695652173</v>
      </c>
      <c r="R313" s="6">
        <f>SUM(NonNurse[[#This Row],[Qualified Activities Professional Hours]],NonNurse[[#This Row],[Other Activities Professional Hours]])/NonNurse[[#This Row],[MDS Census]]</f>
        <v>5.2070164348925412E-2</v>
      </c>
      <c r="S313" s="6">
        <v>1.2678260869565219</v>
      </c>
      <c r="T313" s="6">
        <v>1.8817391304347821</v>
      </c>
      <c r="U313" s="6">
        <v>0</v>
      </c>
      <c r="V313" s="6">
        <f>SUM(NonNurse[[#This Row],[Occupational Therapist Hours]],NonNurse[[#This Row],[OT Assistant Hours]],NonNurse[[#This Row],[OT Aide Hours]])/NonNurse[[#This Row],[MDS Census]]</f>
        <v>9.1580278128950685E-2</v>
      </c>
      <c r="W313" s="6">
        <v>0.99782608695652186</v>
      </c>
      <c r="X313" s="6">
        <v>1.6395652173913045</v>
      </c>
      <c r="Y313" s="6">
        <v>0</v>
      </c>
      <c r="Z313" s="6">
        <f>SUM(NonNurse[[#This Row],[Physical Therapist (PT) Hours]],NonNurse[[#This Row],[PT Assistant Hours]],NonNurse[[#This Row],[PT Aide Hours]])/NonNurse[[#This Row],[MDS Census]]</f>
        <v>7.6687737041719342E-2</v>
      </c>
      <c r="AA313" s="6">
        <v>0</v>
      </c>
      <c r="AB313" s="6">
        <v>0</v>
      </c>
      <c r="AC313" s="6">
        <v>0</v>
      </c>
      <c r="AD313" s="6">
        <v>0</v>
      </c>
      <c r="AE313" s="6">
        <v>0</v>
      </c>
      <c r="AF313" s="6">
        <v>0</v>
      </c>
      <c r="AG313" s="6">
        <v>0</v>
      </c>
      <c r="AH313" s="1">
        <v>245585</v>
      </c>
      <c r="AI313">
        <v>5</v>
      </c>
    </row>
    <row r="314" spans="1:35" x14ac:dyDescent="0.25">
      <c r="A314" t="s">
        <v>356</v>
      </c>
      <c r="B314" t="s">
        <v>62</v>
      </c>
      <c r="C314" t="s">
        <v>488</v>
      </c>
      <c r="D314" t="s">
        <v>422</v>
      </c>
      <c r="E314" s="6">
        <v>66.065217391304344</v>
      </c>
      <c r="F314" s="6">
        <v>3.7826086956521738</v>
      </c>
      <c r="G314" s="6">
        <v>0.14130434782608695</v>
      </c>
      <c r="H314" s="6">
        <v>0.27173913043478259</v>
      </c>
      <c r="I314" s="6">
        <v>0.21739130434782608</v>
      </c>
      <c r="J314" s="6">
        <v>0</v>
      </c>
      <c r="K314" s="6">
        <v>0</v>
      </c>
      <c r="L314" s="6">
        <v>2.6981521739130438</v>
      </c>
      <c r="M314" s="6">
        <v>10.521739130434783</v>
      </c>
      <c r="N314" s="6">
        <v>2.5919565217391316</v>
      </c>
      <c r="O314" s="6">
        <f>SUM(NonNurse[[#This Row],[Qualified Social Work Staff Hours]],NonNurse[[#This Row],[Other Social Work Staff Hours]])/NonNurse[[#This Row],[MDS Census]]</f>
        <v>0.19849621586048047</v>
      </c>
      <c r="P314" s="6">
        <v>3.2869565217391346</v>
      </c>
      <c r="Q314" s="6">
        <v>11.883152173913043</v>
      </c>
      <c r="R314" s="6">
        <f>SUM(NonNurse[[#This Row],[Qualified Activities Professional Hours]],NonNurse[[#This Row],[Other Activities Professional Hours]])/NonNurse[[#This Row],[MDS Census]]</f>
        <v>0.22962323132609419</v>
      </c>
      <c r="S314" s="6">
        <v>4.6369565217391306</v>
      </c>
      <c r="T314" s="6">
        <v>0.57706521739130445</v>
      </c>
      <c r="U314" s="6">
        <v>0</v>
      </c>
      <c r="V314" s="6">
        <f>SUM(NonNurse[[#This Row],[Occupational Therapist Hours]],NonNurse[[#This Row],[OT Assistant Hours]],NonNurse[[#This Row],[OT Aide Hours]])/NonNurse[[#This Row],[MDS Census]]</f>
        <v>7.8922342875946044E-2</v>
      </c>
      <c r="W314" s="6">
        <v>3.9528260869565219</v>
      </c>
      <c r="X314" s="6">
        <v>2.7654347826086956</v>
      </c>
      <c r="Y314" s="6">
        <v>0</v>
      </c>
      <c r="Z314" s="6">
        <f>SUM(NonNurse[[#This Row],[Physical Therapist (PT) Hours]],NonNurse[[#This Row],[PT Assistant Hours]],NonNurse[[#This Row],[PT Aide Hours]])/NonNurse[[#This Row],[MDS Census]]</f>
        <v>0.10169134583744653</v>
      </c>
      <c r="AA314" s="6">
        <v>0</v>
      </c>
      <c r="AB314" s="6">
        <v>0</v>
      </c>
      <c r="AC314" s="6">
        <v>0</v>
      </c>
      <c r="AD314" s="6">
        <v>0</v>
      </c>
      <c r="AE314" s="6">
        <v>0</v>
      </c>
      <c r="AF314" s="6">
        <v>0</v>
      </c>
      <c r="AG314" s="6">
        <v>0</v>
      </c>
      <c r="AH314" s="1">
        <v>245250</v>
      </c>
      <c r="AI314">
        <v>5</v>
      </c>
    </row>
    <row r="315" spans="1:35" x14ac:dyDescent="0.25">
      <c r="A315" t="s">
        <v>356</v>
      </c>
      <c r="B315" t="s">
        <v>128</v>
      </c>
      <c r="C315" t="s">
        <v>599</v>
      </c>
      <c r="D315" t="s">
        <v>396</v>
      </c>
      <c r="E315" s="6">
        <v>24.967391304347824</v>
      </c>
      <c r="F315" s="6">
        <v>2.8695652173913042</v>
      </c>
      <c r="G315" s="6">
        <v>1.0869565217391304E-2</v>
      </c>
      <c r="H315" s="6">
        <v>0.40217391304347827</v>
      </c>
      <c r="I315" s="6">
        <v>0.91304347826086951</v>
      </c>
      <c r="J315" s="6">
        <v>0</v>
      </c>
      <c r="K315" s="6">
        <v>0.28260869565217389</v>
      </c>
      <c r="L315" s="6">
        <v>0.29695652173913045</v>
      </c>
      <c r="M315" s="6">
        <v>4.8913043478260872E-2</v>
      </c>
      <c r="N315" s="6">
        <v>0</v>
      </c>
      <c r="O315" s="6">
        <f>SUM(NonNurse[[#This Row],[Qualified Social Work Staff Hours]],NonNurse[[#This Row],[Other Social Work Staff Hours]])/NonNurse[[#This Row],[MDS Census]]</f>
        <v>1.95907705703091E-3</v>
      </c>
      <c r="P315" s="6">
        <v>5.9510869565217392</v>
      </c>
      <c r="Q315" s="6">
        <v>0</v>
      </c>
      <c r="R315" s="6">
        <f>SUM(NonNurse[[#This Row],[Qualified Activities Professional Hours]],NonNurse[[#This Row],[Other Activities Professional Hours]])/NonNurse[[#This Row],[MDS Census]]</f>
        <v>0.23835437527209405</v>
      </c>
      <c r="S315" s="6">
        <v>1.2774999999999999</v>
      </c>
      <c r="T315" s="6">
        <v>2.5507608695652166</v>
      </c>
      <c r="U315" s="6">
        <v>0</v>
      </c>
      <c r="V315" s="6">
        <f>SUM(NonNurse[[#This Row],[Occupational Therapist Hours]],NonNurse[[#This Row],[OT Assistant Hours]],NonNurse[[#This Row],[OT Aide Hours]])/NonNurse[[#This Row],[MDS Census]]</f>
        <v>0.15333043099695251</v>
      </c>
      <c r="W315" s="6">
        <v>1.0179347826086957</v>
      </c>
      <c r="X315" s="6">
        <v>3.4141304347826091</v>
      </c>
      <c r="Y315" s="6">
        <v>0</v>
      </c>
      <c r="Z315" s="6">
        <f>SUM(NonNurse[[#This Row],[Physical Therapist (PT) Hours]],NonNurse[[#This Row],[PT Assistant Hours]],NonNurse[[#This Row],[PT Aide Hours]])/NonNurse[[#This Row],[MDS Census]]</f>
        <v>0.17751414888985637</v>
      </c>
      <c r="AA315" s="6">
        <v>0</v>
      </c>
      <c r="AB315" s="6">
        <v>0</v>
      </c>
      <c r="AC315" s="6">
        <v>0</v>
      </c>
      <c r="AD315" s="6">
        <v>0</v>
      </c>
      <c r="AE315" s="6">
        <v>0</v>
      </c>
      <c r="AF315" s="6">
        <v>0</v>
      </c>
      <c r="AG315" s="6">
        <v>0</v>
      </c>
      <c r="AH315" s="1">
        <v>245346</v>
      </c>
      <c r="AI315">
        <v>5</v>
      </c>
    </row>
    <row r="316" spans="1:35" x14ac:dyDescent="0.25">
      <c r="A316" t="s">
        <v>356</v>
      </c>
      <c r="B316" t="s">
        <v>261</v>
      </c>
      <c r="C316" t="s">
        <v>668</v>
      </c>
      <c r="D316" t="s">
        <v>464</v>
      </c>
      <c r="E316" s="6">
        <v>38.978260869565219</v>
      </c>
      <c r="F316" s="6">
        <v>9.5119565217391315</v>
      </c>
      <c r="G316" s="6">
        <v>0</v>
      </c>
      <c r="H316" s="6">
        <v>0</v>
      </c>
      <c r="I316" s="6">
        <v>0</v>
      </c>
      <c r="J316" s="6">
        <v>0</v>
      </c>
      <c r="K316" s="6">
        <v>0</v>
      </c>
      <c r="L316" s="6">
        <v>0</v>
      </c>
      <c r="M316" s="6">
        <v>5.2652173913043478</v>
      </c>
      <c r="N316" s="6">
        <v>0</v>
      </c>
      <c r="O316" s="6">
        <f>SUM(NonNurse[[#This Row],[Qualified Social Work Staff Hours]],NonNurse[[#This Row],[Other Social Work Staff Hours]])/NonNurse[[#This Row],[MDS Census]]</f>
        <v>0.1350808700501952</v>
      </c>
      <c r="P316" s="6">
        <v>5.0945652173913052</v>
      </c>
      <c r="Q316" s="6">
        <v>7.7195652173913061</v>
      </c>
      <c r="R316" s="6">
        <f>SUM(NonNurse[[#This Row],[Qualified Activities Professional Hours]],NonNurse[[#This Row],[Other Activities Professional Hours]])/NonNurse[[#This Row],[MDS Census]]</f>
        <v>0.32875069715560523</v>
      </c>
      <c r="S316" s="6">
        <v>0</v>
      </c>
      <c r="T316" s="6">
        <v>0</v>
      </c>
      <c r="U316" s="6">
        <v>0</v>
      </c>
      <c r="V316" s="6">
        <f>SUM(NonNurse[[#This Row],[Occupational Therapist Hours]],NonNurse[[#This Row],[OT Assistant Hours]],NonNurse[[#This Row],[OT Aide Hours]])/NonNurse[[#This Row],[MDS Census]]</f>
        <v>0</v>
      </c>
      <c r="W316" s="6">
        <v>0</v>
      </c>
      <c r="X316" s="6">
        <v>0</v>
      </c>
      <c r="Y316" s="6">
        <v>0</v>
      </c>
      <c r="Z316" s="6">
        <f>SUM(NonNurse[[#This Row],[Physical Therapist (PT) Hours]],NonNurse[[#This Row],[PT Assistant Hours]],NonNurse[[#This Row],[PT Aide Hours]])/NonNurse[[#This Row],[MDS Census]]</f>
        <v>0</v>
      </c>
      <c r="AA316" s="6">
        <v>0</v>
      </c>
      <c r="AB316" s="6">
        <v>0</v>
      </c>
      <c r="AC316" s="6">
        <v>0</v>
      </c>
      <c r="AD316" s="6">
        <v>0</v>
      </c>
      <c r="AE316" s="6">
        <v>0</v>
      </c>
      <c r="AF316" s="6">
        <v>0</v>
      </c>
      <c r="AG316" s="6">
        <v>0</v>
      </c>
      <c r="AH316" s="1">
        <v>245548</v>
      </c>
      <c r="AI316">
        <v>5</v>
      </c>
    </row>
    <row r="317" spans="1:35" x14ac:dyDescent="0.25">
      <c r="A317" t="s">
        <v>356</v>
      </c>
      <c r="B317" t="s">
        <v>184</v>
      </c>
      <c r="C317" t="s">
        <v>630</v>
      </c>
      <c r="D317" t="s">
        <v>387</v>
      </c>
      <c r="E317" s="6">
        <v>25.293478260869566</v>
      </c>
      <c r="F317" s="6">
        <v>16.440217391304348</v>
      </c>
      <c r="G317" s="6">
        <v>0</v>
      </c>
      <c r="H317" s="6">
        <v>0.13315217391304349</v>
      </c>
      <c r="I317" s="6">
        <v>5.0434782608695654</v>
      </c>
      <c r="J317" s="6">
        <v>0</v>
      </c>
      <c r="K317" s="6">
        <v>0</v>
      </c>
      <c r="L317" s="6">
        <v>0.44021739130434789</v>
      </c>
      <c r="M317" s="6">
        <v>0</v>
      </c>
      <c r="N317" s="6">
        <v>4.4809782608695654</v>
      </c>
      <c r="O317" s="6">
        <f>SUM(NonNurse[[#This Row],[Qualified Social Work Staff Hours]],NonNurse[[#This Row],[Other Social Work Staff Hours]])/NonNurse[[#This Row],[MDS Census]]</f>
        <v>0.17715943274602491</v>
      </c>
      <c r="P317" s="6">
        <v>4.5298913043478262</v>
      </c>
      <c r="Q317" s="6">
        <v>4.3641304347826084</v>
      </c>
      <c r="R317" s="6">
        <f>SUM(NonNurse[[#This Row],[Qualified Activities Professional Hours]],NonNurse[[#This Row],[Other Activities Professional Hours]])/NonNurse[[#This Row],[MDS Census]]</f>
        <v>0.35163300386764068</v>
      </c>
      <c r="S317" s="6">
        <v>2.1883695652173913</v>
      </c>
      <c r="T317" s="6">
        <v>3.2558695652173908</v>
      </c>
      <c r="U317" s="6">
        <v>0</v>
      </c>
      <c r="V317" s="6">
        <f>SUM(NonNurse[[#This Row],[Occupational Therapist Hours]],NonNurse[[#This Row],[OT Assistant Hours]],NonNurse[[#This Row],[OT Aide Hours]])/NonNurse[[#This Row],[MDS Census]]</f>
        <v>0.21524280189084657</v>
      </c>
      <c r="W317" s="6">
        <v>1.2405434782608697</v>
      </c>
      <c r="X317" s="6">
        <v>4.0189130434782614</v>
      </c>
      <c r="Y317" s="6">
        <v>0</v>
      </c>
      <c r="Z317" s="6">
        <f>SUM(NonNurse[[#This Row],[Physical Therapist (PT) Hours]],NonNurse[[#This Row],[PT Assistant Hours]],NonNurse[[#This Row],[PT Aide Hours]])/NonNurse[[#This Row],[MDS Census]]</f>
        <v>0.20793725827245382</v>
      </c>
      <c r="AA317" s="6">
        <v>0</v>
      </c>
      <c r="AB317" s="6">
        <v>0</v>
      </c>
      <c r="AC317" s="6">
        <v>0</v>
      </c>
      <c r="AD317" s="6">
        <v>0</v>
      </c>
      <c r="AE317" s="6">
        <v>0</v>
      </c>
      <c r="AF317" s="6">
        <v>0</v>
      </c>
      <c r="AG317" s="6">
        <v>0</v>
      </c>
      <c r="AH317" s="1">
        <v>245429</v>
      </c>
      <c r="AI317">
        <v>5</v>
      </c>
    </row>
    <row r="318" spans="1:35" x14ac:dyDescent="0.25">
      <c r="A318" t="s">
        <v>356</v>
      </c>
      <c r="B318" t="s">
        <v>87</v>
      </c>
      <c r="C318" t="s">
        <v>493</v>
      </c>
      <c r="D318" t="s">
        <v>386</v>
      </c>
      <c r="E318" s="6">
        <v>27.380434782608695</v>
      </c>
      <c r="F318" s="6">
        <v>5.4782608695652177</v>
      </c>
      <c r="G318" s="6">
        <v>2.1739130434782608E-2</v>
      </c>
      <c r="H318" s="6">
        <v>0.11956521739130435</v>
      </c>
      <c r="I318" s="6">
        <v>0.22826086956521738</v>
      </c>
      <c r="J318" s="6">
        <v>0</v>
      </c>
      <c r="K318" s="6">
        <v>0</v>
      </c>
      <c r="L318" s="6">
        <v>0.19293478260869565</v>
      </c>
      <c r="M318" s="6">
        <v>0</v>
      </c>
      <c r="N318" s="6">
        <v>3.5543478260869565</v>
      </c>
      <c r="O318" s="6">
        <f>SUM(NonNurse[[#This Row],[Qualified Social Work Staff Hours]],NonNurse[[#This Row],[Other Social Work Staff Hours]])/NonNurse[[#This Row],[MDS Census]]</f>
        <v>0.12981341802302501</v>
      </c>
      <c r="P318" s="6">
        <v>0</v>
      </c>
      <c r="Q318" s="6">
        <v>9.570652173913043</v>
      </c>
      <c r="R318" s="6">
        <f>SUM(NonNurse[[#This Row],[Qualified Activities Professional Hours]],NonNurse[[#This Row],[Other Activities Professional Hours]])/NonNurse[[#This Row],[MDS Census]]</f>
        <v>0.34954346963080585</v>
      </c>
      <c r="S318" s="6">
        <v>0.19565217391304349</v>
      </c>
      <c r="T318" s="6">
        <v>1.3695652173913044</v>
      </c>
      <c r="U318" s="6">
        <v>0</v>
      </c>
      <c r="V318" s="6">
        <f>SUM(NonNurse[[#This Row],[Occupational Therapist Hours]],NonNurse[[#This Row],[OT Assistant Hours]],NonNurse[[#This Row],[OT Aide Hours]])/NonNurse[[#This Row],[MDS Census]]</f>
        <v>5.7165541881699089E-2</v>
      </c>
      <c r="W318" s="6">
        <v>0.79347826086956519</v>
      </c>
      <c r="X318" s="6">
        <v>0.47554347826086957</v>
      </c>
      <c r="Y318" s="6">
        <v>0</v>
      </c>
      <c r="Z318" s="6">
        <f>SUM(NonNurse[[#This Row],[Physical Therapist (PT) Hours]],NonNurse[[#This Row],[PT Assistant Hours]],NonNurse[[#This Row],[PT Aide Hours]])/NonNurse[[#This Row],[MDS Census]]</f>
        <v>4.6347757046447002E-2</v>
      </c>
      <c r="AA318" s="6">
        <v>0</v>
      </c>
      <c r="AB318" s="6">
        <v>0</v>
      </c>
      <c r="AC318" s="6">
        <v>0</v>
      </c>
      <c r="AD318" s="6">
        <v>0</v>
      </c>
      <c r="AE318" s="6">
        <v>0</v>
      </c>
      <c r="AF318" s="6">
        <v>0</v>
      </c>
      <c r="AG318" s="6">
        <v>0</v>
      </c>
      <c r="AH318" s="1">
        <v>245281</v>
      </c>
      <c r="AI318">
        <v>5</v>
      </c>
    </row>
    <row r="319" spans="1:35" x14ac:dyDescent="0.25">
      <c r="A319" t="s">
        <v>356</v>
      </c>
      <c r="B319" t="s">
        <v>273</v>
      </c>
      <c r="C319" t="s">
        <v>677</v>
      </c>
      <c r="D319" t="s">
        <v>387</v>
      </c>
      <c r="E319" s="6">
        <v>32.184782608695649</v>
      </c>
      <c r="F319" s="6">
        <v>0</v>
      </c>
      <c r="G319" s="6">
        <v>0</v>
      </c>
      <c r="H319" s="6">
        <v>0</v>
      </c>
      <c r="I319" s="6">
        <v>0</v>
      </c>
      <c r="J319" s="6">
        <v>0</v>
      </c>
      <c r="K319" s="6">
        <v>0</v>
      </c>
      <c r="L319" s="6">
        <v>0.19347826086956518</v>
      </c>
      <c r="M319" s="6">
        <v>5.5054347826086953</v>
      </c>
      <c r="N319" s="6">
        <v>0</v>
      </c>
      <c r="O319" s="6">
        <f>SUM(NonNurse[[#This Row],[Qualified Social Work Staff Hours]],NonNurse[[#This Row],[Other Social Work Staff Hours]])/NonNurse[[#This Row],[MDS Census]]</f>
        <v>0.17105707531239447</v>
      </c>
      <c r="P319" s="6">
        <v>9.2527173913043477</v>
      </c>
      <c r="Q319" s="6">
        <v>2.1739130434782608E-2</v>
      </c>
      <c r="R319" s="6">
        <f>SUM(NonNurse[[#This Row],[Qualified Activities Professional Hours]],NonNurse[[#This Row],[Other Activities Professional Hours]])/NonNurse[[#This Row],[MDS Census]]</f>
        <v>0.28816278284363395</v>
      </c>
      <c r="S319" s="6">
        <v>0.77369565217391312</v>
      </c>
      <c r="T319" s="6">
        <v>1.0841304347826088</v>
      </c>
      <c r="U319" s="6">
        <v>0</v>
      </c>
      <c r="V319" s="6">
        <f>SUM(NonNurse[[#This Row],[Occupational Therapist Hours]],NonNurse[[#This Row],[OT Assistant Hours]],NonNurse[[#This Row],[OT Aide Hours]])/NonNurse[[#This Row],[MDS Census]]</f>
        <v>5.772374197906114E-2</v>
      </c>
      <c r="W319" s="6">
        <v>0.97097826086956507</v>
      </c>
      <c r="X319" s="6">
        <v>1.0215217391304348</v>
      </c>
      <c r="Y319" s="6">
        <v>0</v>
      </c>
      <c r="Z319" s="6">
        <f>SUM(NonNurse[[#This Row],[Physical Therapist (PT) Hours]],NonNurse[[#This Row],[PT Assistant Hours]],NonNurse[[#This Row],[PT Aide Hours]])/NonNurse[[#This Row],[MDS Census]]</f>
        <v>6.1908139142181691E-2</v>
      </c>
      <c r="AA319" s="6">
        <v>0</v>
      </c>
      <c r="AB319" s="6">
        <v>0</v>
      </c>
      <c r="AC319" s="6">
        <v>0</v>
      </c>
      <c r="AD319" s="6">
        <v>0</v>
      </c>
      <c r="AE319" s="6">
        <v>0</v>
      </c>
      <c r="AF319" s="6">
        <v>0</v>
      </c>
      <c r="AG319" s="6">
        <v>0</v>
      </c>
      <c r="AH319" s="1">
        <v>245566</v>
      </c>
      <c r="AI319">
        <v>5</v>
      </c>
    </row>
    <row r="320" spans="1:35" x14ac:dyDescent="0.25">
      <c r="A320" t="s">
        <v>356</v>
      </c>
      <c r="B320" t="s">
        <v>151</v>
      </c>
      <c r="C320" t="s">
        <v>610</v>
      </c>
      <c r="D320" t="s">
        <v>427</v>
      </c>
      <c r="E320" s="6">
        <v>33.163043478260867</v>
      </c>
      <c r="F320" s="6">
        <v>8</v>
      </c>
      <c r="G320" s="6">
        <v>0</v>
      </c>
      <c r="H320" s="6">
        <v>0</v>
      </c>
      <c r="I320" s="6">
        <v>0</v>
      </c>
      <c r="J320" s="6">
        <v>0</v>
      </c>
      <c r="K320" s="6">
        <v>0</v>
      </c>
      <c r="L320" s="6">
        <v>0</v>
      </c>
      <c r="M320" s="6">
        <v>10.402173913043478</v>
      </c>
      <c r="N320" s="6">
        <v>5.5407608695652177</v>
      </c>
      <c r="O320" s="6">
        <f>SUM(NonNurse[[#This Row],[Qualified Social Work Staff Hours]],NonNurse[[#This Row],[Other Social Work Staff Hours]])/NonNurse[[#This Row],[MDS Census]]</f>
        <v>0.48074401835463787</v>
      </c>
      <c r="P320" s="6">
        <v>3.9293478260869565</v>
      </c>
      <c r="Q320" s="6">
        <v>6.3342391304347823</v>
      </c>
      <c r="R320" s="6">
        <f>SUM(NonNurse[[#This Row],[Qualified Activities Professional Hours]],NonNurse[[#This Row],[Other Activities Professional Hours]])/NonNurse[[#This Row],[MDS Census]]</f>
        <v>0.30948869223205505</v>
      </c>
      <c r="S320" s="6">
        <v>0</v>
      </c>
      <c r="T320" s="6">
        <v>5.3478260869565215</v>
      </c>
      <c r="U320" s="6">
        <v>0</v>
      </c>
      <c r="V320" s="6">
        <f>SUM(NonNurse[[#This Row],[Occupational Therapist Hours]],NonNurse[[#This Row],[OT Assistant Hours]],NonNurse[[#This Row],[OT Aide Hours]])/NonNurse[[#This Row],[MDS Census]]</f>
        <v>0.16125860373647985</v>
      </c>
      <c r="W320" s="6">
        <v>4.2527173913043477</v>
      </c>
      <c r="X320" s="6">
        <v>0</v>
      </c>
      <c r="Y320" s="6">
        <v>0</v>
      </c>
      <c r="Z320" s="6">
        <f>SUM(NonNurse[[#This Row],[Physical Therapist (PT) Hours]],NonNurse[[#This Row],[PT Assistant Hours]],NonNurse[[#This Row],[PT Aide Hours]])/NonNurse[[#This Row],[MDS Census]]</f>
        <v>0.1282366437233694</v>
      </c>
      <c r="AA320" s="6">
        <v>0</v>
      </c>
      <c r="AB320" s="6">
        <v>0</v>
      </c>
      <c r="AC320" s="6">
        <v>0</v>
      </c>
      <c r="AD320" s="6">
        <v>0</v>
      </c>
      <c r="AE320" s="6">
        <v>0</v>
      </c>
      <c r="AF320" s="6">
        <v>0</v>
      </c>
      <c r="AG320" s="6">
        <v>0</v>
      </c>
      <c r="AH320" s="1">
        <v>245378</v>
      </c>
      <c r="AI320">
        <v>5</v>
      </c>
    </row>
    <row r="321" spans="1:35" x14ac:dyDescent="0.25">
      <c r="A321" t="s">
        <v>356</v>
      </c>
      <c r="B321" t="s">
        <v>259</v>
      </c>
      <c r="C321" t="s">
        <v>512</v>
      </c>
      <c r="D321" t="s">
        <v>415</v>
      </c>
      <c r="E321" s="6">
        <v>58.739130434782609</v>
      </c>
      <c r="F321" s="6">
        <v>5.2173913043478262</v>
      </c>
      <c r="G321" s="6">
        <v>0.2608695652173913</v>
      </c>
      <c r="H321" s="6">
        <v>0.10880434782608696</v>
      </c>
      <c r="I321" s="6">
        <v>2.7826086956521738</v>
      </c>
      <c r="J321" s="6">
        <v>0</v>
      </c>
      <c r="K321" s="6">
        <v>0</v>
      </c>
      <c r="L321" s="6">
        <v>1.1222826086956521</v>
      </c>
      <c r="M321" s="6">
        <v>10.260869565217391</v>
      </c>
      <c r="N321" s="6">
        <v>0</v>
      </c>
      <c r="O321" s="6">
        <f>SUM(NonNurse[[#This Row],[Qualified Social Work Staff Hours]],NonNurse[[#This Row],[Other Social Work Staff Hours]])/NonNurse[[#This Row],[MDS Census]]</f>
        <v>0.17468541820873426</v>
      </c>
      <c r="P321" s="6">
        <v>4.6739130434782608</v>
      </c>
      <c r="Q321" s="6">
        <v>17.622282608695652</v>
      </c>
      <c r="R321" s="6">
        <f>SUM(NonNurse[[#This Row],[Qualified Activities Professional Hours]],NonNurse[[#This Row],[Other Activities Professional Hours]])/NonNurse[[#This Row],[MDS Census]]</f>
        <v>0.379579940784604</v>
      </c>
      <c r="S321" s="6">
        <v>6.1041304347826078</v>
      </c>
      <c r="T321" s="6">
        <v>4.4623913043478263</v>
      </c>
      <c r="U321" s="6">
        <v>0</v>
      </c>
      <c r="V321" s="6">
        <f>SUM(NonNurse[[#This Row],[Occupational Therapist Hours]],NonNurse[[#This Row],[OT Assistant Hours]],NonNurse[[#This Row],[OT Aide Hours]])/NonNurse[[#This Row],[MDS Census]]</f>
        <v>0.17988897113249441</v>
      </c>
      <c r="W321" s="6">
        <v>2.1113043478260871</v>
      </c>
      <c r="X321" s="6">
        <v>2.6679347826086959</v>
      </c>
      <c r="Y321" s="6">
        <v>0</v>
      </c>
      <c r="Z321" s="6">
        <f>SUM(NonNurse[[#This Row],[Physical Therapist (PT) Hours]],NonNurse[[#This Row],[PT Assistant Hours]],NonNurse[[#This Row],[PT Aide Hours]])/NonNurse[[#This Row],[MDS Census]]</f>
        <v>8.1363804589193206E-2</v>
      </c>
      <c r="AA321" s="6">
        <v>0</v>
      </c>
      <c r="AB321" s="6">
        <v>0</v>
      </c>
      <c r="AC321" s="6">
        <v>0</v>
      </c>
      <c r="AD321" s="6">
        <v>0</v>
      </c>
      <c r="AE321" s="6">
        <v>0</v>
      </c>
      <c r="AF321" s="6">
        <v>0</v>
      </c>
      <c r="AG321" s="6">
        <v>0</v>
      </c>
      <c r="AH321" s="1">
        <v>245544</v>
      </c>
      <c r="AI321">
        <v>5</v>
      </c>
    </row>
    <row r="322" spans="1:35" x14ac:dyDescent="0.25">
      <c r="A322" t="s">
        <v>356</v>
      </c>
      <c r="B322" t="s">
        <v>173</v>
      </c>
      <c r="C322" t="s">
        <v>545</v>
      </c>
      <c r="D322" t="s">
        <v>420</v>
      </c>
      <c r="E322" s="6">
        <v>75.739130434782609</v>
      </c>
      <c r="F322" s="6">
        <v>5.2173913043478262</v>
      </c>
      <c r="G322" s="6">
        <v>0</v>
      </c>
      <c r="H322" s="6">
        <v>0.50923913043478264</v>
      </c>
      <c r="I322" s="6">
        <v>1.4673913043478262</v>
      </c>
      <c r="J322" s="6">
        <v>0</v>
      </c>
      <c r="K322" s="6">
        <v>0</v>
      </c>
      <c r="L322" s="6">
        <v>4.1190217391304342</v>
      </c>
      <c r="M322" s="6">
        <v>5.2934782608695654</v>
      </c>
      <c r="N322" s="6">
        <v>3.6413043478260869</v>
      </c>
      <c r="O322" s="6">
        <f>SUM(NonNurse[[#This Row],[Qualified Social Work Staff Hours]],NonNurse[[#This Row],[Other Social Work Staff Hours]])/NonNurse[[#This Row],[MDS Census]]</f>
        <v>0.11796785304247991</v>
      </c>
      <c r="P322" s="6">
        <v>5.1956521739130439</v>
      </c>
      <c r="Q322" s="6">
        <v>19.347826086956523</v>
      </c>
      <c r="R322" s="6">
        <f>SUM(NonNurse[[#This Row],[Qualified Activities Professional Hours]],NonNurse[[#This Row],[Other Activities Professional Hours]])/NonNurse[[#This Row],[MDS Census]]</f>
        <v>0.32405281285878301</v>
      </c>
      <c r="S322" s="6">
        <v>4.6688043478260859</v>
      </c>
      <c r="T322" s="6">
        <v>6.0348913043478261</v>
      </c>
      <c r="U322" s="6">
        <v>0</v>
      </c>
      <c r="V322" s="6">
        <f>SUM(NonNurse[[#This Row],[Occupational Therapist Hours]],NonNurse[[#This Row],[OT Assistant Hours]],NonNurse[[#This Row],[OT Aide Hours]])/NonNurse[[#This Row],[MDS Census]]</f>
        <v>0.1413231917336395</v>
      </c>
      <c r="W322" s="6">
        <v>5.5295652173913039</v>
      </c>
      <c r="X322" s="6">
        <v>3.9361956521739132</v>
      </c>
      <c r="Y322" s="6">
        <v>0</v>
      </c>
      <c r="Z322" s="6">
        <f>SUM(NonNurse[[#This Row],[Physical Therapist (PT) Hours]],NonNurse[[#This Row],[PT Assistant Hours]],NonNurse[[#This Row],[PT Aide Hours]])/NonNurse[[#This Row],[MDS Census]]</f>
        <v>0.1249784730195178</v>
      </c>
      <c r="AA322" s="6">
        <v>0</v>
      </c>
      <c r="AB322" s="6">
        <v>0</v>
      </c>
      <c r="AC322" s="6">
        <v>1.0869565217391304E-2</v>
      </c>
      <c r="AD322" s="6">
        <v>0</v>
      </c>
      <c r="AE322" s="6">
        <v>0</v>
      </c>
      <c r="AF322" s="6">
        <v>0</v>
      </c>
      <c r="AG322" s="6">
        <v>0</v>
      </c>
      <c r="AH322" s="1">
        <v>245414</v>
      </c>
      <c r="AI322">
        <v>5</v>
      </c>
    </row>
    <row r="323" spans="1:35" x14ac:dyDescent="0.25">
      <c r="A323" t="s">
        <v>356</v>
      </c>
      <c r="B323" t="s">
        <v>268</v>
      </c>
      <c r="C323" t="s">
        <v>673</v>
      </c>
      <c r="D323" t="s">
        <v>386</v>
      </c>
      <c r="E323" s="6">
        <v>37.195652173913047</v>
      </c>
      <c r="F323" s="6">
        <v>5.0135869565217392</v>
      </c>
      <c r="G323" s="6">
        <v>1.358695652173913E-2</v>
      </c>
      <c r="H323" s="6">
        <v>0.23369565217391305</v>
      </c>
      <c r="I323" s="6">
        <v>0.25</v>
      </c>
      <c r="J323" s="6">
        <v>0</v>
      </c>
      <c r="K323" s="6">
        <v>0</v>
      </c>
      <c r="L323" s="6">
        <v>1.0995652173913044</v>
      </c>
      <c r="M323" s="6">
        <v>0</v>
      </c>
      <c r="N323" s="6">
        <v>1.9782608695652173</v>
      </c>
      <c r="O323" s="6">
        <f>SUM(NonNurse[[#This Row],[Qualified Social Work Staff Hours]],NonNurse[[#This Row],[Other Social Work Staff Hours]])/NonNurse[[#This Row],[MDS Census]]</f>
        <v>5.3185271770894209E-2</v>
      </c>
      <c r="P323" s="6">
        <v>2.2663043478260869</v>
      </c>
      <c r="Q323" s="6">
        <v>2.1141304347826089</v>
      </c>
      <c r="R323" s="6">
        <f>SUM(NonNurse[[#This Row],[Qualified Activities Professional Hours]],NonNurse[[#This Row],[Other Activities Professional Hours]])/NonNurse[[#This Row],[MDS Census]]</f>
        <v>0.11776738749269432</v>
      </c>
      <c r="S323" s="6">
        <v>0.36097826086956525</v>
      </c>
      <c r="T323" s="6">
        <v>2.8661956521739129</v>
      </c>
      <c r="U323" s="6">
        <v>0</v>
      </c>
      <c r="V323" s="6">
        <f>SUM(NonNurse[[#This Row],[Occupational Therapist Hours]],NonNurse[[#This Row],[OT Assistant Hours]],NonNurse[[#This Row],[OT Aide Hours]])/NonNurse[[#This Row],[MDS Census]]</f>
        <v>8.6762127410870832E-2</v>
      </c>
      <c r="W323" s="6">
        <v>0.16771739130434782</v>
      </c>
      <c r="X323" s="6">
        <v>0.56576086956521732</v>
      </c>
      <c r="Y323" s="6">
        <v>0</v>
      </c>
      <c r="Z323" s="6">
        <f>SUM(NonNurse[[#This Row],[Physical Therapist (PT) Hours]],NonNurse[[#This Row],[PT Assistant Hours]],NonNurse[[#This Row],[PT Aide Hours]])/NonNurse[[#This Row],[MDS Census]]</f>
        <v>1.9719462302746928E-2</v>
      </c>
      <c r="AA323" s="6">
        <v>0</v>
      </c>
      <c r="AB323" s="6">
        <v>0</v>
      </c>
      <c r="AC323" s="6">
        <v>0</v>
      </c>
      <c r="AD323" s="6">
        <v>0</v>
      </c>
      <c r="AE323" s="6">
        <v>0</v>
      </c>
      <c r="AF323" s="6">
        <v>0</v>
      </c>
      <c r="AG323" s="6">
        <v>0</v>
      </c>
      <c r="AH323" s="1">
        <v>245559</v>
      </c>
      <c r="AI323">
        <v>5</v>
      </c>
    </row>
    <row r="324" spans="1:35" x14ac:dyDescent="0.25">
      <c r="A324" t="s">
        <v>356</v>
      </c>
      <c r="B324" t="s">
        <v>223</v>
      </c>
      <c r="C324" t="s">
        <v>559</v>
      </c>
      <c r="D324" t="s">
        <v>392</v>
      </c>
      <c r="E324" s="6">
        <v>83.086956521739125</v>
      </c>
      <c r="F324" s="6">
        <v>4.375</v>
      </c>
      <c r="G324" s="6">
        <v>0.32608695652173914</v>
      </c>
      <c r="H324" s="6">
        <v>0.55434782608695654</v>
      </c>
      <c r="I324" s="6">
        <v>4.5326086956521738</v>
      </c>
      <c r="J324" s="6">
        <v>0</v>
      </c>
      <c r="K324" s="6">
        <v>0</v>
      </c>
      <c r="L324" s="6">
        <v>0.17391304347826086</v>
      </c>
      <c r="M324" s="6">
        <v>12.149456521739131</v>
      </c>
      <c r="N324" s="6">
        <v>0</v>
      </c>
      <c r="O324" s="6">
        <f>SUM(NonNurse[[#This Row],[Qualified Social Work Staff Hours]],NonNurse[[#This Row],[Other Social Work Staff Hours]])/NonNurse[[#This Row],[MDS Census]]</f>
        <v>0.14622579801151231</v>
      </c>
      <c r="P324" s="6">
        <v>17.274456521739129</v>
      </c>
      <c r="Q324" s="6">
        <v>4.0380434782608692</v>
      </c>
      <c r="R324" s="6">
        <f>SUM(NonNurse[[#This Row],[Qualified Activities Professional Hours]],NonNurse[[#This Row],[Other Activities Professional Hours]])/NonNurse[[#This Row],[MDS Census]]</f>
        <v>0.25650837257980119</v>
      </c>
      <c r="S324" s="6">
        <v>4.8417391304347825</v>
      </c>
      <c r="T324" s="6">
        <v>4.1532608695652176</v>
      </c>
      <c r="U324" s="6">
        <v>0</v>
      </c>
      <c r="V324" s="6">
        <f>SUM(NonNurse[[#This Row],[Occupational Therapist Hours]],NonNurse[[#This Row],[OT Assistant Hours]],NonNurse[[#This Row],[OT Aide Hours]])/NonNurse[[#This Row],[MDS Census]]</f>
        <v>0.10826007326007328</v>
      </c>
      <c r="W324" s="6">
        <v>8.8386956521739144</v>
      </c>
      <c r="X324" s="6">
        <v>1.4483695652173914</v>
      </c>
      <c r="Y324" s="6">
        <v>0</v>
      </c>
      <c r="Z324" s="6">
        <f>SUM(NonNurse[[#This Row],[Physical Therapist (PT) Hours]],NonNurse[[#This Row],[PT Assistant Hours]],NonNurse[[#This Row],[PT Aide Hours]])/NonNurse[[#This Row],[MDS Census]]</f>
        <v>0.12381083202511775</v>
      </c>
      <c r="AA324" s="6">
        <v>0</v>
      </c>
      <c r="AB324" s="6">
        <v>0</v>
      </c>
      <c r="AC324" s="6">
        <v>0</v>
      </c>
      <c r="AD324" s="6">
        <v>0</v>
      </c>
      <c r="AE324" s="6">
        <v>0</v>
      </c>
      <c r="AF324" s="6">
        <v>0</v>
      </c>
      <c r="AG324" s="6">
        <v>0</v>
      </c>
      <c r="AH324" s="1">
        <v>245484</v>
      </c>
      <c r="AI324">
        <v>5</v>
      </c>
    </row>
    <row r="325" spans="1:35" x14ac:dyDescent="0.25">
      <c r="A325" t="s">
        <v>356</v>
      </c>
      <c r="B325" t="s">
        <v>164</v>
      </c>
      <c r="C325" t="s">
        <v>617</v>
      </c>
      <c r="D325" t="s">
        <v>427</v>
      </c>
      <c r="E325" s="6">
        <v>32</v>
      </c>
      <c r="F325" s="6">
        <v>10.956521739130435</v>
      </c>
      <c r="G325" s="6">
        <v>0</v>
      </c>
      <c r="H325" s="6">
        <v>0</v>
      </c>
      <c r="I325" s="6">
        <v>0</v>
      </c>
      <c r="J325" s="6">
        <v>0</v>
      </c>
      <c r="K325" s="6">
        <v>0</v>
      </c>
      <c r="L325" s="6">
        <v>1.4048913043478262</v>
      </c>
      <c r="M325" s="6">
        <v>5.4782608695652177</v>
      </c>
      <c r="N325" s="6">
        <v>0</v>
      </c>
      <c r="O325" s="6">
        <f>SUM(NonNurse[[#This Row],[Qualified Social Work Staff Hours]],NonNurse[[#This Row],[Other Social Work Staff Hours]])/NonNurse[[#This Row],[MDS Census]]</f>
        <v>0.17119565217391305</v>
      </c>
      <c r="P325" s="6">
        <v>0</v>
      </c>
      <c r="Q325" s="6">
        <v>1.3315217391304348</v>
      </c>
      <c r="R325" s="6">
        <f>SUM(NonNurse[[#This Row],[Qualified Activities Professional Hours]],NonNurse[[#This Row],[Other Activities Professional Hours]])/NonNurse[[#This Row],[MDS Census]]</f>
        <v>4.1610054347826088E-2</v>
      </c>
      <c r="S325" s="6">
        <v>0</v>
      </c>
      <c r="T325" s="6">
        <v>3.1630434782608699E-2</v>
      </c>
      <c r="U325" s="6">
        <v>0</v>
      </c>
      <c r="V325" s="6">
        <f>SUM(NonNurse[[#This Row],[Occupational Therapist Hours]],NonNurse[[#This Row],[OT Assistant Hours]],NonNurse[[#This Row],[OT Aide Hours]])/NonNurse[[#This Row],[MDS Census]]</f>
        <v>9.8845108695652184E-4</v>
      </c>
      <c r="W325" s="6">
        <v>0</v>
      </c>
      <c r="X325" s="6">
        <v>3.8696739130434783</v>
      </c>
      <c r="Y325" s="6">
        <v>0</v>
      </c>
      <c r="Z325" s="6">
        <f>SUM(NonNurse[[#This Row],[Physical Therapist (PT) Hours]],NonNurse[[#This Row],[PT Assistant Hours]],NonNurse[[#This Row],[PT Aide Hours]])/NonNurse[[#This Row],[MDS Census]]</f>
        <v>0.1209273097826087</v>
      </c>
      <c r="AA325" s="6">
        <v>0</v>
      </c>
      <c r="AB325" s="6">
        <v>5.3043478260869561</v>
      </c>
      <c r="AC325" s="6">
        <v>0</v>
      </c>
      <c r="AD325" s="6">
        <v>0</v>
      </c>
      <c r="AE325" s="6">
        <v>0</v>
      </c>
      <c r="AF325" s="6">
        <v>0</v>
      </c>
      <c r="AG325" s="6">
        <v>0</v>
      </c>
      <c r="AH325" s="1">
        <v>245400</v>
      </c>
      <c r="AI325">
        <v>5</v>
      </c>
    </row>
    <row r="326" spans="1:35" x14ac:dyDescent="0.25">
      <c r="A326" t="s">
        <v>356</v>
      </c>
      <c r="B326" t="s">
        <v>14</v>
      </c>
      <c r="C326" t="s">
        <v>512</v>
      </c>
      <c r="D326" t="s">
        <v>415</v>
      </c>
      <c r="E326" s="6">
        <v>211.71739130434781</v>
      </c>
      <c r="F326" s="6">
        <v>2.6956521739130435</v>
      </c>
      <c r="G326" s="6">
        <v>0</v>
      </c>
      <c r="H326" s="6">
        <v>0</v>
      </c>
      <c r="I326" s="6">
        <v>3.2173913043478262</v>
      </c>
      <c r="J326" s="6">
        <v>0</v>
      </c>
      <c r="K326" s="6">
        <v>0</v>
      </c>
      <c r="L326" s="6">
        <v>7.7663043478260869</v>
      </c>
      <c r="M326" s="6">
        <v>16.782608695652176</v>
      </c>
      <c r="N326" s="6">
        <v>10.771739130434783</v>
      </c>
      <c r="O326" s="6">
        <f>SUM(NonNurse[[#This Row],[Qualified Social Work Staff Hours]],NonNurse[[#This Row],[Other Social Work Staff Hours]])/NonNurse[[#This Row],[MDS Census]]</f>
        <v>0.13014683232364721</v>
      </c>
      <c r="P326" s="6">
        <v>2.0869565217391304</v>
      </c>
      <c r="Q326" s="6">
        <v>1.548913043478261</v>
      </c>
      <c r="R326" s="6">
        <f>SUM(NonNurse[[#This Row],[Qualified Activities Professional Hours]],NonNurse[[#This Row],[Other Activities Professional Hours]])/NonNurse[[#This Row],[MDS Census]]</f>
        <v>1.7173221069925047E-2</v>
      </c>
      <c r="S326" s="6">
        <v>21.127717391304348</v>
      </c>
      <c r="T326" s="6">
        <v>14.657608695652174</v>
      </c>
      <c r="U326" s="6">
        <v>0</v>
      </c>
      <c r="V326" s="6">
        <f>SUM(NonNurse[[#This Row],[Occupational Therapist Hours]],NonNurse[[#This Row],[OT Assistant Hours]],NonNurse[[#This Row],[OT Aide Hours]])/NonNurse[[#This Row],[MDS Census]]</f>
        <v>0.16902402710750591</v>
      </c>
      <c r="W326" s="6">
        <v>21.372282608695652</v>
      </c>
      <c r="X326" s="6">
        <v>23.317934782608695</v>
      </c>
      <c r="Y326" s="6">
        <v>0</v>
      </c>
      <c r="Z326" s="6">
        <f>SUM(NonNurse[[#This Row],[Physical Therapist (PT) Hours]],NonNurse[[#This Row],[PT Assistant Hours]],NonNurse[[#This Row],[PT Aide Hours]])/NonNurse[[#This Row],[MDS Census]]</f>
        <v>0.21108430023616387</v>
      </c>
      <c r="AA326" s="6">
        <v>0</v>
      </c>
      <c r="AB326" s="6">
        <v>14.086956521739131</v>
      </c>
      <c r="AC326" s="6">
        <v>0</v>
      </c>
      <c r="AD326" s="6">
        <v>0</v>
      </c>
      <c r="AE326" s="6">
        <v>0</v>
      </c>
      <c r="AF326" s="6">
        <v>0</v>
      </c>
      <c r="AG326" s="6">
        <v>0</v>
      </c>
      <c r="AH326" s="1">
        <v>245055</v>
      </c>
      <c r="AI326">
        <v>5</v>
      </c>
    </row>
    <row r="327" spans="1:35" x14ac:dyDescent="0.25">
      <c r="A327" t="s">
        <v>356</v>
      </c>
      <c r="B327" t="s">
        <v>308</v>
      </c>
      <c r="C327" t="s">
        <v>537</v>
      </c>
      <c r="D327" t="s">
        <v>422</v>
      </c>
      <c r="E327" s="6">
        <v>27.413043478260871</v>
      </c>
      <c r="F327" s="6">
        <v>1.326086956521739</v>
      </c>
      <c r="G327" s="6">
        <v>0</v>
      </c>
      <c r="H327" s="6">
        <v>0</v>
      </c>
      <c r="I327" s="6">
        <v>2.2608695652173911</v>
      </c>
      <c r="J327" s="6">
        <v>0</v>
      </c>
      <c r="K327" s="6">
        <v>0</v>
      </c>
      <c r="L327" s="6">
        <v>6.0516304347826084</v>
      </c>
      <c r="M327" s="6">
        <v>0</v>
      </c>
      <c r="N327" s="6">
        <v>4.8260869565217392</v>
      </c>
      <c r="O327" s="6">
        <f>SUM(NonNurse[[#This Row],[Qualified Social Work Staff Hours]],NonNurse[[#This Row],[Other Social Work Staff Hours]])/NonNurse[[#This Row],[MDS Census]]</f>
        <v>0.17605075337034098</v>
      </c>
      <c r="P327" s="6">
        <v>0.69239130434782592</v>
      </c>
      <c r="Q327" s="6">
        <v>0.93804347826086909</v>
      </c>
      <c r="R327" s="6">
        <f>SUM(NonNurse[[#This Row],[Qualified Activities Professional Hours]],NonNurse[[#This Row],[Other Activities Professional Hours]])/NonNurse[[#This Row],[MDS Census]]</f>
        <v>5.9476605868358415E-2</v>
      </c>
      <c r="S327" s="6">
        <v>11.152173913043478</v>
      </c>
      <c r="T327" s="6">
        <v>10.353260869565217</v>
      </c>
      <c r="U327" s="6">
        <v>0</v>
      </c>
      <c r="V327" s="6">
        <f>SUM(NonNurse[[#This Row],[Occupational Therapist Hours]],NonNurse[[#This Row],[OT Assistant Hours]],NonNurse[[#This Row],[OT Aide Hours]])/NonNurse[[#This Row],[MDS Census]]</f>
        <v>0.78449643140364789</v>
      </c>
      <c r="W327" s="6">
        <v>10.220108695652174</v>
      </c>
      <c r="X327" s="6">
        <v>12.369565217391305</v>
      </c>
      <c r="Y327" s="6">
        <v>0</v>
      </c>
      <c r="Z327" s="6">
        <f>SUM(NonNurse[[#This Row],[Physical Therapist (PT) Hours]],NonNurse[[#This Row],[PT Assistant Hours]],NonNurse[[#This Row],[PT Aide Hours]])/NonNurse[[#This Row],[MDS Census]]</f>
        <v>0.82404837430610611</v>
      </c>
      <c r="AA327" s="6">
        <v>0</v>
      </c>
      <c r="AB327" s="6">
        <v>0</v>
      </c>
      <c r="AC327" s="6">
        <v>0</v>
      </c>
      <c r="AD327" s="6">
        <v>0</v>
      </c>
      <c r="AE327" s="6">
        <v>0</v>
      </c>
      <c r="AF327" s="6">
        <v>0</v>
      </c>
      <c r="AG327" s="6">
        <v>0</v>
      </c>
      <c r="AH327" s="1">
        <v>245618</v>
      </c>
      <c r="AI327">
        <v>5</v>
      </c>
    </row>
    <row r="328" spans="1:35" x14ac:dyDescent="0.25">
      <c r="A328" t="s">
        <v>356</v>
      </c>
      <c r="B328" t="s">
        <v>116</v>
      </c>
      <c r="C328" t="s">
        <v>592</v>
      </c>
      <c r="D328" t="s">
        <v>442</v>
      </c>
      <c r="E328" s="6">
        <v>46.891304347826086</v>
      </c>
      <c r="F328" s="6">
        <v>4.4782608695652177</v>
      </c>
      <c r="G328" s="6">
        <v>0</v>
      </c>
      <c r="H328" s="6">
        <v>0.19565217391304349</v>
      </c>
      <c r="I328" s="6">
        <v>0.73913043478260865</v>
      </c>
      <c r="J328" s="6">
        <v>0</v>
      </c>
      <c r="K328" s="6">
        <v>0</v>
      </c>
      <c r="L328" s="6">
        <v>0</v>
      </c>
      <c r="M328" s="6">
        <v>0</v>
      </c>
      <c r="N328" s="6">
        <v>5.0625</v>
      </c>
      <c r="O328" s="6">
        <f>SUM(NonNurse[[#This Row],[Qualified Social Work Staff Hours]],NonNurse[[#This Row],[Other Social Work Staff Hours]])/NonNurse[[#This Row],[MDS Census]]</f>
        <v>0.10796244784422809</v>
      </c>
      <c r="P328" s="6">
        <v>0</v>
      </c>
      <c r="Q328" s="6">
        <v>17.380434782608695</v>
      </c>
      <c r="R328" s="6">
        <f>SUM(NonNurse[[#This Row],[Qualified Activities Professional Hours]],NonNurse[[#This Row],[Other Activities Professional Hours]])/NonNurse[[#This Row],[MDS Census]]</f>
        <v>0.37065368567454798</v>
      </c>
      <c r="S328" s="6">
        <v>0.10423913043478261</v>
      </c>
      <c r="T328" s="6">
        <v>0</v>
      </c>
      <c r="U328" s="6">
        <v>0</v>
      </c>
      <c r="V328" s="6">
        <f>SUM(NonNurse[[#This Row],[Occupational Therapist Hours]],NonNurse[[#This Row],[OT Assistant Hours]],NonNurse[[#This Row],[OT Aide Hours]])/NonNurse[[#This Row],[MDS Census]]</f>
        <v>2.2229949003245248E-3</v>
      </c>
      <c r="W328" s="6">
        <v>0.11141304347826086</v>
      </c>
      <c r="X328" s="6">
        <v>0</v>
      </c>
      <c r="Y328" s="6">
        <v>0</v>
      </c>
      <c r="Z328" s="6">
        <f>SUM(NonNurse[[#This Row],[Physical Therapist (PT) Hours]],NonNurse[[#This Row],[PT Assistant Hours]],NonNurse[[#This Row],[PT Aide Hours]])/NonNurse[[#This Row],[MDS Census]]</f>
        <v>2.3759851645804358E-3</v>
      </c>
      <c r="AA328" s="6">
        <v>0</v>
      </c>
      <c r="AB328" s="6">
        <v>0</v>
      </c>
      <c r="AC328" s="6">
        <v>0</v>
      </c>
      <c r="AD328" s="6">
        <v>0</v>
      </c>
      <c r="AE328" s="6">
        <v>0</v>
      </c>
      <c r="AF328" s="6">
        <v>0</v>
      </c>
      <c r="AG328" s="6">
        <v>0</v>
      </c>
      <c r="AH328" s="1">
        <v>245329</v>
      </c>
      <c r="AI328">
        <v>5</v>
      </c>
    </row>
    <row r="329" spans="1:35" x14ac:dyDescent="0.25">
      <c r="A329" t="s">
        <v>356</v>
      </c>
      <c r="B329" t="s">
        <v>71</v>
      </c>
      <c r="C329" t="s">
        <v>504</v>
      </c>
      <c r="D329" t="s">
        <v>407</v>
      </c>
      <c r="E329" s="6">
        <v>62.141304347826086</v>
      </c>
      <c r="F329" s="6">
        <v>5.1304347826086953</v>
      </c>
      <c r="G329" s="6">
        <v>4.8913043478260872E-2</v>
      </c>
      <c r="H329" s="6">
        <v>0.18478260869565216</v>
      </c>
      <c r="I329" s="6">
        <v>0.11956521739130435</v>
      </c>
      <c r="J329" s="6">
        <v>0</v>
      </c>
      <c r="K329" s="6">
        <v>0</v>
      </c>
      <c r="L329" s="6">
        <v>1.4526086956521735</v>
      </c>
      <c r="M329" s="6">
        <v>5.4782608695652177</v>
      </c>
      <c r="N329" s="6">
        <v>0</v>
      </c>
      <c r="O329" s="6">
        <f>SUM(NonNurse[[#This Row],[Qualified Social Work Staff Hours]],NonNurse[[#This Row],[Other Social Work Staff Hours]])/NonNurse[[#This Row],[MDS Census]]</f>
        <v>8.8158124890676939E-2</v>
      </c>
      <c r="P329" s="6">
        <v>4.6086956521739131</v>
      </c>
      <c r="Q329" s="6">
        <v>21.423913043478262</v>
      </c>
      <c r="R329" s="6">
        <f>SUM(NonNurse[[#This Row],[Qualified Activities Professional Hours]],NonNurse[[#This Row],[Other Activities Professional Hours]])/NonNurse[[#This Row],[MDS Census]]</f>
        <v>0.41892601014518105</v>
      </c>
      <c r="S329" s="6">
        <v>0.85695652173913017</v>
      </c>
      <c r="T329" s="6">
        <v>1.0785869565217392</v>
      </c>
      <c r="U329" s="6">
        <v>0</v>
      </c>
      <c r="V329" s="6">
        <f>SUM(NonNurse[[#This Row],[Occupational Therapist Hours]],NonNurse[[#This Row],[OT Assistant Hours]],NonNurse[[#This Row],[OT Aide Hours]])/NonNurse[[#This Row],[MDS Census]]</f>
        <v>3.1147454958894521E-2</v>
      </c>
      <c r="W329" s="6">
        <v>2.7328260869565217</v>
      </c>
      <c r="X329" s="6">
        <v>0.65597826086956523</v>
      </c>
      <c r="Y329" s="6">
        <v>0</v>
      </c>
      <c r="Z329" s="6">
        <f>SUM(NonNurse[[#This Row],[Physical Therapist (PT) Hours]],NonNurse[[#This Row],[PT Assistant Hours]],NonNurse[[#This Row],[PT Aide Hours]])/NonNurse[[#This Row],[MDS Census]]</f>
        <v>5.4533846422949103E-2</v>
      </c>
      <c r="AA329" s="6">
        <v>0</v>
      </c>
      <c r="AB329" s="6">
        <v>0</v>
      </c>
      <c r="AC329" s="6">
        <v>0</v>
      </c>
      <c r="AD329" s="6">
        <v>0</v>
      </c>
      <c r="AE329" s="6">
        <v>0</v>
      </c>
      <c r="AF329" s="6">
        <v>0</v>
      </c>
      <c r="AG329" s="6">
        <v>0</v>
      </c>
      <c r="AH329" s="1">
        <v>245262</v>
      </c>
      <c r="AI329">
        <v>5</v>
      </c>
    </row>
    <row r="330" spans="1:35" x14ac:dyDescent="0.25">
      <c r="A330" t="s">
        <v>356</v>
      </c>
      <c r="B330" t="s">
        <v>193</v>
      </c>
      <c r="C330" t="s">
        <v>634</v>
      </c>
      <c r="D330" t="s">
        <v>438</v>
      </c>
      <c r="E330" s="6">
        <v>26.086956521739129</v>
      </c>
      <c r="F330" s="6">
        <v>4.7717391304347823</v>
      </c>
      <c r="G330" s="6">
        <v>0</v>
      </c>
      <c r="H330" s="6">
        <v>0</v>
      </c>
      <c r="I330" s="6">
        <v>0</v>
      </c>
      <c r="J330" s="6">
        <v>0</v>
      </c>
      <c r="K330" s="6">
        <v>0</v>
      </c>
      <c r="L330" s="6">
        <v>9.4782608695652179E-2</v>
      </c>
      <c r="M330" s="6">
        <v>0</v>
      </c>
      <c r="N330" s="6">
        <v>0</v>
      </c>
      <c r="O330" s="6">
        <f>SUM(NonNurse[[#This Row],[Qualified Social Work Staff Hours]],NonNurse[[#This Row],[Other Social Work Staff Hours]])/NonNurse[[#This Row],[MDS Census]]</f>
        <v>0</v>
      </c>
      <c r="P330" s="6">
        <v>3.5163043478260869</v>
      </c>
      <c r="Q330" s="6">
        <v>10.133152173913043</v>
      </c>
      <c r="R330" s="6">
        <f>SUM(NonNurse[[#This Row],[Qualified Activities Professional Hours]],NonNurse[[#This Row],[Other Activities Professional Hours]])/NonNurse[[#This Row],[MDS Census]]</f>
        <v>0.52322916666666663</v>
      </c>
      <c r="S330" s="6">
        <v>0.50282608695652176</v>
      </c>
      <c r="T330" s="6">
        <v>1.500978260869565</v>
      </c>
      <c r="U330" s="6">
        <v>0</v>
      </c>
      <c r="V330" s="6">
        <f>SUM(NonNurse[[#This Row],[Occupational Therapist Hours]],NonNurse[[#This Row],[OT Assistant Hours]],NonNurse[[#This Row],[OT Aide Hours]])/NonNurse[[#This Row],[MDS Census]]</f>
        <v>7.6812499999999992E-2</v>
      </c>
      <c r="W330" s="6">
        <v>0.36260869565217391</v>
      </c>
      <c r="X330" s="6">
        <v>1.7120652173913045</v>
      </c>
      <c r="Y330" s="6">
        <v>0</v>
      </c>
      <c r="Z330" s="6">
        <f>SUM(NonNurse[[#This Row],[Physical Therapist (PT) Hours]],NonNurse[[#This Row],[PT Assistant Hours]],NonNurse[[#This Row],[PT Aide Hours]])/NonNurse[[#This Row],[MDS Census]]</f>
        <v>7.9529166666666679E-2</v>
      </c>
      <c r="AA330" s="6">
        <v>0</v>
      </c>
      <c r="AB330" s="6">
        <v>0</v>
      </c>
      <c r="AC330" s="6">
        <v>0</v>
      </c>
      <c r="AD330" s="6">
        <v>0</v>
      </c>
      <c r="AE330" s="6">
        <v>0</v>
      </c>
      <c r="AF330" s="6">
        <v>0</v>
      </c>
      <c r="AG330" s="6">
        <v>0</v>
      </c>
      <c r="AH330" s="1">
        <v>245440</v>
      </c>
      <c r="AI330">
        <v>5</v>
      </c>
    </row>
    <row r="331" spans="1:35" x14ac:dyDescent="0.25">
      <c r="A331" t="s">
        <v>356</v>
      </c>
      <c r="B331" t="s">
        <v>77</v>
      </c>
      <c r="C331" t="s">
        <v>505</v>
      </c>
      <c r="D331" t="s">
        <v>416</v>
      </c>
      <c r="E331" s="6">
        <v>34.663043478260867</v>
      </c>
      <c r="F331" s="6">
        <v>5.6521739130434785</v>
      </c>
      <c r="G331" s="6">
        <v>0</v>
      </c>
      <c r="H331" s="6">
        <v>0.36956521739130432</v>
      </c>
      <c r="I331" s="6">
        <v>0.39130434782608697</v>
      </c>
      <c r="J331" s="6">
        <v>0</v>
      </c>
      <c r="K331" s="6">
        <v>0</v>
      </c>
      <c r="L331" s="6">
        <v>0.52000000000000013</v>
      </c>
      <c r="M331" s="6">
        <v>5.6521739130434785</v>
      </c>
      <c r="N331" s="6">
        <v>0</v>
      </c>
      <c r="O331" s="6">
        <f>SUM(NonNurse[[#This Row],[Qualified Social Work Staff Hours]],NonNurse[[#This Row],[Other Social Work Staff Hours]])/NonNurse[[#This Row],[MDS Census]]</f>
        <v>0.16306052053935405</v>
      </c>
      <c r="P331" s="6">
        <v>4.9257608695652193</v>
      </c>
      <c r="Q331" s="6">
        <v>0</v>
      </c>
      <c r="R331" s="6">
        <f>SUM(NonNurse[[#This Row],[Qualified Activities Professional Hours]],NonNurse[[#This Row],[Other Activities Professional Hours]])/NonNurse[[#This Row],[MDS Census]]</f>
        <v>0.14210410787080596</v>
      </c>
      <c r="S331" s="6">
        <v>2.4789130434782605</v>
      </c>
      <c r="T331" s="6">
        <v>1.496195652173913</v>
      </c>
      <c r="U331" s="6">
        <v>0</v>
      </c>
      <c r="V331" s="6">
        <f>SUM(NonNurse[[#This Row],[Occupational Therapist Hours]],NonNurse[[#This Row],[OT Assistant Hours]],NonNurse[[#This Row],[OT Aide Hours]])/NonNurse[[#This Row],[MDS Census]]</f>
        <v>0.11467858262778301</v>
      </c>
      <c r="W331" s="6">
        <v>3.0746739130434788</v>
      </c>
      <c r="X331" s="6">
        <v>1.8163043478260874</v>
      </c>
      <c r="Y331" s="6">
        <v>0</v>
      </c>
      <c r="Z331" s="6">
        <f>SUM(NonNurse[[#This Row],[Physical Therapist (PT) Hours]],NonNurse[[#This Row],[PT Assistant Hours]],NonNurse[[#This Row],[PT Aide Hours]])/NonNurse[[#This Row],[MDS Census]]</f>
        <v>0.14110065851364068</v>
      </c>
      <c r="AA331" s="6">
        <v>0</v>
      </c>
      <c r="AB331" s="6">
        <v>0</v>
      </c>
      <c r="AC331" s="6">
        <v>0</v>
      </c>
      <c r="AD331" s="6">
        <v>0</v>
      </c>
      <c r="AE331" s="6">
        <v>0</v>
      </c>
      <c r="AF331" s="6">
        <v>0</v>
      </c>
      <c r="AG331" s="6">
        <v>0</v>
      </c>
      <c r="AH331" s="1">
        <v>245270</v>
      </c>
      <c r="AI331">
        <v>5</v>
      </c>
    </row>
    <row r="332" spans="1:35" x14ac:dyDescent="0.25">
      <c r="A332" t="s">
        <v>356</v>
      </c>
      <c r="B332" t="s">
        <v>52</v>
      </c>
      <c r="C332" t="s">
        <v>550</v>
      </c>
      <c r="D332" t="s">
        <v>385</v>
      </c>
      <c r="E332" s="6">
        <v>107.47826086956522</v>
      </c>
      <c r="F332" s="6">
        <v>0</v>
      </c>
      <c r="G332" s="6">
        <v>0</v>
      </c>
      <c r="H332" s="6">
        <v>0</v>
      </c>
      <c r="I332" s="6">
        <v>0</v>
      </c>
      <c r="J332" s="6">
        <v>0</v>
      </c>
      <c r="K332" s="6">
        <v>0</v>
      </c>
      <c r="L332" s="6">
        <v>1.0159782608695651</v>
      </c>
      <c r="M332" s="6">
        <v>0</v>
      </c>
      <c r="N332" s="6">
        <v>0</v>
      </c>
      <c r="O332" s="6">
        <f>SUM(NonNurse[[#This Row],[Qualified Social Work Staff Hours]],NonNurse[[#This Row],[Other Social Work Staff Hours]])/NonNurse[[#This Row],[MDS Census]]</f>
        <v>0</v>
      </c>
      <c r="P332" s="6">
        <v>0</v>
      </c>
      <c r="Q332" s="6">
        <v>19.328804347826093</v>
      </c>
      <c r="R332" s="6">
        <f>SUM(NonNurse[[#This Row],[Qualified Activities Professional Hours]],NonNurse[[#This Row],[Other Activities Professional Hours]])/NonNurse[[#This Row],[MDS Census]]</f>
        <v>0.17983919902912626</v>
      </c>
      <c r="S332" s="6">
        <v>1.494565217391304</v>
      </c>
      <c r="T332" s="6">
        <v>4.5404347826086946</v>
      </c>
      <c r="U332" s="6">
        <v>0</v>
      </c>
      <c r="V332" s="6">
        <f>SUM(NonNurse[[#This Row],[Occupational Therapist Hours]],NonNurse[[#This Row],[OT Assistant Hours]],NonNurse[[#This Row],[OT Aide Hours]])/NonNurse[[#This Row],[MDS Census]]</f>
        <v>5.6150889967637521E-2</v>
      </c>
      <c r="W332" s="6">
        <v>3.162391304347826</v>
      </c>
      <c r="X332" s="6">
        <v>2.7978260869565217</v>
      </c>
      <c r="Y332" s="6">
        <v>0</v>
      </c>
      <c r="Z332" s="6">
        <f>SUM(NonNurse[[#This Row],[Physical Therapist (PT) Hours]],NonNurse[[#This Row],[PT Assistant Hours]],NonNurse[[#This Row],[PT Aide Hours]])/NonNurse[[#This Row],[MDS Census]]</f>
        <v>5.5455097087378634E-2</v>
      </c>
      <c r="AA332" s="6">
        <v>0</v>
      </c>
      <c r="AB332" s="6">
        <v>0</v>
      </c>
      <c r="AC332" s="6">
        <v>0</v>
      </c>
      <c r="AD332" s="6">
        <v>0</v>
      </c>
      <c r="AE332" s="6">
        <v>0</v>
      </c>
      <c r="AF332" s="6">
        <v>0</v>
      </c>
      <c r="AG332" s="6">
        <v>0</v>
      </c>
      <c r="AH332" s="1">
        <v>245235</v>
      </c>
      <c r="AI332">
        <v>5</v>
      </c>
    </row>
    <row r="333" spans="1:35" x14ac:dyDescent="0.25">
      <c r="A333" t="s">
        <v>356</v>
      </c>
      <c r="B333" t="s">
        <v>150</v>
      </c>
      <c r="C333" t="s">
        <v>609</v>
      </c>
      <c r="D333" t="s">
        <v>424</v>
      </c>
      <c r="E333" s="6">
        <v>28.782608695652176</v>
      </c>
      <c r="F333" s="6">
        <v>5.2353260869565243</v>
      </c>
      <c r="G333" s="6">
        <v>3.2608695652173912E-2</v>
      </c>
      <c r="H333" s="6">
        <v>9.7826086956521743E-2</v>
      </c>
      <c r="I333" s="6">
        <v>0</v>
      </c>
      <c r="J333" s="6">
        <v>0</v>
      </c>
      <c r="K333" s="6">
        <v>0</v>
      </c>
      <c r="L333" s="6">
        <v>2.8823913043478266</v>
      </c>
      <c r="M333" s="6">
        <v>5.4782608695652177</v>
      </c>
      <c r="N333" s="6">
        <v>0</v>
      </c>
      <c r="O333" s="6">
        <f>SUM(NonNurse[[#This Row],[Qualified Social Work Staff Hours]],NonNurse[[#This Row],[Other Social Work Staff Hours]])/NonNurse[[#This Row],[MDS Census]]</f>
        <v>0.19033232628398791</v>
      </c>
      <c r="P333" s="6">
        <v>5.5652173913043477</v>
      </c>
      <c r="Q333" s="6">
        <v>5.1956521739130439</v>
      </c>
      <c r="R333" s="6">
        <f>SUM(NonNurse[[#This Row],[Qualified Activities Professional Hours]],NonNurse[[#This Row],[Other Activities Professional Hours]])/NonNurse[[#This Row],[MDS Census]]</f>
        <v>0.3738670694864048</v>
      </c>
      <c r="S333" s="6">
        <v>3.0514130434782611</v>
      </c>
      <c r="T333" s="6">
        <v>0</v>
      </c>
      <c r="U333" s="6">
        <v>0</v>
      </c>
      <c r="V333" s="6">
        <f>SUM(NonNurse[[#This Row],[Occupational Therapist Hours]],NonNurse[[#This Row],[OT Assistant Hours]],NonNurse[[#This Row],[OT Aide Hours]])/NonNurse[[#This Row],[MDS Census]]</f>
        <v>0.10601586102719034</v>
      </c>
      <c r="W333" s="6">
        <v>2.8353260869565213</v>
      </c>
      <c r="X333" s="6">
        <v>0.16228260869565217</v>
      </c>
      <c r="Y333" s="6">
        <v>0</v>
      </c>
      <c r="Z333" s="6">
        <f>SUM(NonNurse[[#This Row],[Physical Therapist (PT) Hours]],NonNurse[[#This Row],[PT Assistant Hours]],NonNurse[[#This Row],[PT Aide Hours]])/NonNurse[[#This Row],[MDS Census]]</f>
        <v>0.1041465256797583</v>
      </c>
      <c r="AA333" s="6">
        <v>0</v>
      </c>
      <c r="AB333" s="6">
        <v>0</v>
      </c>
      <c r="AC333" s="6">
        <v>0</v>
      </c>
      <c r="AD333" s="6">
        <v>0</v>
      </c>
      <c r="AE333" s="6">
        <v>0</v>
      </c>
      <c r="AF333" s="6">
        <v>0</v>
      </c>
      <c r="AG333" s="6">
        <v>0</v>
      </c>
      <c r="AH333" s="1">
        <v>245376</v>
      </c>
      <c r="AI333">
        <v>5</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820</v>
      </c>
      <c r="C2" s="12" t="s">
        <v>700</v>
      </c>
      <c r="D2" s="12" t="s">
        <v>819</v>
      </c>
      <c r="E2" s="13"/>
      <c r="F2" s="14" t="s">
        <v>733</v>
      </c>
      <c r="G2" s="14" t="s">
        <v>749</v>
      </c>
      <c r="H2" s="14" t="s">
        <v>706</v>
      </c>
      <c r="I2" s="14" t="s">
        <v>750</v>
      </c>
      <c r="J2" s="15" t="s">
        <v>751</v>
      </c>
      <c r="K2" s="14" t="s">
        <v>752</v>
      </c>
      <c r="L2" s="14"/>
      <c r="M2" s="14" t="s">
        <v>700</v>
      </c>
      <c r="N2" s="14" t="s">
        <v>749</v>
      </c>
      <c r="O2" s="14" t="s">
        <v>706</v>
      </c>
      <c r="P2" s="14" t="s">
        <v>750</v>
      </c>
      <c r="Q2" s="15" t="s">
        <v>751</v>
      </c>
      <c r="R2" s="14" t="s">
        <v>752</v>
      </c>
      <c r="T2" s="16" t="s">
        <v>753</v>
      </c>
      <c r="U2" s="16" t="s">
        <v>852</v>
      </c>
      <c r="V2" s="17" t="s">
        <v>754</v>
      </c>
      <c r="W2" s="17" t="s">
        <v>755</v>
      </c>
    </row>
    <row r="3" spans="2:29" ht="15" customHeight="1" x14ac:dyDescent="0.25">
      <c r="B3" s="18" t="s">
        <v>756</v>
      </c>
      <c r="C3" s="50">
        <f>AVERAGE(Nurse[MDS Census])</f>
        <v>56.188010000811545</v>
      </c>
      <c r="D3" s="19">
        <v>77.233814336253971</v>
      </c>
      <c r="E3" s="19"/>
      <c r="F3" s="16">
        <v>1</v>
      </c>
      <c r="G3" s="20">
        <v>69376.123698714116</v>
      </c>
      <c r="H3" s="21">
        <v>3.585165701050407</v>
      </c>
      <c r="I3" s="20">
        <v>5</v>
      </c>
      <c r="J3" s="22">
        <v>0.67575468162975694</v>
      </c>
      <c r="K3" s="20">
        <v>5</v>
      </c>
      <c r="M3" t="s">
        <v>334</v>
      </c>
      <c r="N3" s="20">
        <v>536.8478260869565</v>
      </c>
      <c r="O3" s="21">
        <v>6.2660022271714926</v>
      </c>
      <c r="P3" s="23">
        <v>1</v>
      </c>
      <c r="Q3" s="22">
        <v>1.8396440575015187</v>
      </c>
      <c r="R3" s="23">
        <v>1</v>
      </c>
      <c r="T3" s="24" t="s">
        <v>757</v>
      </c>
      <c r="U3" s="20">
        <f>SUM(Nurse[Total Nurse Staff Hours])</f>
        <v>78027.389223821199</v>
      </c>
      <c r="V3" s="25" t="s">
        <v>758</v>
      </c>
      <c r="W3" s="21">
        <f>Category[[#This Row],[State Total]]/D9</f>
        <v>6.9069184858277857E-2</v>
      </c>
    </row>
    <row r="4" spans="2:29" ht="15" customHeight="1" x14ac:dyDescent="0.25">
      <c r="B4" s="26" t="s">
        <v>706</v>
      </c>
      <c r="C4" s="27">
        <f>SUM(Nurse[Total Nurse Staff Hours])/SUM(Nurse[MDS Census])</f>
        <v>4.1827830651924156</v>
      </c>
      <c r="D4" s="27">
        <v>3.6146323434825098</v>
      </c>
      <c r="E4" s="19"/>
      <c r="F4" s="16">
        <v>2</v>
      </c>
      <c r="G4" s="20">
        <v>128365.44534598908</v>
      </c>
      <c r="H4" s="21">
        <v>3.4549500632802785</v>
      </c>
      <c r="I4" s="20">
        <v>9</v>
      </c>
      <c r="J4" s="22">
        <v>0.64433762203163525</v>
      </c>
      <c r="K4" s="20">
        <v>6</v>
      </c>
      <c r="M4" t="s">
        <v>333</v>
      </c>
      <c r="N4" s="20">
        <v>19423.242804654012</v>
      </c>
      <c r="O4" s="21">
        <v>3.6919809269804467</v>
      </c>
      <c r="P4" s="23">
        <v>25</v>
      </c>
      <c r="Q4" s="22">
        <v>0.53868769221148449</v>
      </c>
      <c r="R4" s="23">
        <v>40</v>
      </c>
      <c r="T4" s="20" t="s">
        <v>759</v>
      </c>
      <c r="U4" s="20">
        <f>SUM(Nurse[Total Direct Care Staff Hours])</f>
        <v>71560.804986221774</v>
      </c>
      <c r="V4" s="25">
        <f>Category[[#This Row],[State Total]]/U3</f>
        <v>0.91712417521685807</v>
      </c>
      <c r="W4" s="21">
        <f>Category[[#This Row],[State Total]]/D9</f>
        <v>6.3345019196048777E-2</v>
      </c>
    </row>
    <row r="5" spans="2:29" ht="15" customHeight="1" x14ac:dyDescent="0.25">
      <c r="B5" s="28" t="s">
        <v>760</v>
      </c>
      <c r="C5" s="29">
        <f>SUM(Nurse[Total Direct Care Staff Hours])/SUM(Nurse[MDS Census])</f>
        <v>3.8361314687756356</v>
      </c>
      <c r="D5" s="29">
        <v>3.347724410414429</v>
      </c>
      <c r="E5" s="30"/>
      <c r="F5" s="16">
        <v>3</v>
      </c>
      <c r="G5" s="20">
        <v>124443.71892222908</v>
      </c>
      <c r="H5" s="21">
        <v>3.5696801497282227</v>
      </c>
      <c r="I5" s="20">
        <v>6</v>
      </c>
      <c r="J5" s="22">
        <v>0.67837118001727315</v>
      </c>
      <c r="K5" s="20">
        <v>4</v>
      </c>
      <c r="M5" t="s">
        <v>336</v>
      </c>
      <c r="N5" s="20">
        <v>14765.612676056329</v>
      </c>
      <c r="O5" s="21">
        <v>3.8700512739470958</v>
      </c>
      <c r="P5" s="23">
        <v>18</v>
      </c>
      <c r="Q5" s="22">
        <v>0.36267289415247567</v>
      </c>
      <c r="R5" s="23">
        <v>48</v>
      </c>
      <c r="T5" s="24" t="s">
        <v>761</v>
      </c>
      <c r="U5" s="20">
        <f>SUM(Nurse[Total RN Hours (w/ Admin, DON)])</f>
        <v>19932.743334353941</v>
      </c>
      <c r="V5" s="25">
        <f>Category[[#This Row],[State Total]]/U3</f>
        <v>0.25545828884748356</v>
      </c>
      <c r="W5" s="21">
        <f>Category[[#This Row],[State Total]]/D9</f>
        <v>1.7644295775986182E-2</v>
      </c>
      <c r="X5" s="31"/>
      <c r="Y5" s="31"/>
      <c r="AB5" s="31"/>
      <c r="AC5" s="31"/>
    </row>
    <row r="6" spans="2:29" ht="15" customHeight="1" x14ac:dyDescent="0.25">
      <c r="B6" s="32" t="s">
        <v>708</v>
      </c>
      <c r="C6" s="29">
        <f>SUM(Nurse[Total RN Hours (w/ Admin, DON)])/SUM(Nurse[MDS Census])</f>
        <v>1.0685266044542867</v>
      </c>
      <c r="D6" s="29">
        <v>0.60780873997534479</v>
      </c>
      <c r="E6"/>
      <c r="F6" s="16">
        <v>4</v>
      </c>
      <c r="G6" s="20">
        <v>216891.50627679119</v>
      </c>
      <c r="H6" s="21">
        <v>3.71816551616583</v>
      </c>
      <c r="I6" s="20">
        <v>4</v>
      </c>
      <c r="J6" s="22">
        <v>0.5592343612490972</v>
      </c>
      <c r="K6" s="20">
        <v>9</v>
      </c>
      <c r="M6" t="s">
        <v>335</v>
      </c>
      <c r="N6" s="20">
        <v>10619.366350275568</v>
      </c>
      <c r="O6" s="21">
        <v>3.9203935832782837</v>
      </c>
      <c r="P6" s="23">
        <v>14</v>
      </c>
      <c r="Q6" s="22">
        <v>0.6428263273804441</v>
      </c>
      <c r="R6" s="23">
        <v>30</v>
      </c>
      <c r="T6" s="33" t="s">
        <v>762</v>
      </c>
      <c r="U6" s="20">
        <f>SUM(Nurse[RN Hours (excl. Admin, DON)])</f>
        <v>14044.432137170856</v>
      </c>
      <c r="V6" s="25">
        <f>Category[[#This Row],[State Total]]/U3</f>
        <v>0.17999361861108115</v>
      </c>
      <c r="W6" s="21">
        <f>Category[[#This Row],[State Total]]/D9</f>
        <v>1.2432012517159126E-2</v>
      </c>
      <c r="X6" s="31"/>
      <c r="Y6" s="31"/>
      <c r="AB6" s="31"/>
      <c r="AC6" s="31"/>
    </row>
    <row r="7" spans="2:29" ht="15" customHeight="1" thickBot="1" x14ac:dyDescent="0.3">
      <c r="B7" s="34" t="s">
        <v>763</v>
      </c>
      <c r="C7" s="29">
        <f>SUM(Nurse[RN Hours (excl. Admin, DON)])/SUM(Nurse[MDS Census])</f>
        <v>0.75287425976913258</v>
      </c>
      <c r="D7" s="29">
        <v>0.41441568490090208</v>
      </c>
      <c r="E7"/>
      <c r="F7" s="16">
        <v>5</v>
      </c>
      <c r="G7" s="20">
        <v>218161.62905695051</v>
      </c>
      <c r="H7" s="21">
        <v>3.471756650011959</v>
      </c>
      <c r="I7" s="20">
        <v>8</v>
      </c>
      <c r="J7" s="22">
        <v>0.68815139377795254</v>
      </c>
      <c r="K7" s="20">
        <v>3</v>
      </c>
      <c r="M7" t="s">
        <v>337</v>
      </c>
      <c r="N7" s="20">
        <v>90304.505664421289</v>
      </c>
      <c r="O7" s="21">
        <v>4.0950436576657667</v>
      </c>
      <c r="P7" s="23">
        <v>8</v>
      </c>
      <c r="Q7" s="22">
        <v>0.53846761894166961</v>
      </c>
      <c r="R7" s="23">
        <v>41</v>
      </c>
      <c r="T7" s="33" t="s">
        <v>764</v>
      </c>
      <c r="U7" s="20">
        <f>SUM(Nurse[RN Admin Hours])</f>
        <v>4302.0235502143296</v>
      </c>
      <c r="V7" s="25">
        <f>Category[[#This Row],[State Total]]/U3</f>
        <v>5.5134787835512414E-2</v>
      </c>
      <c r="W7" s="21">
        <f>Category[[#This Row],[State Total]]/D9</f>
        <v>3.8081148531329363E-3</v>
      </c>
      <c r="X7" s="31"/>
      <c r="Y7" s="31"/>
      <c r="Z7" s="31"/>
      <c r="AA7" s="31"/>
      <c r="AB7" s="31"/>
      <c r="AC7" s="31"/>
    </row>
    <row r="8" spans="2:29" ht="15" customHeight="1" thickTop="1" x14ac:dyDescent="0.25">
      <c r="B8" s="35" t="s">
        <v>765</v>
      </c>
      <c r="C8" s="36">
        <f>COUNTA(Nurse[Provider])</f>
        <v>332</v>
      </c>
      <c r="D8" s="36">
        <v>14627</v>
      </c>
      <c r="F8" s="16">
        <v>6</v>
      </c>
      <c r="G8" s="20">
        <v>133738.05679730567</v>
      </c>
      <c r="H8" s="21">
        <v>3.4421626203964988</v>
      </c>
      <c r="I8" s="20">
        <v>10</v>
      </c>
      <c r="J8" s="22">
        <v>0.34690920997212554</v>
      </c>
      <c r="K8" s="20">
        <v>10</v>
      </c>
      <c r="M8" t="s">
        <v>338</v>
      </c>
      <c r="N8" s="20">
        <v>13996.251684017152</v>
      </c>
      <c r="O8" s="21">
        <v>3.5742923169789274</v>
      </c>
      <c r="P8" s="23">
        <v>34</v>
      </c>
      <c r="Q8" s="22">
        <v>0.85380187117283868</v>
      </c>
      <c r="R8" s="23">
        <v>11</v>
      </c>
      <c r="T8" s="33" t="s">
        <v>766</v>
      </c>
      <c r="U8" s="20">
        <f>SUM(Nurse[RN DON Hours])</f>
        <v>1586.2876469687694</v>
      </c>
      <c r="V8" s="25">
        <f>Category[[#This Row],[State Total]]/U3</f>
        <v>2.0329882400890165E-2</v>
      </c>
      <c r="W8" s="21">
        <f>Category[[#This Row],[State Total]]/D9</f>
        <v>1.4041684056941325E-3</v>
      </c>
      <c r="X8" s="31"/>
      <c r="Y8" s="31"/>
      <c r="Z8" s="31"/>
      <c r="AA8" s="31"/>
      <c r="AB8" s="31"/>
      <c r="AC8" s="31"/>
    </row>
    <row r="9" spans="2:29" ht="15" customHeight="1" x14ac:dyDescent="0.25">
      <c r="B9" s="35" t="s">
        <v>767</v>
      </c>
      <c r="C9" s="36">
        <f>SUM(Nurse[MDS Census])</f>
        <v>18654.419320269433</v>
      </c>
      <c r="D9" s="36">
        <v>1129699.0022963868</v>
      </c>
      <c r="F9" s="16">
        <v>7</v>
      </c>
      <c r="G9" s="20">
        <v>73847.771586037998</v>
      </c>
      <c r="H9" s="21">
        <v>3.4771723639610803</v>
      </c>
      <c r="I9" s="20">
        <v>7</v>
      </c>
      <c r="J9" s="22">
        <v>0.57887406787921447</v>
      </c>
      <c r="K9" s="20">
        <v>8</v>
      </c>
      <c r="M9" t="s">
        <v>339</v>
      </c>
      <c r="N9" s="20">
        <v>18800.971524800971</v>
      </c>
      <c r="O9" s="21">
        <v>3.379841237553149</v>
      </c>
      <c r="P9" s="23">
        <v>47</v>
      </c>
      <c r="Q9" s="22">
        <v>0.62562655856161031</v>
      </c>
      <c r="R9" s="23">
        <v>35</v>
      </c>
      <c r="T9" s="24" t="s">
        <v>768</v>
      </c>
      <c r="U9" s="20">
        <f>SUM(Nurse[Total LPN Hours (w/ Admin)])</f>
        <v>12713.486325780772</v>
      </c>
      <c r="V9" s="25">
        <f>Category[[#This Row],[State Total]]/U3</f>
        <v>0.16293620038102513</v>
      </c>
      <c r="W9" s="21">
        <f>Category[[#This Row],[State Total]]/D9</f>
        <v>1.1253870544222428E-2</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341</v>
      </c>
      <c r="N10" s="20">
        <v>2001.0333741579916</v>
      </c>
      <c r="O10" s="21">
        <v>3.9151059449534258</v>
      </c>
      <c r="P10" s="23">
        <v>15</v>
      </c>
      <c r="Q10" s="22">
        <v>1.0911259376852895</v>
      </c>
      <c r="R10" s="23">
        <v>3</v>
      </c>
      <c r="T10" s="33" t="s">
        <v>769</v>
      </c>
      <c r="U10" s="20">
        <f>SUM(Nurse[LPN Hours (excl. Admin)])</f>
        <v>12135.213285364358</v>
      </c>
      <c r="V10" s="25">
        <f>Category[[#This Row],[State Total]]/U3</f>
        <v>0.15552504583428461</v>
      </c>
      <c r="W10" s="21">
        <f>Category[[#This Row],[State Total]]/D9</f>
        <v>1.0741988140820341E-2</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340</v>
      </c>
      <c r="N11" s="20">
        <v>3447.8586956521731</v>
      </c>
      <c r="O11" s="21">
        <v>3.9688255155216066</v>
      </c>
      <c r="P11" s="23">
        <v>11</v>
      </c>
      <c r="Q11" s="22">
        <v>0.94962364794784426</v>
      </c>
      <c r="R11" s="23">
        <v>8</v>
      </c>
      <c r="T11" s="33" t="s">
        <v>770</v>
      </c>
      <c r="U11" s="20">
        <f>SUM(Nurse[LPN Admin Hours])</f>
        <v>578.27304041641128</v>
      </c>
      <c r="V11" s="25">
        <f>Category[[#This Row],[State Total]]/U3</f>
        <v>7.4111545467404755E-3</v>
      </c>
      <c r="W11" s="21">
        <f>Category[[#This Row],[State Total]]/D9</f>
        <v>5.1188240340208438E-4</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342</v>
      </c>
      <c r="N12" s="20">
        <v>66629.00734843839</v>
      </c>
      <c r="O12" s="21">
        <v>4.0461510158814251</v>
      </c>
      <c r="P12" s="23">
        <v>10</v>
      </c>
      <c r="Q12" s="22">
        <v>0.65170667436305396</v>
      </c>
      <c r="R12" s="23">
        <v>29</v>
      </c>
      <c r="T12" s="24" t="s">
        <v>771</v>
      </c>
      <c r="U12" s="20">
        <f>SUM(Nurse[Total CNA, NA TR, Med Aide/Tech Hours])</f>
        <v>45381.159563686444</v>
      </c>
      <c r="V12" s="25">
        <f>Category[[#This Row],[State Total]]/U3</f>
        <v>0.58160551077149081</v>
      </c>
      <c r="W12" s="21">
        <f>Category[[#This Row],[State Total]]/D9</f>
        <v>4.017101853806921E-2</v>
      </c>
      <c r="X12" s="31"/>
      <c r="Y12" s="31"/>
      <c r="Z12" s="31"/>
      <c r="AA12" s="31"/>
      <c r="AB12" s="31"/>
      <c r="AC12" s="31"/>
    </row>
    <row r="13" spans="2:29" ht="15" customHeight="1" x14ac:dyDescent="0.25">
      <c r="I13" s="20"/>
      <c r="J13" s="20"/>
      <c r="K13" s="20"/>
      <c r="M13" t="s">
        <v>343</v>
      </c>
      <c r="N13" s="20">
        <v>27047.194427434184</v>
      </c>
      <c r="O13" s="21">
        <v>3.3334159425604026</v>
      </c>
      <c r="P13" s="23">
        <v>48</v>
      </c>
      <c r="Q13" s="22">
        <v>0.4036688437032282</v>
      </c>
      <c r="R13" s="23">
        <v>46</v>
      </c>
      <c r="T13" s="33" t="s">
        <v>772</v>
      </c>
      <c r="U13" s="20">
        <f>SUM(Nurse[CNA Hours])</f>
        <v>39750.291315064278</v>
      </c>
      <c r="V13" s="25">
        <f>Category[[#This Row],[State Total]]/U3</f>
        <v>0.50944023259628424</v>
      </c>
      <c r="W13" s="21">
        <f>Category[[#This Row],[State Total]]/D9</f>
        <v>3.5186621599436828E-2</v>
      </c>
      <c r="X13" s="31"/>
      <c r="Y13" s="31"/>
      <c r="Z13" s="31"/>
      <c r="AA13" s="31"/>
      <c r="AB13" s="31"/>
      <c r="AC13" s="31"/>
    </row>
    <row r="14" spans="2:29" ht="15" customHeight="1" x14ac:dyDescent="0.25">
      <c r="G14" s="21"/>
      <c r="I14" s="20"/>
      <c r="J14" s="20"/>
      <c r="K14" s="20"/>
      <c r="M14" t="s">
        <v>344</v>
      </c>
      <c r="N14" s="20">
        <v>3263.663043478261</v>
      </c>
      <c r="O14" s="21">
        <v>4.4084708100060954</v>
      </c>
      <c r="P14" s="23">
        <v>4</v>
      </c>
      <c r="Q14" s="22">
        <v>1.4454388074216427</v>
      </c>
      <c r="R14" s="23">
        <v>2</v>
      </c>
      <c r="T14" s="33" t="s">
        <v>773</v>
      </c>
      <c r="U14" s="20">
        <f>SUM(Nurse[NA TR Hours])</f>
        <v>864.78832363747699</v>
      </c>
      <c r="V14" s="25">
        <f>Category[[#This Row],[State Total]]/U3</f>
        <v>1.1083138013971424E-2</v>
      </c>
      <c r="W14" s="21">
        <f>Category[[#This Row],[State Total]]/D9</f>
        <v>7.6550330829679885E-4</v>
      </c>
    </row>
    <row r="15" spans="2:29" ht="15" customHeight="1" x14ac:dyDescent="0.25">
      <c r="I15" s="20"/>
      <c r="J15" s="20"/>
      <c r="K15" s="20"/>
      <c r="M15" t="s">
        <v>348</v>
      </c>
      <c r="N15" s="20">
        <v>19016.558481322707</v>
      </c>
      <c r="O15" s="21">
        <v>3.6135143049020404</v>
      </c>
      <c r="P15" s="23">
        <v>31</v>
      </c>
      <c r="Q15" s="22">
        <v>0.70210559181671839</v>
      </c>
      <c r="R15" s="23">
        <v>21</v>
      </c>
      <c r="T15" s="37" t="s">
        <v>774</v>
      </c>
      <c r="U15" s="38">
        <f>SUM(Nurse[Med Aide/Tech Hours])</f>
        <v>4766.0799249846941</v>
      </c>
      <c r="V15" s="25">
        <f>Category[[#This Row],[State Total]]/U3</f>
        <v>6.1082140161235129E-2</v>
      </c>
      <c r="W15" s="21">
        <f>Category[[#This Row],[State Total]]/D9</f>
        <v>4.2188936303355871E-3</v>
      </c>
    </row>
    <row r="16" spans="2:29" ht="15" customHeight="1" x14ac:dyDescent="0.25">
      <c r="I16" s="20"/>
      <c r="J16" s="20"/>
      <c r="K16" s="20"/>
      <c r="M16" t="s">
        <v>345</v>
      </c>
      <c r="N16" s="20">
        <v>3575.7164727495401</v>
      </c>
      <c r="O16" s="21">
        <v>4.1596000463252762</v>
      </c>
      <c r="P16" s="23">
        <v>7</v>
      </c>
      <c r="Q16" s="22">
        <v>0.89615304423849729</v>
      </c>
      <c r="R16" s="23">
        <v>9</v>
      </c>
    </row>
    <row r="17" spans="9:23" ht="15" customHeight="1" x14ac:dyDescent="0.25">
      <c r="I17" s="20"/>
      <c r="J17" s="20"/>
      <c r="K17" s="20"/>
      <c r="M17" t="s">
        <v>346</v>
      </c>
      <c r="N17" s="20">
        <v>55939.917483159865</v>
      </c>
      <c r="O17" s="21">
        <v>2.9656991045590826</v>
      </c>
      <c r="P17" s="23">
        <v>51</v>
      </c>
      <c r="Q17" s="22">
        <v>0.65815085334220447</v>
      </c>
      <c r="R17" s="23">
        <v>28</v>
      </c>
    </row>
    <row r="18" spans="9:23" ht="15" customHeight="1" x14ac:dyDescent="0.25">
      <c r="I18" s="20"/>
      <c r="J18" s="20"/>
      <c r="K18" s="20"/>
      <c r="M18" t="s">
        <v>347</v>
      </c>
      <c r="N18" s="20">
        <v>34295.675137783197</v>
      </c>
      <c r="O18" s="21">
        <v>3.4285543140358197</v>
      </c>
      <c r="P18" s="23">
        <v>43</v>
      </c>
      <c r="Q18" s="22">
        <v>0.57097472562080043</v>
      </c>
      <c r="R18" s="23">
        <v>37</v>
      </c>
      <c r="T18" s="16" t="s">
        <v>775</v>
      </c>
      <c r="U18" s="16" t="s">
        <v>852</v>
      </c>
    </row>
    <row r="19" spans="9:23" ht="15" customHeight="1" x14ac:dyDescent="0.25">
      <c r="M19" t="s">
        <v>349</v>
      </c>
      <c r="N19" s="20">
        <v>14478.901255358249</v>
      </c>
      <c r="O19" s="21">
        <v>3.8209594408139687</v>
      </c>
      <c r="P19" s="23">
        <v>20</v>
      </c>
      <c r="Q19" s="22">
        <v>0.68653707149505028</v>
      </c>
      <c r="R19" s="23">
        <v>26</v>
      </c>
      <c r="T19" s="16" t="s">
        <v>776</v>
      </c>
      <c r="U19" s="20">
        <f>SUM(Nurse[RN Hours Contract (excl. Admin, DON)])</f>
        <v>836.68937997550529</v>
      </c>
    </row>
    <row r="20" spans="9:23" ht="15" customHeight="1" x14ac:dyDescent="0.25">
      <c r="M20" t="s">
        <v>350</v>
      </c>
      <c r="N20" s="20">
        <v>20179.736834047766</v>
      </c>
      <c r="O20" s="21">
        <v>3.6234626550899827</v>
      </c>
      <c r="P20" s="23">
        <v>30</v>
      </c>
      <c r="Q20" s="22">
        <v>0.63141179459022878</v>
      </c>
      <c r="R20" s="23">
        <v>33</v>
      </c>
      <c r="T20" s="16" t="s">
        <v>777</v>
      </c>
      <c r="U20" s="20">
        <f>SUM(Nurse[RN Admin Hours Contract])</f>
        <v>62.427417330067371</v>
      </c>
      <c r="W20" s="20"/>
    </row>
    <row r="21" spans="9:23" ht="15" customHeight="1" x14ac:dyDescent="0.25">
      <c r="M21" t="s">
        <v>351</v>
      </c>
      <c r="N21" s="20">
        <v>21713.855174525426</v>
      </c>
      <c r="O21" s="21">
        <v>3.4276349481314496</v>
      </c>
      <c r="P21" s="23">
        <v>44</v>
      </c>
      <c r="Q21" s="22">
        <v>0.22995066355388311</v>
      </c>
      <c r="R21" s="23">
        <v>51</v>
      </c>
      <c r="T21" s="16" t="s">
        <v>778</v>
      </c>
      <c r="U21" s="20">
        <f>SUM(Nurse[RN DON Hours Contract])</f>
        <v>60.302075933864067</v>
      </c>
    </row>
    <row r="22" spans="9:23" ht="15" customHeight="1" x14ac:dyDescent="0.25">
      <c r="M22" t="s">
        <v>354</v>
      </c>
      <c r="N22" s="20">
        <v>31609.482088181256</v>
      </c>
      <c r="O22" s="21">
        <v>3.5766830777603746</v>
      </c>
      <c r="P22" s="23">
        <v>33</v>
      </c>
      <c r="Q22" s="22">
        <v>0.63151705366882682</v>
      </c>
      <c r="R22" s="23">
        <v>32</v>
      </c>
      <c r="T22" s="16" t="s">
        <v>779</v>
      </c>
      <c r="U22" s="20">
        <f>SUM(Nurse[LPN Hours Contract (excl. Admin)])</f>
        <v>583.31972902633208</v>
      </c>
    </row>
    <row r="23" spans="9:23" ht="15" customHeight="1" x14ac:dyDescent="0.25">
      <c r="M23" t="s">
        <v>353</v>
      </c>
      <c r="N23" s="20">
        <v>21067.939375382732</v>
      </c>
      <c r="O23" s="21">
        <v>3.702235346411582</v>
      </c>
      <c r="P23" s="23">
        <v>24</v>
      </c>
      <c r="Q23" s="22">
        <v>0.76651287635763865</v>
      </c>
      <c r="R23" s="23">
        <v>16</v>
      </c>
      <c r="T23" s="16" t="s">
        <v>780</v>
      </c>
      <c r="U23" s="20">
        <f>SUM(Nurse[LPN Admin Hours Contract])</f>
        <v>25.486413043478258</v>
      </c>
    </row>
    <row r="24" spans="9:23" ht="15" customHeight="1" x14ac:dyDescent="0.25">
      <c r="M24" t="s">
        <v>352</v>
      </c>
      <c r="N24" s="20">
        <v>4706.4853031230869</v>
      </c>
      <c r="O24" s="21">
        <v>4.2908077351670615</v>
      </c>
      <c r="P24" s="23">
        <v>5</v>
      </c>
      <c r="Q24" s="22">
        <v>1.0535412211824036</v>
      </c>
      <c r="R24" s="23">
        <v>6</v>
      </c>
      <c r="T24" s="16" t="s">
        <v>781</v>
      </c>
      <c r="U24" s="20">
        <f>SUM(Nurse[CNA Hours Contract])</f>
        <v>2278.6759797917948</v>
      </c>
    </row>
    <row r="25" spans="9:23" ht="15" customHeight="1" x14ac:dyDescent="0.25">
      <c r="M25" t="s">
        <v>355</v>
      </c>
      <c r="N25" s="20">
        <v>29784.779087568884</v>
      </c>
      <c r="O25" s="21">
        <v>3.8152594065353851</v>
      </c>
      <c r="P25" s="23">
        <v>21</v>
      </c>
      <c r="Q25" s="22">
        <v>0.72680523692894061</v>
      </c>
      <c r="R25" s="23">
        <v>19</v>
      </c>
      <c r="T25" s="16" t="s">
        <v>782</v>
      </c>
      <c r="U25" s="20">
        <f>SUM(Nurse[NA TR Hours Contract])</f>
        <v>88.107608695652175</v>
      </c>
    </row>
    <row r="26" spans="9:23" ht="15" customHeight="1" x14ac:dyDescent="0.25">
      <c r="M26" t="s">
        <v>356</v>
      </c>
      <c r="N26" s="20">
        <v>18654.419320269433</v>
      </c>
      <c r="O26" s="21">
        <v>4.1827830651924156</v>
      </c>
      <c r="P26" s="23">
        <v>6</v>
      </c>
      <c r="Q26" s="22">
        <v>1.0685266044542867</v>
      </c>
      <c r="R26" s="23">
        <v>5</v>
      </c>
      <c r="T26" s="16" t="s">
        <v>783</v>
      </c>
      <c r="U26" s="20">
        <f>SUM(Nurse[Med Aide/Tech Hours Contract])</f>
        <v>16.240000000000002</v>
      </c>
    </row>
    <row r="27" spans="9:23" ht="15" customHeight="1" x14ac:dyDescent="0.25">
      <c r="M27" t="s">
        <v>358</v>
      </c>
      <c r="N27" s="20">
        <v>30915.301745254106</v>
      </c>
      <c r="O27" s="21">
        <v>3.0868578483482887</v>
      </c>
      <c r="P27" s="23">
        <v>50</v>
      </c>
      <c r="Q27" s="22">
        <v>0.40359827435993229</v>
      </c>
      <c r="R27" s="23">
        <v>47</v>
      </c>
      <c r="T27" s="16" t="s">
        <v>701</v>
      </c>
      <c r="U27" s="20">
        <f>SUM(Nurse[Total Contract Hours])</f>
        <v>3951.2486037966919</v>
      </c>
    </row>
    <row r="28" spans="9:23" ht="15" customHeight="1" x14ac:dyDescent="0.25">
      <c r="M28" t="s">
        <v>357</v>
      </c>
      <c r="N28" s="20">
        <v>13613.024341702383</v>
      </c>
      <c r="O28" s="21">
        <v>3.8706506835477068</v>
      </c>
      <c r="P28" s="23">
        <v>17</v>
      </c>
      <c r="Q28" s="22">
        <v>0.54461092917222786</v>
      </c>
      <c r="R28" s="23">
        <v>39</v>
      </c>
      <c r="T28" s="16" t="s">
        <v>784</v>
      </c>
      <c r="U28" s="20">
        <f>SUM(Nurse[Total Nurse Staff Hours])</f>
        <v>78027.389223821199</v>
      </c>
    </row>
    <row r="29" spans="9:23" ht="15" customHeight="1" x14ac:dyDescent="0.25">
      <c r="M29" t="s">
        <v>359</v>
      </c>
      <c r="N29" s="20">
        <v>3142.4673913043484</v>
      </c>
      <c r="O29" s="21">
        <v>3.5161153137073806</v>
      </c>
      <c r="P29" s="23">
        <v>39</v>
      </c>
      <c r="Q29" s="22">
        <v>0.79674798603977071</v>
      </c>
      <c r="R29" s="23">
        <v>15</v>
      </c>
      <c r="T29" s="16" t="s">
        <v>785</v>
      </c>
      <c r="U29" s="39">
        <f>U27/U28</f>
        <v>5.0639251717913489E-2</v>
      </c>
    </row>
    <row r="30" spans="9:23" ht="15" customHeight="1" x14ac:dyDescent="0.25">
      <c r="M30" t="s">
        <v>366</v>
      </c>
      <c r="N30" s="20">
        <v>31397.817207593369</v>
      </c>
      <c r="O30" s="21">
        <v>3.4417155121175713</v>
      </c>
      <c r="P30" s="23">
        <v>42</v>
      </c>
      <c r="Q30" s="22">
        <v>0.50629516352831194</v>
      </c>
      <c r="R30" s="23">
        <v>45</v>
      </c>
    </row>
    <row r="31" spans="9:23" ht="15" customHeight="1" x14ac:dyDescent="0.25">
      <c r="M31" t="s">
        <v>367</v>
      </c>
      <c r="N31" s="20">
        <v>4392.4673913043471</v>
      </c>
      <c r="O31" s="21">
        <v>4.4756414019059303</v>
      </c>
      <c r="P31" s="23">
        <v>3</v>
      </c>
      <c r="Q31" s="22">
        <v>0.83480991420589112</v>
      </c>
      <c r="R31" s="23">
        <v>13</v>
      </c>
      <c r="U31" s="20"/>
    </row>
    <row r="32" spans="9:23" ht="15" customHeight="1" x14ac:dyDescent="0.25">
      <c r="M32" t="s">
        <v>360</v>
      </c>
      <c r="N32" s="20">
        <v>9437.0101041028774</v>
      </c>
      <c r="O32" s="21">
        <v>3.9536238400260872</v>
      </c>
      <c r="P32" s="23">
        <v>12</v>
      </c>
      <c r="Q32" s="22">
        <v>0.73956294588721605</v>
      </c>
      <c r="R32" s="23">
        <v>18</v>
      </c>
    </row>
    <row r="33" spans="13:23" ht="15" customHeight="1" x14ac:dyDescent="0.25">
      <c r="M33" t="s">
        <v>362</v>
      </c>
      <c r="N33" s="20">
        <v>5478.8913043478278</v>
      </c>
      <c r="O33" s="21">
        <v>3.6689014954628241</v>
      </c>
      <c r="P33" s="23">
        <v>26</v>
      </c>
      <c r="Q33" s="22">
        <v>0.69069482083411027</v>
      </c>
      <c r="R33" s="23">
        <v>25</v>
      </c>
      <c r="T33" s="16" t="s">
        <v>753</v>
      </c>
      <c r="U33" s="17" t="s">
        <v>755</v>
      </c>
    </row>
    <row r="34" spans="13:23" ht="15" customHeight="1" x14ac:dyDescent="0.25">
      <c r="M34" t="s">
        <v>363</v>
      </c>
      <c r="N34" s="20">
        <v>37141.731475811372</v>
      </c>
      <c r="O34" s="21">
        <v>3.6107114278034693</v>
      </c>
      <c r="P34" s="23">
        <v>32</v>
      </c>
      <c r="Q34" s="22">
        <v>0.6783616567987637</v>
      </c>
      <c r="R34" s="23">
        <v>27</v>
      </c>
      <c r="T34" s="24" t="s">
        <v>786</v>
      </c>
      <c r="U34" s="21">
        <v>3.7466213862576487</v>
      </c>
    </row>
    <row r="35" spans="13:23" ht="15" customHeight="1" x14ac:dyDescent="0.25">
      <c r="M35" t="s">
        <v>364</v>
      </c>
      <c r="N35" s="20">
        <v>4791.5774647887329</v>
      </c>
      <c r="O35" s="21">
        <v>3.478749758455526</v>
      </c>
      <c r="P35" s="23">
        <v>41</v>
      </c>
      <c r="Q35" s="22">
        <v>0.63604079500848976</v>
      </c>
      <c r="R35" s="23">
        <v>31</v>
      </c>
      <c r="T35" s="20" t="s">
        <v>787</v>
      </c>
      <c r="U35" s="29">
        <f>SUM(Nurse[Total RN Hours (w/ Admin, DON)])/SUM(Nurse[MDS Census])</f>
        <v>1.0685266044542867</v>
      </c>
    </row>
    <row r="36" spans="13:23" ht="15" customHeight="1" x14ac:dyDescent="0.25">
      <c r="M36" t="s">
        <v>361</v>
      </c>
      <c r="N36" s="20">
        <v>5145.2409675443978</v>
      </c>
      <c r="O36" s="21">
        <v>3.8413014005831938</v>
      </c>
      <c r="P36" s="23">
        <v>19</v>
      </c>
      <c r="Q36" s="22">
        <v>0.71644517490315163</v>
      </c>
      <c r="R36" s="23">
        <v>20</v>
      </c>
      <c r="T36" s="20" t="s">
        <v>788</v>
      </c>
      <c r="U36" s="29">
        <f>SUM(Nurse[RN Hours (excl. Admin, DON)])/SUM(Nurse[MDS Census])</f>
        <v>0.75287425976913258</v>
      </c>
    </row>
    <row r="37" spans="13:23" ht="15" customHeight="1" x14ac:dyDescent="0.25">
      <c r="M37" t="s">
        <v>365</v>
      </c>
      <c r="N37" s="20">
        <v>91093.670391916734</v>
      </c>
      <c r="O37" s="21">
        <v>3.3920817889897901</v>
      </c>
      <c r="P37" s="23">
        <v>46</v>
      </c>
      <c r="Q37" s="22">
        <v>0.62838777517583722</v>
      </c>
      <c r="R37" s="23">
        <v>34</v>
      </c>
      <c r="T37" s="20" t="s">
        <v>789</v>
      </c>
      <c r="U37" s="29">
        <f>SUM(Nurse[Total CNA, NA TR, Med Aide/Tech Hours])/SUM(Nurse[MDS Census])</f>
        <v>2.4327296810775767</v>
      </c>
      <c r="W37" s="21"/>
    </row>
    <row r="38" spans="13:23" ht="15" customHeight="1" x14ac:dyDescent="0.25">
      <c r="M38" t="s">
        <v>368</v>
      </c>
      <c r="N38" s="20">
        <v>62098.361298224219</v>
      </c>
      <c r="O38" s="21">
        <v>3.4827578464943199</v>
      </c>
      <c r="P38" s="23">
        <v>40</v>
      </c>
      <c r="Q38" s="22">
        <v>0.57093758118305848</v>
      </c>
      <c r="R38" s="23">
        <v>38</v>
      </c>
    </row>
    <row r="39" spans="13:23" ht="15" customHeight="1" x14ac:dyDescent="0.25">
      <c r="M39" t="s">
        <v>369</v>
      </c>
      <c r="N39" s="20">
        <v>15314.761022657687</v>
      </c>
      <c r="O39" s="21">
        <v>3.7048972593561507</v>
      </c>
      <c r="P39" s="23">
        <v>23</v>
      </c>
      <c r="Q39" s="22">
        <v>0.34739869296478082</v>
      </c>
      <c r="R39" s="23">
        <v>50</v>
      </c>
    </row>
    <row r="40" spans="13:23" ht="15" customHeight="1" x14ac:dyDescent="0.25">
      <c r="M40" t="s">
        <v>370</v>
      </c>
      <c r="N40" s="20">
        <v>6050.0549601959565</v>
      </c>
      <c r="O40" s="21">
        <v>4.6872022066674388</v>
      </c>
      <c r="P40" s="23">
        <v>2</v>
      </c>
      <c r="Q40" s="22">
        <v>0.69411304457690826</v>
      </c>
      <c r="R40" s="23">
        <v>24</v>
      </c>
    </row>
    <row r="41" spans="13:23" ht="15" customHeight="1" x14ac:dyDescent="0.25">
      <c r="M41" t="s">
        <v>371</v>
      </c>
      <c r="N41" s="20">
        <v>63705.130128597702</v>
      </c>
      <c r="O41" s="21">
        <v>3.5464409930734</v>
      </c>
      <c r="P41" s="23">
        <v>36</v>
      </c>
      <c r="Q41" s="22">
        <v>0.69528611620089797</v>
      </c>
      <c r="R41" s="23">
        <v>23</v>
      </c>
    </row>
    <row r="42" spans="13:23" ht="15" customHeight="1" x14ac:dyDescent="0.25">
      <c r="M42" t="s">
        <v>372</v>
      </c>
      <c r="N42" s="20">
        <v>6548.130434782609</v>
      </c>
      <c r="O42" s="21">
        <v>3.5264193563380197</v>
      </c>
      <c r="P42" s="23">
        <v>38</v>
      </c>
      <c r="Q42" s="22">
        <v>0.74178549137822269</v>
      </c>
      <c r="R42" s="23">
        <v>17</v>
      </c>
    </row>
    <row r="43" spans="13:23" ht="15" customHeight="1" x14ac:dyDescent="0.25">
      <c r="M43" t="s">
        <v>373</v>
      </c>
      <c r="N43" s="20">
        <v>15013.476117575008</v>
      </c>
      <c r="O43" s="21">
        <v>3.6477515116904691</v>
      </c>
      <c r="P43" s="23">
        <v>28</v>
      </c>
      <c r="Q43" s="22">
        <v>0.53383004079229701</v>
      </c>
      <c r="R43" s="23">
        <v>42</v>
      </c>
    </row>
    <row r="44" spans="13:23" ht="15" customHeight="1" x14ac:dyDescent="0.25">
      <c r="M44" t="s">
        <v>374</v>
      </c>
      <c r="N44" s="20">
        <v>4556.4399877526012</v>
      </c>
      <c r="O44" s="21">
        <v>3.5445452329438498</v>
      </c>
      <c r="P44" s="23">
        <v>37</v>
      </c>
      <c r="Q44" s="22">
        <v>0.83146373211324598</v>
      </c>
      <c r="R44" s="23">
        <v>14</v>
      </c>
    </row>
    <row r="45" spans="13:23" ht="15" customHeight="1" x14ac:dyDescent="0.25">
      <c r="M45" t="s">
        <v>375</v>
      </c>
      <c r="N45" s="20">
        <v>23588.007195346021</v>
      </c>
      <c r="O45" s="21">
        <v>3.6602554979328654</v>
      </c>
      <c r="P45" s="23">
        <v>27</v>
      </c>
      <c r="Q45" s="22">
        <v>0.52665362034272378</v>
      </c>
      <c r="R45" s="23">
        <v>43</v>
      </c>
    </row>
    <row r="46" spans="13:23" ht="15" customHeight="1" x14ac:dyDescent="0.25">
      <c r="M46" t="s">
        <v>376</v>
      </c>
      <c r="N46" s="20">
        <v>77152.250459277362</v>
      </c>
      <c r="O46" s="21">
        <v>3.3099355679287084</v>
      </c>
      <c r="P46" s="23">
        <v>49</v>
      </c>
      <c r="Q46" s="22">
        <v>0.35875549800231565</v>
      </c>
      <c r="R46" s="23">
        <v>49</v>
      </c>
    </row>
    <row r="47" spans="13:23" ht="15" customHeight="1" x14ac:dyDescent="0.25">
      <c r="M47" t="s">
        <v>377</v>
      </c>
      <c r="N47" s="20">
        <v>5291.7033067973089</v>
      </c>
      <c r="O47" s="21">
        <v>3.9247848395010867</v>
      </c>
      <c r="P47" s="23">
        <v>13</v>
      </c>
      <c r="Q47" s="22">
        <v>1.0879953653661694</v>
      </c>
      <c r="R47" s="23">
        <v>4</v>
      </c>
    </row>
    <row r="48" spans="13:23" ht="15" customHeight="1" x14ac:dyDescent="0.25">
      <c r="M48" t="s">
        <v>379</v>
      </c>
      <c r="N48" s="20">
        <v>25489.041028781343</v>
      </c>
      <c r="O48" s="21">
        <v>3.4141958363336409</v>
      </c>
      <c r="P48" s="23">
        <v>45</v>
      </c>
      <c r="Q48" s="22">
        <v>0.51625486340635118</v>
      </c>
      <c r="R48" s="23">
        <v>44</v>
      </c>
    </row>
    <row r="49" spans="13:18" ht="15" customHeight="1" x14ac:dyDescent="0.25">
      <c r="M49" t="s">
        <v>378</v>
      </c>
      <c r="N49" s="20">
        <v>2232.1630434782601</v>
      </c>
      <c r="O49" s="21">
        <v>3.9136525791418939</v>
      </c>
      <c r="P49" s="23">
        <v>16</v>
      </c>
      <c r="Q49" s="22">
        <v>0.69748489231053945</v>
      </c>
      <c r="R49" s="23">
        <v>22</v>
      </c>
    </row>
    <row r="50" spans="13:18" ht="15" customHeight="1" x14ac:dyDescent="0.25">
      <c r="M50" t="s">
        <v>380</v>
      </c>
      <c r="N50" s="20">
        <v>12080.927740355173</v>
      </c>
      <c r="O50" s="21">
        <v>4.0868216477922026</v>
      </c>
      <c r="P50" s="23">
        <v>9</v>
      </c>
      <c r="Q50" s="22">
        <v>0.87200140966045714</v>
      </c>
      <c r="R50" s="23">
        <v>10</v>
      </c>
    </row>
    <row r="51" spans="13:18" ht="15" customHeight="1" x14ac:dyDescent="0.25">
      <c r="M51" t="s">
        <v>382</v>
      </c>
      <c r="N51" s="20">
        <v>17388.476729944887</v>
      </c>
      <c r="O51" s="21">
        <v>3.7945207317598215</v>
      </c>
      <c r="P51" s="23">
        <v>22</v>
      </c>
      <c r="Q51" s="22">
        <v>0.96009537140413648</v>
      </c>
      <c r="R51" s="23">
        <v>7</v>
      </c>
    </row>
    <row r="52" spans="13:18" ht="15" customHeight="1" x14ac:dyDescent="0.25">
      <c r="M52" t="s">
        <v>381</v>
      </c>
      <c r="N52" s="20">
        <v>8732.7163196570727</v>
      </c>
      <c r="O52" s="21">
        <v>3.6365012061354052</v>
      </c>
      <c r="P52" s="23">
        <v>29</v>
      </c>
      <c r="Q52" s="22">
        <v>0.61384155542091412</v>
      </c>
      <c r="R52" s="23">
        <v>36</v>
      </c>
    </row>
    <row r="53" spans="13:18" ht="15" customHeight="1" x14ac:dyDescent="0.25">
      <c r="M53" t="s">
        <v>383</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821</v>
      </c>
      <c r="D2" s="41"/>
    </row>
    <row r="3" spans="2:4" x14ac:dyDescent="0.25">
      <c r="C3" s="42" t="s">
        <v>772</v>
      </c>
      <c r="D3" s="43" t="s">
        <v>822</v>
      </c>
    </row>
    <row r="4" spans="2:4" x14ac:dyDescent="0.25">
      <c r="C4" s="44" t="s">
        <v>755</v>
      </c>
      <c r="D4" s="45" t="s">
        <v>823</v>
      </c>
    </row>
    <row r="5" spans="2:4" x14ac:dyDescent="0.25">
      <c r="C5" s="44" t="s">
        <v>824</v>
      </c>
      <c r="D5" s="45" t="s">
        <v>825</v>
      </c>
    </row>
    <row r="6" spans="2:4" ht="15.6" customHeight="1" x14ac:dyDescent="0.25">
      <c r="C6" s="44" t="s">
        <v>774</v>
      </c>
      <c r="D6" s="45" t="s">
        <v>826</v>
      </c>
    </row>
    <row r="7" spans="2:4" ht="15.6" customHeight="1" x14ac:dyDescent="0.25">
      <c r="C7" s="44" t="s">
        <v>773</v>
      </c>
      <c r="D7" s="45" t="s">
        <v>827</v>
      </c>
    </row>
    <row r="8" spans="2:4" x14ac:dyDescent="0.25">
      <c r="C8" s="44" t="s">
        <v>828</v>
      </c>
      <c r="D8" s="45" t="s">
        <v>829</v>
      </c>
    </row>
    <row r="9" spans="2:4" x14ac:dyDescent="0.25">
      <c r="C9" s="46" t="s">
        <v>830</v>
      </c>
      <c r="D9" s="44" t="s">
        <v>831</v>
      </c>
    </row>
    <row r="10" spans="2:4" x14ac:dyDescent="0.25">
      <c r="B10" s="47"/>
      <c r="C10" s="44" t="s">
        <v>832</v>
      </c>
      <c r="D10" s="45" t="s">
        <v>833</v>
      </c>
    </row>
    <row r="11" spans="2:4" x14ac:dyDescent="0.25">
      <c r="C11" s="44" t="s">
        <v>371</v>
      </c>
      <c r="D11" s="45" t="s">
        <v>834</v>
      </c>
    </row>
    <row r="12" spans="2:4" x14ac:dyDescent="0.25">
      <c r="C12" s="44" t="s">
        <v>835</v>
      </c>
      <c r="D12" s="45" t="s">
        <v>836</v>
      </c>
    </row>
    <row r="13" spans="2:4" x14ac:dyDescent="0.25">
      <c r="C13" s="44" t="s">
        <v>832</v>
      </c>
      <c r="D13" s="45" t="s">
        <v>833</v>
      </c>
    </row>
    <row r="14" spans="2:4" x14ac:dyDescent="0.25">
      <c r="C14" s="44" t="s">
        <v>371</v>
      </c>
      <c r="D14" s="45" t="s">
        <v>837</v>
      </c>
    </row>
    <row r="15" spans="2:4" x14ac:dyDescent="0.25">
      <c r="C15" s="48" t="s">
        <v>835</v>
      </c>
      <c r="D15" s="49" t="s">
        <v>836</v>
      </c>
    </row>
    <row r="17" spans="3:4" ht="23.25" x14ac:dyDescent="0.35">
      <c r="C17" s="40" t="s">
        <v>838</v>
      </c>
      <c r="D17" s="41"/>
    </row>
    <row r="18" spans="3:4" x14ac:dyDescent="0.25">
      <c r="C18" s="44" t="s">
        <v>755</v>
      </c>
      <c r="D18" s="45" t="s">
        <v>839</v>
      </c>
    </row>
    <row r="19" spans="3:4" x14ac:dyDescent="0.25">
      <c r="C19" s="44" t="s">
        <v>786</v>
      </c>
      <c r="D19" s="45" t="s">
        <v>840</v>
      </c>
    </row>
    <row r="20" spans="3:4" x14ac:dyDescent="0.25">
      <c r="C20" s="46" t="s">
        <v>841</v>
      </c>
      <c r="D20" s="44" t="s">
        <v>842</v>
      </c>
    </row>
    <row r="21" spans="3:4" x14ac:dyDescent="0.25">
      <c r="C21" s="44" t="s">
        <v>843</v>
      </c>
      <c r="D21" s="45" t="s">
        <v>844</v>
      </c>
    </row>
    <row r="22" spans="3:4" x14ac:dyDescent="0.25">
      <c r="C22" s="44" t="s">
        <v>845</v>
      </c>
      <c r="D22" s="45" t="s">
        <v>846</v>
      </c>
    </row>
    <row r="23" spans="3:4" x14ac:dyDescent="0.25">
      <c r="C23" s="44" t="s">
        <v>847</v>
      </c>
      <c r="D23" s="45" t="s">
        <v>848</v>
      </c>
    </row>
    <row r="24" spans="3:4" x14ac:dyDescent="0.25">
      <c r="C24" s="44" t="s">
        <v>849</v>
      </c>
      <c r="D24" s="45" t="s">
        <v>850</v>
      </c>
    </row>
    <row r="25" spans="3:4" x14ac:dyDescent="0.25">
      <c r="C25" s="44" t="s">
        <v>761</v>
      </c>
      <c r="D25" s="45" t="s">
        <v>851</v>
      </c>
    </row>
    <row r="26" spans="3:4" x14ac:dyDescent="0.25">
      <c r="C26" s="44" t="s">
        <v>845</v>
      </c>
      <c r="D26" s="45" t="s">
        <v>846</v>
      </c>
    </row>
    <row r="27" spans="3:4" x14ac:dyDescent="0.25">
      <c r="C27" s="44" t="s">
        <v>847</v>
      </c>
      <c r="D27" s="45" t="s">
        <v>848</v>
      </c>
    </row>
    <row r="28" spans="3:4" x14ac:dyDescent="0.25">
      <c r="C28" s="48" t="s">
        <v>849</v>
      </c>
      <c r="D28" s="49" t="s">
        <v>850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2022-06-08T20:18:39Z</dcterms:modified>
</cp:coreProperties>
</file>