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5A6B428B-2023-42AC-8143-E5991514A882}"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410" i="7"/>
  <c r="V410" i="7"/>
  <c r="R410" i="7"/>
  <c r="O410" i="7"/>
  <c r="Z409" i="7"/>
  <c r="V409" i="7"/>
  <c r="R409" i="7"/>
  <c r="O409" i="7"/>
  <c r="Z408" i="7"/>
  <c r="V408" i="7"/>
  <c r="R408" i="7"/>
  <c r="O408" i="7"/>
  <c r="Z407" i="7"/>
  <c r="V407" i="7"/>
  <c r="R407" i="7"/>
  <c r="O407" i="7"/>
  <c r="Z406" i="7"/>
  <c r="V406" i="7"/>
  <c r="R406" i="7"/>
  <c r="O406" i="7"/>
  <c r="Z405" i="7"/>
  <c r="V405" i="7"/>
  <c r="R405" i="7"/>
  <c r="O405" i="7"/>
  <c r="Z404" i="7"/>
  <c r="V404" i="7"/>
  <c r="R404" i="7"/>
  <c r="O404" i="7"/>
  <c r="Z403" i="7"/>
  <c r="V403" i="7"/>
  <c r="R403" i="7"/>
  <c r="O403" i="7"/>
  <c r="Z402" i="7"/>
  <c r="V402" i="7"/>
  <c r="R402" i="7"/>
  <c r="O402" i="7"/>
  <c r="Z401" i="7"/>
  <c r="V401" i="7"/>
  <c r="R401" i="7"/>
  <c r="O401" i="7"/>
  <c r="Z400" i="7"/>
  <c r="V400" i="7"/>
  <c r="R400" i="7"/>
  <c r="O400" i="7"/>
  <c r="Z399" i="7"/>
  <c r="V399" i="7"/>
  <c r="R399" i="7"/>
  <c r="O399" i="7"/>
  <c r="Z398" i="7"/>
  <c r="V398" i="7"/>
  <c r="R398" i="7"/>
  <c r="O398" i="7"/>
  <c r="Z397" i="7"/>
  <c r="V397" i="7"/>
  <c r="R397" i="7"/>
  <c r="O397" i="7"/>
  <c r="Z396" i="7"/>
  <c r="V396" i="7"/>
  <c r="R396" i="7"/>
  <c r="O396" i="7"/>
  <c r="Z395" i="7"/>
  <c r="V395" i="7"/>
  <c r="R395" i="7"/>
  <c r="O395" i="7"/>
  <c r="Z394" i="7"/>
  <c r="V394" i="7"/>
  <c r="R394" i="7"/>
  <c r="O394" i="7"/>
  <c r="Z393" i="7"/>
  <c r="V393" i="7"/>
  <c r="R393" i="7"/>
  <c r="O393" i="7"/>
  <c r="Z392" i="7"/>
  <c r="V392" i="7"/>
  <c r="R392" i="7"/>
  <c r="O392" i="7"/>
  <c r="Z391" i="7"/>
  <c r="V391" i="7"/>
  <c r="R391" i="7"/>
  <c r="O391" i="7"/>
  <c r="Z390" i="7"/>
  <c r="V390" i="7"/>
  <c r="R390" i="7"/>
  <c r="O390" i="7"/>
  <c r="Z389" i="7"/>
  <c r="V389" i="7"/>
  <c r="R389" i="7"/>
  <c r="O389" i="7"/>
  <c r="Z388" i="7"/>
  <c r="V388" i="7"/>
  <c r="R388" i="7"/>
  <c r="O388" i="7"/>
  <c r="Z387" i="7"/>
  <c r="V387" i="7"/>
  <c r="R387" i="7"/>
  <c r="O387" i="7"/>
  <c r="Z386" i="7"/>
  <c r="V386" i="7"/>
  <c r="R386" i="7"/>
  <c r="O386" i="7"/>
  <c r="Z385" i="7"/>
  <c r="V385" i="7"/>
  <c r="R385" i="7"/>
  <c r="O385" i="7"/>
  <c r="Z384" i="7"/>
  <c r="V384" i="7"/>
  <c r="R384" i="7"/>
  <c r="O384" i="7"/>
  <c r="Z383" i="7"/>
  <c r="V383" i="7"/>
  <c r="R383" i="7"/>
  <c r="O383" i="7"/>
  <c r="Z382" i="7"/>
  <c r="V382" i="7"/>
  <c r="R382" i="7"/>
  <c r="O382" i="7"/>
  <c r="Z381" i="7"/>
  <c r="V381" i="7"/>
  <c r="R381" i="7"/>
  <c r="O381" i="7"/>
  <c r="Z380" i="7"/>
  <c r="V380" i="7"/>
  <c r="R380" i="7"/>
  <c r="O380" i="7"/>
  <c r="Z379" i="7"/>
  <c r="V379" i="7"/>
  <c r="R379" i="7"/>
  <c r="O379" i="7"/>
  <c r="Z378" i="7"/>
  <c r="V378" i="7"/>
  <c r="R378" i="7"/>
  <c r="O378" i="7"/>
  <c r="Z377" i="7"/>
  <c r="V377" i="7"/>
  <c r="R377" i="7"/>
  <c r="O377" i="7"/>
  <c r="Z376" i="7"/>
  <c r="V376" i="7"/>
  <c r="R376" i="7"/>
  <c r="O376" i="7"/>
  <c r="Z375" i="7"/>
  <c r="V375" i="7"/>
  <c r="R375" i="7"/>
  <c r="O375" i="7"/>
  <c r="Z374" i="7"/>
  <c r="V374" i="7"/>
  <c r="R374" i="7"/>
  <c r="O374" i="7"/>
  <c r="Z373" i="7"/>
  <c r="V373" i="7"/>
  <c r="R373" i="7"/>
  <c r="O373" i="7"/>
  <c r="Z372" i="7"/>
  <c r="V372" i="7"/>
  <c r="R372" i="7"/>
  <c r="O372" i="7"/>
  <c r="Z371" i="7"/>
  <c r="V371" i="7"/>
  <c r="R371" i="7"/>
  <c r="O371" i="7"/>
  <c r="Z370" i="7"/>
  <c r="V370" i="7"/>
  <c r="R370" i="7"/>
  <c r="O370" i="7"/>
  <c r="Z369" i="7"/>
  <c r="V369" i="7"/>
  <c r="R369" i="7"/>
  <c r="O369" i="7"/>
  <c r="Z368" i="7"/>
  <c r="V368" i="7"/>
  <c r="R368" i="7"/>
  <c r="O368" i="7"/>
  <c r="Z367" i="7"/>
  <c r="V367" i="7"/>
  <c r="R367" i="7"/>
  <c r="O367" i="7"/>
  <c r="Z366" i="7"/>
  <c r="V366" i="7"/>
  <c r="R366" i="7"/>
  <c r="O366" i="7"/>
  <c r="Z365" i="7"/>
  <c r="V365" i="7"/>
  <c r="R365" i="7"/>
  <c r="O365" i="7"/>
  <c r="Z364" i="7"/>
  <c r="V364" i="7"/>
  <c r="R364" i="7"/>
  <c r="O364" i="7"/>
  <c r="Z363" i="7"/>
  <c r="V363" i="7"/>
  <c r="R363" i="7"/>
  <c r="O363" i="7"/>
  <c r="Z362" i="7"/>
  <c r="V362" i="7"/>
  <c r="R362" i="7"/>
  <c r="O362" i="7"/>
  <c r="Z361" i="7"/>
  <c r="V361" i="7"/>
  <c r="R361" i="7"/>
  <c r="O361" i="7"/>
  <c r="Z360" i="7"/>
  <c r="V360" i="7"/>
  <c r="R360" i="7"/>
  <c r="O360" i="7"/>
  <c r="Z359" i="7"/>
  <c r="V359" i="7"/>
  <c r="R359" i="7"/>
  <c r="O359" i="7"/>
  <c r="Z358" i="7"/>
  <c r="V358" i="7"/>
  <c r="R358" i="7"/>
  <c r="O358" i="7"/>
  <c r="Z357" i="7"/>
  <c r="V357" i="7"/>
  <c r="R357" i="7"/>
  <c r="O357" i="7"/>
  <c r="Z356" i="7"/>
  <c r="V356" i="7"/>
  <c r="R356" i="7"/>
  <c r="O356" i="7"/>
  <c r="Z355" i="7"/>
  <c r="V355" i="7"/>
  <c r="R355" i="7"/>
  <c r="O355" i="7"/>
  <c r="Z354" i="7"/>
  <c r="V354" i="7"/>
  <c r="R354" i="7"/>
  <c r="O354" i="7"/>
  <c r="Z353" i="7"/>
  <c r="V353" i="7"/>
  <c r="R353" i="7"/>
  <c r="O353" i="7"/>
  <c r="Z352" i="7"/>
  <c r="V352" i="7"/>
  <c r="R352" i="7"/>
  <c r="O352" i="7"/>
  <c r="Z351" i="7"/>
  <c r="V351" i="7"/>
  <c r="R351" i="7"/>
  <c r="O351" i="7"/>
  <c r="Z350" i="7"/>
  <c r="V350" i="7"/>
  <c r="R350" i="7"/>
  <c r="O350" i="7"/>
  <c r="Z349" i="7"/>
  <c r="V349" i="7"/>
  <c r="R349" i="7"/>
  <c r="O349" i="7"/>
  <c r="Z348" i="7"/>
  <c r="V348" i="7"/>
  <c r="R348" i="7"/>
  <c r="O348" i="7"/>
  <c r="Z347" i="7"/>
  <c r="V347" i="7"/>
  <c r="R347" i="7"/>
  <c r="O347" i="7"/>
  <c r="Z346" i="7"/>
  <c r="V346" i="7"/>
  <c r="R346" i="7"/>
  <c r="O346" i="7"/>
  <c r="Z345" i="7"/>
  <c r="V345" i="7"/>
  <c r="R345" i="7"/>
  <c r="O345" i="7"/>
  <c r="Z344" i="7"/>
  <c r="V344" i="7"/>
  <c r="R344" i="7"/>
  <c r="O344" i="7"/>
  <c r="Z343" i="7"/>
  <c r="V343" i="7"/>
  <c r="R343" i="7"/>
  <c r="O343" i="7"/>
  <c r="Z342" i="7"/>
  <c r="V342" i="7"/>
  <c r="R342" i="7"/>
  <c r="O342" i="7"/>
  <c r="Z341" i="7"/>
  <c r="V341" i="7"/>
  <c r="R341" i="7"/>
  <c r="O341" i="7"/>
  <c r="Z340" i="7"/>
  <c r="V340" i="7"/>
  <c r="R340" i="7"/>
  <c r="O340" i="7"/>
  <c r="Z339" i="7"/>
  <c r="V339" i="7"/>
  <c r="R339" i="7"/>
  <c r="O339" i="7"/>
  <c r="Z338" i="7"/>
  <c r="V338" i="7"/>
  <c r="R338" i="7"/>
  <c r="O338" i="7"/>
  <c r="Z337" i="7"/>
  <c r="V337" i="7"/>
  <c r="R337" i="7"/>
  <c r="O337" i="7"/>
  <c r="Z336" i="7"/>
  <c r="V336" i="7"/>
  <c r="R336" i="7"/>
  <c r="O336" i="7"/>
  <c r="Z335" i="7"/>
  <c r="V335" i="7"/>
  <c r="R335" i="7"/>
  <c r="O335" i="7"/>
  <c r="Z334" i="7"/>
  <c r="V334" i="7"/>
  <c r="R334" i="7"/>
  <c r="O334" i="7"/>
  <c r="Z333" i="7"/>
  <c r="V333" i="7"/>
  <c r="R333" i="7"/>
  <c r="O333" i="7"/>
  <c r="Z332" i="7"/>
  <c r="V332" i="7"/>
  <c r="R332" i="7"/>
  <c r="O332" i="7"/>
  <c r="Z331" i="7"/>
  <c r="V331" i="7"/>
  <c r="R331" i="7"/>
  <c r="O331" i="7"/>
  <c r="Z330" i="7"/>
  <c r="V330" i="7"/>
  <c r="R330" i="7"/>
  <c r="O330" i="7"/>
  <c r="Z329" i="7"/>
  <c r="V329" i="7"/>
  <c r="R329" i="7"/>
  <c r="O329" i="7"/>
  <c r="Z328" i="7"/>
  <c r="V328" i="7"/>
  <c r="R328" i="7"/>
  <c r="O328" i="7"/>
  <c r="Z327" i="7"/>
  <c r="V327" i="7"/>
  <c r="R327" i="7"/>
  <c r="O327" i="7"/>
  <c r="Z326" i="7"/>
  <c r="V326" i="7"/>
  <c r="R326" i="7"/>
  <c r="O326" i="7"/>
  <c r="Z325" i="7"/>
  <c r="V325" i="7"/>
  <c r="R325" i="7"/>
  <c r="O325" i="7"/>
  <c r="Z324" i="7"/>
  <c r="V324" i="7"/>
  <c r="R324" i="7"/>
  <c r="O324" i="7"/>
  <c r="Z323" i="7"/>
  <c r="V323" i="7"/>
  <c r="R323" i="7"/>
  <c r="O323" i="7"/>
  <c r="Z322" i="7"/>
  <c r="V322" i="7"/>
  <c r="R322" i="7"/>
  <c r="O322" i="7"/>
  <c r="Z321" i="7"/>
  <c r="V321" i="7"/>
  <c r="R321" i="7"/>
  <c r="O321" i="7"/>
  <c r="Z320" i="7"/>
  <c r="V320" i="7"/>
  <c r="R320" i="7"/>
  <c r="O320" i="7"/>
  <c r="Z319" i="7"/>
  <c r="V319" i="7"/>
  <c r="R319" i="7"/>
  <c r="O319" i="7"/>
  <c r="Z318" i="7"/>
  <c r="V318" i="7"/>
  <c r="R318" i="7"/>
  <c r="O318" i="7"/>
  <c r="Z317" i="7"/>
  <c r="V317" i="7"/>
  <c r="R317" i="7"/>
  <c r="O317" i="7"/>
  <c r="Z316" i="7"/>
  <c r="V316" i="7"/>
  <c r="R316" i="7"/>
  <c r="O316" i="7"/>
  <c r="Z315" i="7"/>
  <c r="V315" i="7"/>
  <c r="R315" i="7"/>
  <c r="O315" i="7"/>
  <c r="Z314" i="7"/>
  <c r="V314" i="7"/>
  <c r="R314" i="7"/>
  <c r="O314" i="7"/>
  <c r="Z313" i="7"/>
  <c r="V313" i="7"/>
  <c r="R313" i="7"/>
  <c r="O313" i="7"/>
  <c r="Z312" i="7"/>
  <c r="V312" i="7"/>
  <c r="R312" i="7"/>
  <c r="O312" i="7"/>
  <c r="Z311" i="7"/>
  <c r="V311" i="7"/>
  <c r="R311" i="7"/>
  <c r="O311" i="7"/>
  <c r="Z310" i="7"/>
  <c r="V310" i="7"/>
  <c r="R310" i="7"/>
  <c r="O310" i="7"/>
  <c r="Z309" i="7"/>
  <c r="V309" i="7"/>
  <c r="R309" i="7"/>
  <c r="O309" i="7"/>
  <c r="Z308" i="7"/>
  <c r="V308" i="7"/>
  <c r="R308" i="7"/>
  <c r="O308" i="7"/>
  <c r="Z307" i="7"/>
  <c r="V307" i="7"/>
  <c r="R307" i="7"/>
  <c r="O307" i="7"/>
  <c r="Z306" i="7"/>
  <c r="V306" i="7"/>
  <c r="R306" i="7"/>
  <c r="O306" i="7"/>
  <c r="Z305" i="7"/>
  <c r="V305" i="7"/>
  <c r="R305" i="7"/>
  <c r="O305" i="7"/>
  <c r="Z304" i="7"/>
  <c r="V304" i="7"/>
  <c r="R304" i="7"/>
  <c r="O304" i="7"/>
  <c r="Z303" i="7"/>
  <c r="V303" i="7"/>
  <c r="R303" i="7"/>
  <c r="O303" i="7"/>
  <c r="Z302" i="7"/>
  <c r="V302" i="7"/>
  <c r="R302" i="7"/>
  <c r="O302" i="7"/>
  <c r="Z301" i="7"/>
  <c r="V301" i="7"/>
  <c r="R301" i="7"/>
  <c r="O301" i="7"/>
  <c r="Z300" i="7"/>
  <c r="V300" i="7"/>
  <c r="R300" i="7"/>
  <c r="O300" i="7"/>
  <c r="Z299" i="7"/>
  <c r="V299" i="7"/>
  <c r="R299" i="7"/>
  <c r="O299" i="7"/>
  <c r="Z298" i="7"/>
  <c r="V298" i="7"/>
  <c r="R298" i="7"/>
  <c r="O298" i="7"/>
  <c r="Z297" i="7"/>
  <c r="V297" i="7"/>
  <c r="R297" i="7"/>
  <c r="O297" i="7"/>
  <c r="Z296" i="7"/>
  <c r="V296" i="7"/>
  <c r="R296" i="7"/>
  <c r="O296" i="7"/>
  <c r="Z295" i="7"/>
  <c r="V295" i="7"/>
  <c r="R295" i="7"/>
  <c r="O295" i="7"/>
  <c r="Z294" i="7"/>
  <c r="V294" i="7"/>
  <c r="R294" i="7"/>
  <c r="O294" i="7"/>
  <c r="Z293" i="7"/>
  <c r="V293" i="7"/>
  <c r="R293" i="7"/>
  <c r="O293" i="7"/>
  <c r="Z292" i="7"/>
  <c r="V292" i="7"/>
  <c r="R292" i="7"/>
  <c r="O292" i="7"/>
  <c r="Z291" i="7"/>
  <c r="V291" i="7"/>
  <c r="R291" i="7"/>
  <c r="O291" i="7"/>
  <c r="Z290" i="7"/>
  <c r="V290" i="7"/>
  <c r="R290" i="7"/>
  <c r="O290" i="7"/>
  <c r="Z289" i="7"/>
  <c r="V289" i="7"/>
  <c r="R289" i="7"/>
  <c r="O289" i="7"/>
  <c r="Z288" i="7"/>
  <c r="V288" i="7"/>
  <c r="R288" i="7"/>
  <c r="O288" i="7"/>
  <c r="Z287" i="7"/>
  <c r="V287" i="7"/>
  <c r="R287" i="7"/>
  <c r="O287" i="7"/>
  <c r="Z286" i="7"/>
  <c r="V286" i="7"/>
  <c r="R286" i="7"/>
  <c r="O286" i="7"/>
  <c r="Z285" i="7"/>
  <c r="V285" i="7"/>
  <c r="R285" i="7"/>
  <c r="O285" i="7"/>
  <c r="Z284" i="7"/>
  <c r="V284" i="7"/>
  <c r="R284" i="7"/>
  <c r="O284" i="7"/>
  <c r="Z283" i="7"/>
  <c r="V283" i="7"/>
  <c r="R283" i="7"/>
  <c r="O283" i="7"/>
  <c r="Z282" i="7"/>
  <c r="V282" i="7"/>
  <c r="R282" i="7"/>
  <c r="O282" i="7"/>
  <c r="Z281" i="7"/>
  <c r="V281" i="7"/>
  <c r="R281" i="7"/>
  <c r="O281" i="7"/>
  <c r="Z280" i="7"/>
  <c r="V280" i="7"/>
  <c r="R280" i="7"/>
  <c r="O280" i="7"/>
  <c r="Z279" i="7"/>
  <c r="V279" i="7"/>
  <c r="R279" i="7"/>
  <c r="O279" i="7"/>
  <c r="Z278" i="7"/>
  <c r="V278" i="7"/>
  <c r="R278" i="7"/>
  <c r="O278" i="7"/>
  <c r="Z277" i="7"/>
  <c r="V277" i="7"/>
  <c r="R277" i="7"/>
  <c r="O277" i="7"/>
  <c r="Z276" i="7"/>
  <c r="V276" i="7"/>
  <c r="R276" i="7"/>
  <c r="O276" i="7"/>
  <c r="Z275" i="7"/>
  <c r="V275" i="7"/>
  <c r="R275" i="7"/>
  <c r="O275" i="7"/>
  <c r="Z274" i="7"/>
  <c r="V274" i="7"/>
  <c r="R274" i="7"/>
  <c r="O274" i="7"/>
  <c r="Z273" i="7"/>
  <c r="V273" i="7"/>
  <c r="R273" i="7"/>
  <c r="O273" i="7"/>
  <c r="Z272" i="7"/>
  <c r="V272" i="7"/>
  <c r="R272" i="7"/>
  <c r="O272" i="7"/>
  <c r="Z271" i="7"/>
  <c r="V271" i="7"/>
  <c r="R271" i="7"/>
  <c r="O271" i="7"/>
  <c r="Z270" i="7"/>
  <c r="V270" i="7"/>
  <c r="R270" i="7"/>
  <c r="O270" i="7"/>
  <c r="Z269" i="7"/>
  <c r="V269" i="7"/>
  <c r="R269" i="7"/>
  <c r="O269" i="7"/>
  <c r="Z268" i="7"/>
  <c r="V268" i="7"/>
  <c r="R268" i="7"/>
  <c r="O268" i="7"/>
  <c r="Z267" i="7"/>
  <c r="V267" i="7"/>
  <c r="R267" i="7"/>
  <c r="O267" i="7"/>
  <c r="Z266" i="7"/>
  <c r="V266" i="7"/>
  <c r="R266" i="7"/>
  <c r="O266" i="7"/>
  <c r="Z265" i="7"/>
  <c r="V265" i="7"/>
  <c r="R265" i="7"/>
  <c r="O265" i="7"/>
  <c r="Z264" i="7"/>
  <c r="V264" i="7"/>
  <c r="R264" i="7"/>
  <c r="O264" i="7"/>
  <c r="Z263" i="7"/>
  <c r="V263" i="7"/>
  <c r="R263" i="7"/>
  <c r="O263" i="7"/>
  <c r="Z262" i="7"/>
  <c r="V262" i="7"/>
  <c r="R262" i="7"/>
  <c r="O262" i="7"/>
  <c r="Z261" i="7"/>
  <c r="V261" i="7"/>
  <c r="R261" i="7"/>
  <c r="O261" i="7"/>
  <c r="Z260" i="7"/>
  <c r="V260" i="7"/>
  <c r="R260" i="7"/>
  <c r="O260" i="7"/>
  <c r="Z259" i="7"/>
  <c r="V259" i="7"/>
  <c r="R259" i="7"/>
  <c r="O259" i="7"/>
  <c r="Z258" i="7"/>
  <c r="V258" i="7"/>
  <c r="R258" i="7"/>
  <c r="O258" i="7"/>
  <c r="Z257" i="7"/>
  <c r="V257" i="7"/>
  <c r="R257" i="7"/>
  <c r="O257" i="7"/>
  <c r="Z256" i="7"/>
  <c r="V256" i="7"/>
  <c r="R256" i="7"/>
  <c r="O256" i="7"/>
  <c r="Z255" i="7"/>
  <c r="V255" i="7"/>
  <c r="R255" i="7"/>
  <c r="O255" i="7"/>
  <c r="Z254" i="7"/>
  <c r="V254" i="7"/>
  <c r="R254" i="7"/>
  <c r="O254" i="7"/>
  <c r="Z253" i="7"/>
  <c r="V253" i="7"/>
  <c r="R253" i="7"/>
  <c r="O253" i="7"/>
  <c r="Z252" i="7"/>
  <c r="V252" i="7"/>
  <c r="R252" i="7"/>
  <c r="O252" i="7"/>
  <c r="Z251" i="7"/>
  <c r="V251" i="7"/>
  <c r="R251" i="7"/>
  <c r="O251" i="7"/>
  <c r="Z250" i="7"/>
  <c r="V250" i="7"/>
  <c r="R250" i="7"/>
  <c r="O250" i="7"/>
  <c r="Z249" i="7"/>
  <c r="V249" i="7"/>
  <c r="R249" i="7"/>
  <c r="O249" i="7"/>
  <c r="Z248" i="7"/>
  <c r="V248" i="7"/>
  <c r="R248" i="7"/>
  <c r="O248" i="7"/>
  <c r="Z247" i="7"/>
  <c r="V247" i="7"/>
  <c r="R247" i="7"/>
  <c r="O247" i="7"/>
  <c r="Z246" i="7"/>
  <c r="V246" i="7"/>
  <c r="R246" i="7"/>
  <c r="O246" i="7"/>
  <c r="Z245" i="7"/>
  <c r="V245" i="7"/>
  <c r="R245" i="7"/>
  <c r="O245" i="7"/>
  <c r="Z244" i="7"/>
  <c r="V244" i="7"/>
  <c r="R244" i="7"/>
  <c r="O244" i="7"/>
  <c r="Z243" i="7"/>
  <c r="V243" i="7"/>
  <c r="R243" i="7"/>
  <c r="O243" i="7"/>
  <c r="Z242" i="7"/>
  <c r="V242" i="7"/>
  <c r="R242" i="7"/>
  <c r="O242" i="7"/>
  <c r="Z241" i="7"/>
  <c r="V241" i="7"/>
  <c r="R241" i="7"/>
  <c r="O241" i="7"/>
  <c r="Z240" i="7"/>
  <c r="V240" i="7"/>
  <c r="R240" i="7"/>
  <c r="O240" i="7"/>
  <c r="Z239" i="7"/>
  <c r="V239" i="7"/>
  <c r="R239" i="7"/>
  <c r="O239" i="7"/>
  <c r="Z238" i="7"/>
  <c r="V238" i="7"/>
  <c r="R238" i="7"/>
  <c r="O238" i="7"/>
  <c r="Z237" i="7"/>
  <c r="V237" i="7"/>
  <c r="R237" i="7"/>
  <c r="O237" i="7"/>
  <c r="Z236" i="7"/>
  <c r="V236" i="7"/>
  <c r="R236" i="7"/>
  <c r="O236" i="7"/>
  <c r="Z235" i="7"/>
  <c r="V235" i="7"/>
  <c r="R235" i="7"/>
  <c r="O235" i="7"/>
  <c r="Z234" i="7"/>
  <c r="V234" i="7"/>
  <c r="R234" i="7"/>
  <c r="O234" i="7"/>
  <c r="Z233" i="7"/>
  <c r="V233" i="7"/>
  <c r="R233" i="7"/>
  <c r="O233" i="7"/>
  <c r="Z232" i="7"/>
  <c r="V232" i="7"/>
  <c r="R232" i="7"/>
  <c r="O232" i="7"/>
  <c r="Z231" i="7"/>
  <c r="V231" i="7"/>
  <c r="R231" i="7"/>
  <c r="O231" i="7"/>
  <c r="Z230" i="7"/>
  <c r="V230" i="7"/>
  <c r="R230" i="7"/>
  <c r="O230" i="7"/>
  <c r="Z229" i="7"/>
  <c r="V229" i="7"/>
  <c r="R229" i="7"/>
  <c r="O229" i="7"/>
  <c r="Z228" i="7"/>
  <c r="V228" i="7"/>
  <c r="R228" i="7"/>
  <c r="O228" i="7"/>
  <c r="Z227" i="7"/>
  <c r="V227" i="7"/>
  <c r="R227" i="7"/>
  <c r="O227" i="7"/>
  <c r="Z226" i="7"/>
  <c r="V226" i="7"/>
  <c r="R226" i="7"/>
  <c r="O226" i="7"/>
  <c r="Z225" i="7"/>
  <c r="V225" i="7"/>
  <c r="R225" i="7"/>
  <c r="O225" i="7"/>
  <c r="Z224" i="7"/>
  <c r="V224" i="7"/>
  <c r="R224" i="7"/>
  <c r="O224" i="7"/>
  <c r="Z223" i="7"/>
  <c r="V223" i="7"/>
  <c r="R223" i="7"/>
  <c r="O223" i="7"/>
  <c r="Z222" i="7"/>
  <c r="V222" i="7"/>
  <c r="R222" i="7"/>
  <c r="O222" i="7"/>
  <c r="Z221" i="7"/>
  <c r="V221" i="7"/>
  <c r="R221" i="7"/>
  <c r="O221" i="7"/>
  <c r="Z220" i="7"/>
  <c r="V220" i="7"/>
  <c r="R220" i="7"/>
  <c r="O220" i="7"/>
  <c r="Z219" i="7"/>
  <c r="V219" i="7"/>
  <c r="R219" i="7"/>
  <c r="O219" i="7"/>
  <c r="Z218" i="7"/>
  <c r="V218" i="7"/>
  <c r="R218" i="7"/>
  <c r="O218" i="7"/>
  <c r="Z217" i="7"/>
  <c r="V217" i="7"/>
  <c r="R217" i="7"/>
  <c r="O217" i="7"/>
  <c r="Z216" i="7"/>
  <c r="V216" i="7"/>
  <c r="R216" i="7"/>
  <c r="O216" i="7"/>
  <c r="Z215" i="7"/>
  <c r="V215" i="7"/>
  <c r="R215" i="7"/>
  <c r="O215" i="7"/>
  <c r="Z214" i="7"/>
  <c r="V214" i="7"/>
  <c r="R214" i="7"/>
  <c r="O214" i="7"/>
  <c r="Z213" i="7"/>
  <c r="V213" i="7"/>
  <c r="R213" i="7"/>
  <c r="O213" i="7"/>
  <c r="Z212" i="7"/>
  <c r="V212" i="7"/>
  <c r="R212" i="7"/>
  <c r="O212" i="7"/>
  <c r="Z211" i="7"/>
  <c r="V211" i="7"/>
  <c r="R211" i="7"/>
  <c r="O211" i="7"/>
  <c r="Z210" i="7"/>
  <c r="V210" i="7"/>
  <c r="R210" i="7"/>
  <c r="O210" i="7"/>
  <c r="Z209" i="7"/>
  <c r="V209" i="7"/>
  <c r="R209" i="7"/>
  <c r="O209" i="7"/>
  <c r="Z208" i="7"/>
  <c r="V208" i="7"/>
  <c r="R208" i="7"/>
  <c r="O208" i="7"/>
  <c r="Z207" i="7"/>
  <c r="V207" i="7"/>
  <c r="R207" i="7"/>
  <c r="O207" i="7"/>
  <c r="Z206" i="7"/>
  <c r="V206" i="7"/>
  <c r="R206" i="7"/>
  <c r="O206" i="7"/>
  <c r="Z205" i="7"/>
  <c r="V205" i="7"/>
  <c r="R205" i="7"/>
  <c r="O205" i="7"/>
  <c r="Z204" i="7"/>
  <c r="V204" i="7"/>
  <c r="R204" i="7"/>
  <c r="O204" i="7"/>
  <c r="Z203" i="7"/>
  <c r="V203" i="7"/>
  <c r="R203" i="7"/>
  <c r="O203" i="7"/>
  <c r="Z202" i="7"/>
  <c r="V202" i="7"/>
  <c r="R202" i="7"/>
  <c r="O202" i="7"/>
  <c r="Z201" i="7"/>
  <c r="V201" i="7"/>
  <c r="R201" i="7"/>
  <c r="O201" i="7"/>
  <c r="Z200" i="7"/>
  <c r="V200" i="7"/>
  <c r="R200" i="7"/>
  <c r="O200" i="7"/>
  <c r="Z199" i="7"/>
  <c r="V199" i="7"/>
  <c r="R199" i="7"/>
  <c r="O199" i="7"/>
  <c r="Z198" i="7"/>
  <c r="V198" i="7"/>
  <c r="R198" i="7"/>
  <c r="O198" i="7"/>
  <c r="Z197" i="7"/>
  <c r="V197" i="7"/>
  <c r="R197" i="7"/>
  <c r="O197" i="7"/>
  <c r="Z196" i="7"/>
  <c r="V196" i="7"/>
  <c r="R196" i="7"/>
  <c r="O196" i="7"/>
  <c r="Z195" i="7"/>
  <c r="V195" i="7"/>
  <c r="R195" i="7"/>
  <c r="O195" i="7"/>
  <c r="Z194" i="7"/>
  <c r="V194" i="7"/>
  <c r="R194" i="7"/>
  <c r="O194" i="7"/>
  <c r="Z193" i="7"/>
  <c r="V193" i="7"/>
  <c r="R193" i="7"/>
  <c r="O193" i="7"/>
  <c r="Z192" i="7"/>
  <c r="V192" i="7"/>
  <c r="R192" i="7"/>
  <c r="O192" i="7"/>
  <c r="Z191" i="7"/>
  <c r="V191" i="7"/>
  <c r="R191" i="7"/>
  <c r="O191" i="7"/>
  <c r="Z190" i="7"/>
  <c r="V190" i="7"/>
  <c r="R190" i="7"/>
  <c r="O190" i="7"/>
  <c r="Z189" i="7"/>
  <c r="V189" i="7"/>
  <c r="R189" i="7"/>
  <c r="O189" i="7"/>
  <c r="Z188" i="7"/>
  <c r="V188" i="7"/>
  <c r="R188" i="7"/>
  <c r="O188" i="7"/>
  <c r="Z187" i="7"/>
  <c r="V187" i="7"/>
  <c r="R187" i="7"/>
  <c r="O187" i="7"/>
  <c r="Z186" i="7"/>
  <c r="V186" i="7"/>
  <c r="R186" i="7"/>
  <c r="O186" i="7"/>
  <c r="Z185" i="7"/>
  <c r="V185" i="7"/>
  <c r="R185" i="7"/>
  <c r="O185" i="7"/>
  <c r="Z184" i="7"/>
  <c r="V184" i="7"/>
  <c r="R184" i="7"/>
  <c r="O184" i="7"/>
  <c r="Z183" i="7"/>
  <c r="V183" i="7"/>
  <c r="R183" i="7"/>
  <c r="O183" i="7"/>
  <c r="Z182" i="7"/>
  <c r="V182" i="7"/>
  <c r="R182" i="7"/>
  <c r="O182" i="7"/>
  <c r="Z181" i="7"/>
  <c r="V181" i="7"/>
  <c r="R181" i="7"/>
  <c r="O181" i="7"/>
  <c r="Z180" i="7"/>
  <c r="V180" i="7"/>
  <c r="R180" i="7"/>
  <c r="O180" i="7"/>
  <c r="Z179" i="7"/>
  <c r="V179" i="7"/>
  <c r="R179" i="7"/>
  <c r="O179" i="7"/>
  <c r="Z178" i="7"/>
  <c r="V178" i="7"/>
  <c r="R178" i="7"/>
  <c r="O178" i="7"/>
  <c r="Z177" i="7"/>
  <c r="V177" i="7"/>
  <c r="R177" i="7"/>
  <c r="O177" i="7"/>
  <c r="Z176" i="7"/>
  <c r="V176" i="7"/>
  <c r="R176" i="7"/>
  <c r="O176" i="7"/>
  <c r="Z175" i="7"/>
  <c r="V175" i="7"/>
  <c r="R175" i="7"/>
  <c r="O175" i="7"/>
  <c r="Z174" i="7"/>
  <c r="V174" i="7"/>
  <c r="R174" i="7"/>
  <c r="O174" i="7"/>
  <c r="Z173" i="7"/>
  <c r="V173" i="7"/>
  <c r="R173" i="7"/>
  <c r="O173" i="7"/>
  <c r="Z172" i="7"/>
  <c r="V172" i="7"/>
  <c r="R172" i="7"/>
  <c r="O172" i="7"/>
  <c r="Z171" i="7"/>
  <c r="V171" i="7"/>
  <c r="R171" i="7"/>
  <c r="O171" i="7"/>
  <c r="Z170" i="7"/>
  <c r="V170" i="7"/>
  <c r="R170" i="7"/>
  <c r="O170" i="7"/>
  <c r="Z169" i="7"/>
  <c r="V169" i="7"/>
  <c r="R169" i="7"/>
  <c r="O169" i="7"/>
  <c r="Z168" i="7"/>
  <c r="V168" i="7"/>
  <c r="R168" i="7"/>
  <c r="O168" i="7"/>
  <c r="Z167" i="7"/>
  <c r="V167" i="7"/>
  <c r="R167" i="7"/>
  <c r="O167" i="7"/>
  <c r="Z166" i="7"/>
  <c r="V166" i="7"/>
  <c r="R166" i="7"/>
  <c r="O166" i="7"/>
  <c r="Z165" i="7"/>
  <c r="V165" i="7"/>
  <c r="R165" i="7"/>
  <c r="O165" i="7"/>
  <c r="Z164" i="7"/>
  <c r="V164" i="7"/>
  <c r="R164" i="7"/>
  <c r="O164" i="7"/>
  <c r="Z163" i="7"/>
  <c r="V163" i="7"/>
  <c r="R163" i="7"/>
  <c r="O163" i="7"/>
  <c r="Z162" i="7"/>
  <c r="V162" i="7"/>
  <c r="R162" i="7"/>
  <c r="O162" i="7"/>
  <c r="Z161" i="7"/>
  <c r="V161" i="7"/>
  <c r="R161" i="7"/>
  <c r="O161" i="7"/>
  <c r="Z160" i="7"/>
  <c r="V160" i="7"/>
  <c r="R160" i="7"/>
  <c r="O160" i="7"/>
  <c r="Z159" i="7"/>
  <c r="V159" i="7"/>
  <c r="R159" i="7"/>
  <c r="O159" i="7"/>
  <c r="Z158" i="7"/>
  <c r="V158" i="7"/>
  <c r="R158" i="7"/>
  <c r="O158" i="7"/>
  <c r="Z157" i="7"/>
  <c r="V157" i="7"/>
  <c r="R157" i="7"/>
  <c r="O157" i="7"/>
  <c r="Z156" i="7"/>
  <c r="V156" i="7"/>
  <c r="R156" i="7"/>
  <c r="O156" i="7"/>
  <c r="Z155" i="7"/>
  <c r="V155" i="7"/>
  <c r="R155" i="7"/>
  <c r="O155" i="7"/>
  <c r="Z154" i="7"/>
  <c r="V154" i="7"/>
  <c r="R154" i="7"/>
  <c r="O154" i="7"/>
  <c r="Z153" i="7"/>
  <c r="V153" i="7"/>
  <c r="R153" i="7"/>
  <c r="O153" i="7"/>
  <c r="Z152" i="7"/>
  <c r="V152" i="7"/>
  <c r="R152" i="7"/>
  <c r="O152" i="7"/>
  <c r="Z151" i="7"/>
  <c r="V151" i="7"/>
  <c r="R151" i="7"/>
  <c r="O151" i="7"/>
  <c r="Z150" i="7"/>
  <c r="V150" i="7"/>
  <c r="R150" i="7"/>
  <c r="O150" i="7"/>
  <c r="Z149" i="7"/>
  <c r="V149" i="7"/>
  <c r="R149" i="7"/>
  <c r="O149" i="7"/>
  <c r="Z148" i="7"/>
  <c r="V148" i="7"/>
  <c r="R148" i="7"/>
  <c r="O148" i="7"/>
  <c r="Z147" i="7"/>
  <c r="V147" i="7"/>
  <c r="R147" i="7"/>
  <c r="O147" i="7"/>
  <c r="Z146" i="7"/>
  <c r="V146" i="7"/>
  <c r="R146" i="7"/>
  <c r="O146" i="7"/>
  <c r="Z145" i="7"/>
  <c r="V145" i="7"/>
  <c r="R145" i="7"/>
  <c r="O145" i="7"/>
  <c r="Z144" i="7"/>
  <c r="V144" i="7"/>
  <c r="R144" i="7"/>
  <c r="O144" i="7"/>
  <c r="Z143" i="7"/>
  <c r="V143" i="7"/>
  <c r="R143" i="7"/>
  <c r="O143" i="7"/>
  <c r="Z142" i="7"/>
  <c r="V142" i="7"/>
  <c r="R142" i="7"/>
  <c r="O142" i="7"/>
  <c r="Z141" i="7"/>
  <c r="V141" i="7"/>
  <c r="R141" i="7"/>
  <c r="O141" i="7"/>
  <c r="Z140" i="7"/>
  <c r="V140" i="7"/>
  <c r="R140" i="7"/>
  <c r="O140" i="7"/>
  <c r="Z139" i="7"/>
  <c r="V139" i="7"/>
  <c r="R139" i="7"/>
  <c r="O139" i="7"/>
  <c r="Z138" i="7"/>
  <c r="V138" i="7"/>
  <c r="R138" i="7"/>
  <c r="O138" i="7"/>
  <c r="Z137" i="7"/>
  <c r="V137" i="7"/>
  <c r="R137" i="7"/>
  <c r="O137" i="7"/>
  <c r="Z136" i="7"/>
  <c r="V136" i="7"/>
  <c r="R136" i="7"/>
  <c r="O136" i="7"/>
  <c r="Z135" i="7"/>
  <c r="V135" i="7"/>
  <c r="R135" i="7"/>
  <c r="O135" i="7"/>
  <c r="Z134" i="7"/>
  <c r="V134" i="7"/>
  <c r="R134" i="7"/>
  <c r="O134" i="7"/>
  <c r="Z133" i="7"/>
  <c r="V133" i="7"/>
  <c r="R133" i="7"/>
  <c r="O133" i="7"/>
  <c r="Z132" i="7"/>
  <c r="V132" i="7"/>
  <c r="R132" i="7"/>
  <c r="O132" i="7"/>
  <c r="Z131" i="7"/>
  <c r="V131" i="7"/>
  <c r="R131" i="7"/>
  <c r="O131" i="7"/>
  <c r="Z130" i="7"/>
  <c r="V130" i="7"/>
  <c r="R130" i="7"/>
  <c r="O130" i="7"/>
  <c r="Z129" i="7"/>
  <c r="V129" i="7"/>
  <c r="R129" i="7"/>
  <c r="O129" i="7"/>
  <c r="Z128" i="7"/>
  <c r="V128" i="7"/>
  <c r="R128" i="7"/>
  <c r="O128" i="7"/>
  <c r="Z127" i="7"/>
  <c r="V127" i="7"/>
  <c r="R127" i="7"/>
  <c r="O127" i="7"/>
  <c r="Z126" i="7"/>
  <c r="V126" i="7"/>
  <c r="R126" i="7"/>
  <c r="O126" i="7"/>
  <c r="Z125" i="7"/>
  <c r="V125" i="7"/>
  <c r="R125" i="7"/>
  <c r="O125" i="7"/>
  <c r="Z124" i="7"/>
  <c r="V124" i="7"/>
  <c r="R124" i="7"/>
  <c r="O124" i="7"/>
  <c r="Z123" i="7"/>
  <c r="V123" i="7"/>
  <c r="R123" i="7"/>
  <c r="O123" i="7"/>
  <c r="Z122" i="7"/>
  <c r="V122" i="7"/>
  <c r="R122" i="7"/>
  <c r="O122" i="7"/>
  <c r="Z121" i="7"/>
  <c r="V121" i="7"/>
  <c r="R121" i="7"/>
  <c r="O121" i="7"/>
  <c r="Z120" i="7"/>
  <c r="V120" i="7"/>
  <c r="R120" i="7"/>
  <c r="O120" i="7"/>
  <c r="Z119" i="7"/>
  <c r="V119" i="7"/>
  <c r="R119" i="7"/>
  <c r="O119" i="7"/>
  <c r="Z118" i="7"/>
  <c r="V118" i="7"/>
  <c r="R118" i="7"/>
  <c r="O118" i="7"/>
  <c r="Z117" i="7"/>
  <c r="V117" i="7"/>
  <c r="R117" i="7"/>
  <c r="O117" i="7"/>
  <c r="Z116" i="7"/>
  <c r="V116" i="7"/>
  <c r="R116" i="7"/>
  <c r="O116" i="7"/>
  <c r="Z115" i="7"/>
  <c r="V115" i="7"/>
  <c r="R115" i="7"/>
  <c r="O115" i="7"/>
  <c r="Z114" i="7"/>
  <c r="V114" i="7"/>
  <c r="R114" i="7"/>
  <c r="O114" i="7"/>
  <c r="Z113" i="7"/>
  <c r="V113" i="7"/>
  <c r="R113" i="7"/>
  <c r="O113" i="7"/>
  <c r="Z112" i="7"/>
  <c r="V112" i="7"/>
  <c r="R112" i="7"/>
  <c r="O112" i="7"/>
  <c r="Z111" i="7"/>
  <c r="V111" i="7"/>
  <c r="R111" i="7"/>
  <c r="O111" i="7"/>
  <c r="Z110" i="7"/>
  <c r="V110" i="7"/>
  <c r="R110" i="7"/>
  <c r="O110" i="7"/>
  <c r="Z109" i="7"/>
  <c r="V109" i="7"/>
  <c r="R109" i="7"/>
  <c r="O109" i="7"/>
  <c r="Z108" i="7"/>
  <c r="V108" i="7"/>
  <c r="R108" i="7"/>
  <c r="O108" i="7"/>
  <c r="Z107" i="7"/>
  <c r="V107" i="7"/>
  <c r="R107" i="7"/>
  <c r="O107" i="7"/>
  <c r="Z106" i="7"/>
  <c r="V106" i="7"/>
  <c r="R106" i="7"/>
  <c r="O106" i="7"/>
  <c r="Z105" i="7"/>
  <c r="V105" i="7"/>
  <c r="R105" i="7"/>
  <c r="O105" i="7"/>
  <c r="Z104" i="7"/>
  <c r="V104" i="7"/>
  <c r="R104" i="7"/>
  <c r="O104" i="7"/>
  <c r="Z103" i="7"/>
  <c r="V103" i="7"/>
  <c r="R103" i="7"/>
  <c r="O103" i="7"/>
  <c r="Z102" i="7"/>
  <c r="V102" i="7"/>
  <c r="R102" i="7"/>
  <c r="O102" i="7"/>
  <c r="Z101" i="7"/>
  <c r="V101" i="7"/>
  <c r="R101" i="7"/>
  <c r="O101" i="7"/>
  <c r="Z100" i="7"/>
  <c r="V100" i="7"/>
  <c r="R100" i="7"/>
  <c r="O100" i="7"/>
  <c r="Z99" i="7"/>
  <c r="V99" i="7"/>
  <c r="R99" i="7"/>
  <c r="O99" i="7"/>
  <c r="Z98" i="7"/>
  <c r="V98" i="7"/>
  <c r="R98" i="7"/>
  <c r="O98" i="7"/>
  <c r="Z97" i="7"/>
  <c r="V97" i="7"/>
  <c r="R97" i="7"/>
  <c r="O97" i="7"/>
  <c r="Z96" i="7"/>
  <c r="V96" i="7"/>
  <c r="R96" i="7"/>
  <c r="O96" i="7"/>
  <c r="Z95" i="7"/>
  <c r="V95" i="7"/>
  <c r="R95" i="7"/>
  <c r="O95" i="7"/>
  <c r="Z94" i="7"/>
  <c r="V94" i="7"/>
  <c r="R94" i="7"/>
  <c r="O94" i="7"/>
  <c r="Z93" i="7"/>
  <c r="V93" i="7"/>
  <c r="R93" i="7"/>
  <c r="O93" i="7"/>
  <c r="Z92" i="7"/>
  <c r="V92" i="7"/>
  <c r="R92" i="7"/>
  <c r="O92" i="7"/>
  <c r="Z91" i="7"/>
  <c r="V91" i="7"/>
  <c r="R91" i="7"/>
  <c r="O91" i="7"/>
  <c r="Z90" i="7"/>
  <c r="V90" i="7"/>
  <c r="R90" i="7"/>
  <c r="O90" i="7"/>
  <c r="Z89" i="7"/>
  <c r="V89" i="7"/>
  <c r="R89" i="7"/>
  <c r="O89" i="7"/>
  <c r="Z88" i="7"/>
  <c r="V88" i="7"/>
  <c r="R88" i="7"/>
  <c r="O88" i="7"/>
  <c r="Z87" i="7"/>
  <c r="V87" i="7"/>
  <c r="R87" i="7"/>
  <c r="O87" i="7"/>
  <c r="Z86" i="7"/>
  <c r="V86" i="7"/>
  <c r="R86" i="7"/>
  <c r="O86" i="7"/>
  <c r="Z85" i="7"/>
  <c r="V85" i="7"/>
  <c r="R85" i="7"/>
  <c r="O85" i="7"/>
  <c r="Z84" i="7"/>
  <c r="V84" i="7"/>
  <c r="R84" i="7"/>
  <c r="O84" i="7"/>
  <c r="Z83" i="7"/>
  <c r="V83" i="7"/>
  <c r="R83" i="7"/>
  <c r="O83" i="7"/>
  <c r="Z82" i="7"/>
  <c r="V82" i="7"/>
  <c r="R82" i="7"/>
  <c r="O82" i="7"/>
  <c r="Z81" i="7"/>
  <c r="V81" i="7"/>
  <c r="R81" i="7"/>
  <c r="O81" i="7"/>
  <c r="Z80" i="7"/>
  <c r="V80" i="7"/>
  <c r="R80" i="7"/>
  <c r="O80" i="7"/>
  <c r="Z79" i="7"/>
  <c r="V79" i="7"/>
  <c r="R79" i="7"/>
  <c r="O79" i="7"/>
  <c r="Z78" i="7"/>
  <c r="V78" i="7"/>
  <c r="R78" i="7"/>
  <c r="O78" i="7"/>
  <c r="Z77" i="7"/>
  <c r="V77" i="7"/>
  <c r="R77" i="7"/>
  <c r="O77" i="7"/>
  <c r="Z76" i="7"/>
  <c r="V76" i="7"/>
  <c r="R76" i="7"/>
  <c r="O76" i="7"/>
  <c r="Z75" i="7"/>
  <c r="V75" i="7"/>
  <c r="R75" i="7"/>
  <c r="O75" i="7"/>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268" i="4" l="1"/>
  <c r="S161" i="4"/>
  <c r="S341" i="4"/>
  <c r="S167" i="4"/>
  <c r="S255" i="4"/>
  <c r="S162" i="4"/>
  <c r="S384" i="4"/>
  <c r="S124" i="4"/>
  <c r="S74" i="4"/>
  <c r="S371" i="4"/>
  <c r="S122" i="4"/>
  <c r="S8" i="4"/>
  <c r="S128" i="4"/>
  <c r="S228" i="4"/>
  <c r="S50" i="4"/>
  <c r="S184" i="4"/>
  <c r="S158" i="4"/>
  <c r="S176" i="4"/>
  <c r="S90" i="4"/>
  <c r="S67" i="4"/>
  <c r="S119" i="4"/>
  <c r="S41" i="4"/>
  <c r="S338" i="4"/>
  <c r="S22" i="4"/>
  <c r="S353" i="4"/>
  <c r="S212" i="4"/>
  <c r="S127" i="4"/>
  <c r="S274" i="4"/>
  <c r="S247" i="4"/>
  <c r="S157" i="4"/>
  <c r="S23" i="4"/>
  <c r="S101" i="4"/>
  <c r="S350" i="4"/>
  <c r="S2" i="4"/>
  <c r="S72" i="4"/>
  <c r="S118" i="4"/>
  <c r="S160" i="4"/>
  <c r="S141" i="4"/>
  <c r="S95" i="4"/>
  <c r="S348" i="4"/>
  <c r="S279" i="4"/>
  <c r="S277" i="4"/>
  <c r="S267" i="4"/>
  <c r="S168" i="4"/>
  <c r="S352" i="4"/>
  <c r="S256" i="4"/>
  <c r="S94" i="4"/>
  <c r="S385" i="4"/>
  <c r="S325" i="4"/>
  <c r="S336" i="4"/>
  <c r="S292" i="4"/>
  <c r="S324" i="4"/>
  <c r="S135" i="4"/>
  <c r="S65" i="4"/>
  <c r="S159" i="4"/>
  <c r="S21" i="4"/>
  <c r="S351" i="4"/>
  <c r="S25" i="4"/>
  <c r="S331" i="4"/>
  <c r="S106" i="4"/>
  <c r="S171" i="4"/>
  <c r="S328" i="4"/>
  <c r="S276" i="4"/>
  <c r="S392" i="4"/>
  <c r="S170" i="4"/>
  <c r="S187" i="4"/>
  <c r="S301" i="4"/>
  <c r="S102" i="4"/>
  <c r="S55" i="4"/>
  <c r="S156" i="4"/>
  <c r="S288" i="4"/>
  <c r="S251" i="4"/>
  <c r="S16" i="4"/>
  <c r="S113" i="4"/>
  <c r="S254" i="4"/>
  <c r="S349" i="4"/>
  <c r="S344" i="4"/>
  <c r="S265" i="4"/>
  <c r="S197" i="4"/>
  <c r="S7" i="4"/>
  <c r="S234" i="4"/>
  <c r="S337" i="4"/>
  <c r="S43" i="4"/>
  <c r="S151" i="4"/>
  <c r="S79" i="4"/>
  <c r="S189" i="4"/>
  <c r="S51" i="4"/>
  <c r="S369" i="4"/>
  <c r="S109" i="4"/>
  <c r="S39" i="4"/>
  <c r="S40" i="4"/>
  <c r="S70" i="4"/>
  <c r="S35" i="4"/>
  <c r="S191" i="4"/>
  <c r="S54" i="4"/>
  <c r="S37" i="4"/>
  <c r="S84" i="4"/>
  <c r="S356" i="4"/>
  <c r="S155" i="4"/>
  <c r="S148" i="4"/>
  <c r="S388" i="4"/>
  <c r="S63" i="4"/>
  <c r="S125" i="4"/>
  <c r="S244" i="4"/>
  <c r="S307" i="4"/>
  <c r="S339" i="4"/>
  <c r="S401" i="4"/>
  <c r="S219" i="4"/>
  <c r="S69" i="4"/>
  <c r="S374" i="4"/>
  <c r="S293" i="4"/>
  <c r="S398" i="4"/>
  <c r="S347" i="4"/>
  <c r="S397" i="4"/>
  <c r="S117" i="4"/>
  <c r="S179" i="4"/>
  <c r="S103" i="4"/>
  <c r="S195" i="4"/>
  <c r="S185" i="4"/>
  <c r="S201" i="4"/>
  <c r="S196" i="4"/>
  <c r="S182" i="4"/>
  <c r="S285" i="4"/>
  <c r="S290" i="4"/>
  <c r="S33" i="4"/>
  <c r="S240" i="4"/>
  <c r="S214" i="4"/>
  <c r="S186" i="4"/>
  <c r="S232" i="4"/>
  <c r="S139" i="4"/>
  <c r="S216" i="4"/>
  <c r="S314" i="4"/>
  <c r="S142" i="4"/>
  <c r="S221" i="4"/>
  <c r="S327" i="4"/>
  <c r="S144" i="4"/>
  <c r="S283" i="4"/>
  <c r="S6" i="4"/>
  <c r="S231" i="4"/>
  <c r="S150" i="4"/>
  <c r="S306" i="4"/>
  <c r="S133" i="4"/>
  <c r="S169" i="4"/>
  <c r="S266" i="4"/>
  <c r="S317" i="4"/>
  <c r="S147" i="4"/>
  <c r="S198" i="4"/>
  <c r="S194" i="4"/>
  <c r="S88" i="4"/>
  <c r="S222" i="4"/>
  <c r="S68" i="4"/>
  <c r="S132" i="4"/>
  <c r="S85" i="4"/>
  <c r="S346" i="4"/>
  <c r="S242" i="4"/>
  <c r="S188" i="4"/>
  <c r="S342" i="4"/>
  <c r="S48" i="4"/>
  <c r="S91" i="4"/>
  <c r="S250" i="4"/>
  <c r="S178" i="4"/>
  <c r="S248" i="4"/>
  <c r="S199" i="4"/>
  <c r="S75" i="4"/>
  <c r="S13" i="4"/>
  <c r="S49" i="4"/>
  <c r="S238" i="4"/>
  <c r="S340" i="4"/>
  <c r="S239" i="4"/>
  <c r="S257" i="4"/>
  <c r="S172" i="4"/>
  <c r="S217" i="4"/>
  <c r="S225" i="4"/>
  <c r="S236" i="4"/>
  <c r="S258" i="4"/>
  <c r="S402" i="4"/>
  <c r="S12" i="4"/>
  <c r="S31" i="4"/>
  <c r="S387" i="4"/>
  <c r="S313" i="4"/>
  <c r="S220" i="4"/>
  <c r="S53" i="4"/>
  <c r="S100" i="4"/>
  <c r="S330" i="4"/>
  <c r="S149" i="4"/>
  <c r="S24" i="4"/>
  <c r="S296" i="4"/>
  <c r="S210" i="4"/>
  <c r="S399" i="4"/>
  <c r="S57" i="4"/>
  <c r="S235" i="4"/>
  <c r="S130" i="4"/>
  <c r="S355" i="4"/>
  <c r="S206" i="4"/>
  <c r="S287" i="4"/>
  <c r="S218" i="4"/>
  <c r="S209" i="4"/>
  <c r="S300" i="4"/>
  <c r="S192" i="4"/>
  <c r="S18" i="4"/>
  <c r="S291" i="4"/>
  <c r="S363" i="4"/>
  <c r="S96" i="4"/>
  <c r="S98" i="4"/>
  <c r="S38" i="4"/>
  <c r="S20" i="4"/>
  <c r="S107" i="4"/>
  <c r="S115" i="4"/>
  <c r="S345" i="4"/>
  <c r="S97" i="4"/>
  <c r="S335" i="4"/>
  <c r="S407" i="4"/>
  <c r="S73" i="4"/>
  <c r="S19" i="4"/>
  <c r="S92" i="4"/>
  <c r="S10" i="4"/>
  <c r="S366" i="4"/>
  <c r="S310" i="4"/>
  <c r="S326" i="4"/>
  <c r="S237" i="4"/>
  <c r="S59" i="4"/>
  <c r="S11" i="4"/>
  <c r="S273" i="4"/>
  <c r="S233" i="4"/>
  <c r="S28" i="4"/>
  <c r="S259" i="4"/>
  <c r="S80" i="4"/>
  <c r="S245" i="4"/>
  <c r="S30" i="4"/>
  <c r="S152" i="4"/>
  <c r="S226" i="4"/>
  <c r="S215" i="4"/>
  <c r="S27" i="4"/>
  <c r="S320" i="4"/>
  <c r="S280" i="4"/>
  <c r="S304" i="4"/>
  <c r="S370" i="4"/>
  <c r="S134" i="4"/>
  <c r="S76" i="4"/>
  <c r="S146" i="4"/>
  <c r="S281" i="4"/>
  <c r="S89" i="4"/>
  <c r="S211" i="4"/>
  <c r="S343" i="4"/>
  <c r="S400" i="4"/>
  <c r="S205" i="4"/>
  <c r="S372" i="4"/>
  <c r="S332" i="4"/>
  <c r="S200" i="4"/>
  <c r="S36" i="4"/>
  <c r="S93" i="4"/>
  <c r="S269" i="4"/>
  <c r="S29" i="4"/>
  <c r="S368" i="4"/>
  <c r="S334" i="4"/>
  <c r="S208" i="4"/>
  <c r="S361" i="4"/>
  <c r="S4" i="4"/>
  <c r="S243" i="4"/>
  <c r="S145" i="4"/>
  <c r="S140" i="4"/>
  <c r="S315" i="4"/>
  <c r="S180" i="4"/>
  <c r="S166" i="4"/>
  <c r="S131" i="4"/>
  <c r="S284" i="4"/>
  <c r="S375" i="4"/>
  <c r="S112" i="4"/>
  <c r="S264" i="4"/>
  <c r="S377" i="4"/>
  <c r="S110" i="4"/>
  <c r="S34" i="4"/>
  <c r="S357" i="4"/>
  <c r="S379" i="4"/>
  <c r="S362" i="4"/>
  <c r="S174" i="4"/>
  <c r="S17" i="4"/>
  <c r="S318" i="4"/>
  <c r="S253" i="4"/>
  <c r="S229" i="4"/>
  <c r="S116" i="4"/>
  <c r="S360" i="4"/>
  <c r="S223" i="4"/>
  <c r="S153" i="4"/>
  <c r="S309" i="4"/>
  <c r="S137" i="4"/>
  <c r="S123" i="4"/>
  <c r="S321" i="4"/>
  <c r="S408" i="4"/>
  <c r="S99" i="4"/>
  <c r="S241" i="4"/>
  <c r="S213" i="4"/>
  <c r="S66" i="4"/>
  <c r="S42" i="4"/>
  <c r="S410" i="4"/>
  <c r="S227" i="4"/>
  <c r="S275" i="4"/>
  <c r="S15" i="4"/>
  <c r="S203" i="4"/>
  <c r="S405" i="4"/>
  <c r="S183" i="4"/>
  <c r="S114" i="4"/>
  <c r="S272" i="4"/>
  <c r="S58" i="4"/>
  <c r="S175" i="4"/>
  <c r="S81" i="4"/>
  <c r="S286" i="4"/>
  <c r="S71" i="4"/>
  <c r="S190" i="4"/>
  <c r="S14" i="4"/>
  <c r="S60" i="4"/>
  <c r="S78" i="4"/>
  <c r="S165" i="4"/>
  <c r="S136" i="4"/>
  <c r="S154" i="4"/>
  <c r="S322" i="4"/>
  <c r="S120" i="4"/>
  <c r="S9" i="4"/>
  <c r="S404" i="4"/>
  <c r="S249" i="4"/>
  <c r="S246" i="4"/>
  <c r="S316" i="4"/>
  <c r="S47" i="4"/>
  <c r="S204" i="4"/>
  <c r="S126" i="4"/>
  <c r="S104" i="4"/>
  <c r="S62" i="4"/>
  <c r="S77" i="4"/>
  <c r="S359" i="4"/>
  <c r="S3" i="4"/>
  <c r="S270" i="4"/>
  <c r="S83" i="4"/>
  <c r="S163" i="4"/>
  <c r="S61" i="4"/>
  <c r="S44" i="4"/>
  <c r="S311" i="4"/>
  <c r="S289" i="4"/>
  <c r="S56" i="4"/>
  <c r="S312" i="4"/>
  <c r="S297" i="4"/>
  <c r="S323" i="4"/>
  <c r="S282" i="4"/>
  <c r="S403" i="4"/>
  <c r="S294" i="4"/>
  <c r="S129" i="4"/>
  <c r="S224" i="4"/>
  <c r="S373" i="4"/>
  <c r="S26" i="4"/>
  <c r="S82" i="4"/>
  <c r="S46" i="4"/>
  <c r="S143" i="4"/>
  <c r="S278" i="4"/>
  <c r="S193" i="4"/>
  <c r="S365" i="4"/>
  <c r="S177" i="4"/>
  <c r="S52" i="4"/>
  <c r="S406" i="4"/>
  <c r="S354" i="4"/>
  <c r="S111" i="4"/>
  <c r="S45" i="4"/>
  <c r="S207" i="4"/>
  <c r="S121" i="4"/>
  <c r="S386" i="4"/>
  <c r="S202" i="4"/>
  <c r="S32" i="4"/>
  <c r="S378" i="4"/>
  <c r="S181" i="4"/>
  <c r="S380" i="4"/>
  <c r="S308" i="4"/>
  <c r="S299" i="4"/>
  <c r="S298" i="4"/>
  <c r="S319" i="4"/>
  <c r="S367" i="4"/>
  <c r="S358" i="4"/>
  <c r="S333" i="4"/>
  <c r="S261" i="4"/>
  <c r="S230" i="4"/>
  <c r="S295" i="4"/>
  <c r="S302" i="4"/>
  <c r="S389" i="4"/>
  <c r="S164" i="4"/>
  <c r="S381" i="4"/>
  <c r="S383" i="4"/>
  <c r="S393" i="4"/>
  <c r="S263" i="4"/>
  <c r="S396" i="4"/>
  <c r="S108" i="4"/>
  <c r="S303" i="4"/>
  <c r="S382" i="4"/>
  <c r="S173" i="4"/>
  <c r="S376" i="4"/>
  <c r="S305" i="4"/>
  <c r="S86" i="4"/>
  <c r="S409" i="4"/>
  <c r="S391" i="4"/>
  <c r="S395" i="4"/>
  <c r="S262" i="4"/>
  <c r="S138" i="4"/>
  <c r="S394" i="4"/>
  <c r="S271" i="4"/>
  <c r="S252" i="4"/>
  <c r="S105" i="4"/>
  <c r="S64" i="4"/>
  <c r="S5" i="4"/>
  <c r="S390" i="4"/>
  <c r="S364" i="4"/>
  <c r="S87" i="4"/>
  <c r="S260" i="4"/>
  <c r="S329" i="4"/>
  <c r="P268" i="4"/>
  <c r="P161" i="4"/>
  <c r="P341" i="4"/>
  <c r="P167" i="4"/>
  <c r="P255" i="4"/>
  <c r="P162" i="4"/>
  <c r="P384" i="4"/>
  <c r="P124" i="4"/>
  <c r="P74" i="4"/>
  <c r="P371" i="4"/>
  <c r="P122" i="4"/>
  <c r="P8" i="4"/>
  <c r="P128" i="4"/>
  <c r="P228" i="4"/>
  <c r="P50" i="4"/>
  <c r="P184" i="4"/>
  <c r="P158" i="4"/>
  <c r="P176" i="4"/>
  <c r="P90" i="4"/>
  <c r="P67" i="4"/>
  <c r="P119" i="4"/>
  <c r="P41" i="4"/>
  <c r="P338" i="4"/>
  <c r="P22" i="4"/>
  <c r="P353" i="4"/>
  <c r="P212" i="4"/>
  <c r="P127" i="4"/>
  <c r="P274" i="4"/>
  <c r="P247" i="4"/>
  <c r="P157" i="4"/>
  <c r="P23" i="4"/>
  <c r="P101" i="4"/>
  <c r="P350" i="4"/>
  <c r="P2" i="4"/>
  <c r="P72" i="4"/>
  <c r="P118" i="4"/>
  <c r="P160" i="4"/>
  <c r="P141" i="4"/>
  <c r="P95" i="4"/>
  <c r="P348" i="4"/>
  <c r="P279" i="4"/>
  <c r="P277" i="4"/>
  <c r="P267" i="4"/>
  <c r="P168" i="4"/>
  <c r="P352" i="4"/>
  <c r="P256" i="4"/>
  <c r="P94" i="4"/>
  <c r="P385" i="4"/>
  <c r="P325" i="4"/>
  <c r="P336" i="4"/>
  <c r="P292" i="4"/>
  <c r="P324" i="4"/>
  <c r="P135" i="4"/>
  <c r="P65" i="4"/>
  <c r="P159" i="4"/>
  <c r="P21" i="4"/>
  <c r="P351" i="4"/>
  <c r="P25" i="4"/>
  <c r="P331" i="4"/>
  <c r="P106" i="4"/>
  <c r="P171" i="4"/>
  <c r="P328" i="4"/>
  <c r="P276" i="4"/>
  <c r="P392" i="4"/>
  <c r="P170" i="4"/>
  <c r="P187" i="4"/>
  <c r="P301" i="4"/>
  <c r="P102" i="4"/>
  <c r="P55" i="4"/>
  <c r="P156" i="4"/>
  <c r="P288" i="4"/>
  <c r="P251" i="4"/>
  <c r="P16" i="4"/>
  <c r="P113" i="4"/>
  <c r="P254" i="4"/>
  <c r="P349" i="4"/>
  <c r="P344" i="4"/>
  <c r="P265" i="4"/>
  <c r="P197" i="4"/>
  <c r="P7" i="4"/>
  <c r="P234" i="4"/>
  <c r="P337" i="4"/>
  <c r="P43" i="4"/>
  <c r="P151" i="4"/>
  <c r="P79" i="4"/>
  <c r="P189" i="4"/>
  <c r="P51" i="4"/>
  <c r="P369" i="4"/>
  <c r="P109" i="4"/>
  <c r="P39" i="4"/>
  <c r="P40" i="4"/>
  <c r="P70" i="4"/>
  <c r="P35" i="4"/>
  <c r="P191" i="4"/>
  <c r="P54" i="4"/>
  <c r="P37" i="4"/>
  <c r="P84" i="4"/>
  <c r="P356" i="4"/>
  <c r="P155" i="4"/>
  <c r="P148" i="4"/>
  <c r="P388" i="4"/>
  <c r="P63" i="4"/>
  <c r="P125" i="4"/>
  <c r="P244" i="4"/>
  <c r="P307" i="4"/>
  <c r="P339" i="4"/>
  <c r="P401" i="4"/>
  <c r="P219" i="4"/>
  <c r="P69" i="4"/>
  <c r="P374" i="4"/>
  <c r="P293" i="4"/>
  <c r="P398" i="4"/>
  <c r="P347" i="4"/>
  <c r="P397" i="4"/>
  <c r="P117" i="4"/>
  <c r="P179" i="4"/>
  <c r="P103" i="4"/>
  <c r="P195" i="4"/>
  <c r="P185" i="4"/>
  <c r="P201" i="4"/>
  <c r="P196" i="4"/>
  <c r="P182" i="4"/>
  <c r="P285" i="4"/>
  <c r="P290" i="4"/>
  <c r="P33" i="4"/>
  <c r="P240" i="4"/>
  <c r="P214" i="4"/>
  <c r="P186" i="4"/>
  <c r="P232" i="4"/>
  <c r="P139" i="4"/>
  <c r="P216" i="4"/>
  <c r="P314" i="4"/>
  <c r="P142" i="4"/>
  <c r="P221" i="4"/>
  <c r="P327" i="4"/>
  <c r="P144" i="4"/>
  <c r="P283" i="4"/>
  <c r="P6" i="4"/>
  <c r="P231" i="4"/>
  <c r="P150" i="4"/>
  <c r="P306" i="4"/>
  <c r="P133" i="4"/>
  <c r="P169" i="4"/>
  <c r="P266" i="4"/>
  <c r="P317" i="4"/>
  <c r="P147" i="4"/>
  <c r="P198" i="4"/>
  <c r="P194" i="4"/>
  <c r="P88" i="4"/>
  <c r="P222" i="4"/>
  <c r="P68" i="4"/>
  <c r="P132" i="4"/>
  <c r="P85" i="4"/>
  <c r="P346" i="4"/>
  <c r="P242" i="4"/>
  <c r="P188" i="4"/>
  <c r="P342" i="4"/>
  <c r="P48" i="4"/>
  <c r="P91" i="4"/>
  <c r="P250" i="4"/>
  <c r="P178" i="4"/>
  <c r="P248" i="4"/>
  <c r="P199" i="4"/>
  <c r="P75" i="4"/>
  <c r="P13" i="4"/>
  <c r="P49" i="4"/>
  <c r="P238" i="4"/>
  <c r="P340" i="4"/>
  <c r="P239" i="4"/>
  <c r="P257" i="4"/>
  <c r="P172" i="4"/>
  <c r="P217" i="4"/>
  <c r="P225" i="4"/>
  <c r="P236" i="4"/>
  <c r="P258" i="4"/>
  <c r="P402" i="4"/>
  <c r="P12" i="4"/>
  <c r="P31" i="4"/>
  <c r="P387" i="4"/>
  <c r="P313" i="4"/>
  <c r="P220" i="4"/>
  <c r="P53" i="4"/>
  <c r="P100" i="4"/>
  <c r="P330" i="4"/>
  <c r="P149" i="4"/>
  <c r="P24" i="4"/>
  <c r="P296" i="4"/>
  <c r="P210" i="4"/>
  <c r="P399" i="4"/>
  <c r="P57" i="4"/>
  <c r="P235" i="4"/>
  <c r="P130" i="4"/>
  <c r="P355" i="4"/>
  <c r="P206" i="4"/>
  <c r="P287" i="4"/>
  <c r="P218" i="4"/>
  <c r="P209" i="4"/>
  <c r="P300" i="4"/>
  <c r="P192" i="4"/>
  <c r="P18" i="4"/>
  <c r="P291" i="4"/>
  <c r="P363" i="4"/>
  <c r="P96" i="4"/>
  <c r="P98" i="4"/>
  <c r="P38" i="4"/>
  <c r="P20" i="4"/>
  <c r="P107" i="4"/>
  <c r="P115" i="4"/>
  <c r="P345" i="4"/>
  <c r="P97" i="4"/>
  <c r="P335" i="4"/>
  <c r="P407" i="4"/>
  <c r="P73" i="4"/>
  <c r="P19" i="4"/>
  <c r="P92" i="4"/>
  <c r="P10" i="4"/>
  <c r="P366" i="4"/>
  <c r="P310" i="4"/>
  <c r="P326" i="4"/>
  <c r="P237" i="4"/>
  <c r="P59" i="4"/>
  <c r="P11" i="4"/>
  <c r="P273" i="4"/>
  <c r="P233" i="4"/>
  <c r="P28" i="4"/>
  <c r="P259" i="4"/>
  <c r="P80" i="4"/>
  <c r="P245" i="4"/>
  <c r="P30" i="4"/>
  <c r="P152" i="4"/>
  <c r="P226" i="4"/>
  <c r="P215" i="4"/>
  <c r="P27" i="4"/>
  <c r="P320" i="4"/>
  <c r="P280" i="4"/>
  <c r="P304" i="4"/>
  <c r="P370" i="4"/>
  <c r="P134" i="4"/>
  <c r="P76" i="4"/>
  <c r="P146" i="4"/>
  <c r="P281" i="4"/>
  <c r="P89" i="4"/>
  <c r="P211" i="4"/>
  <c r="P343" i="4"/>
  <c r="P400" i="4"/>
  <c r="P205" i="4"/>
  <c r="P372" i="4"/>
  <c r="P332" i="4"/>
  <c r="P200" i="4"/>
  <c r="P36" i="4"/>
  <c r="P93" i="4"/>
  <c r="P269" i="4"/>
  <c r="P29" i="4"/>
  <c r="P368" i="4"/>
  <c r="P334" i="4"/>
  <c r="P208" i="4"/>
  <c r="P361" i="4"/>
  <c r="P4" i="4"/>
  <c r="P243" i="4"/>
  <c r="P145" i="4"/>
  <c r="P140" i="4"/>
  <c r="P315" i="4"/>
  <c r="P180" i="4"/>
  <c r="P166" i="4"/>
  <c r="P131" i="4"/>
  <c r="P284" i="4"/>
  <c r="P375" i="4"/>
  <c r="P112" i="4"/>
  <c r="P264" i="4"/>
  <c r="P377" i="4"/>
  <c r="P110" i="4"/>
  <c r="P34" i="4"/>
  <c r="P357" i="4"/>
  <c r="P379" i="4"/>
  <c r="P362" i="4"/>
  <c r="P174" i="4"/>
  <c r="P17" i="4"/>
  <c r="P318" i="4"/>
  <c r="P253" i="4"/>
  <c r="P229" i="4"/>
  <c r="P116" i="4"/>
  <c r="P360" i="4"/>
  <c r="P223" i="4"/>
  <c r="P153" i="4"/>
  <c r="P309" i="4"/>
  <c r="P137" i="4"/>
  <c r="P123" i="4"/>
  <c r="P321" i="4"/>
  <c r="P408" i="4"/>
  <c r="P99" i="4"/>
  <c r="P241" i="4"/>
  <c r="P213" i="4"/>
  <c r="P66" i="4"/>
  <c r="P42" i="4"/>
  <c r="P410" i="4"/>
  <c r="P227" i="4"/>
  <c r="P275" i="4"/>
  <c r="P15" i="4"/>
  <c r="P203" i="4"/>
  <c r="P405" i="4"/>
  <c r="P183" i="4"/>
  <c r="P114" i="4"/>
  <c r="P272" i="4"/>
  <c r="P58" i="4"/>
  <c r="P175" i="4"/>
  <c r="P81" i="4"/>
  <c r="P286" i="4"/>
  <c r="P71" i="4"/>
  <c r="P190" i="4"/>
  <c r="P14" i="4"/>
  <c r="P60" i="4"/>
  <c r="P78" i="4"/>
  <c r="P165" i="4"/>
  <c r="P136" i="4"/>
  <c r="P154" i="4"/>
  <c r="P322" i="4"/>
  <c r="P120" i="4"/>
  <c r="P9" i="4"/>
  <c r="P404" i="4"/>
  <c r="P249" i="4"/>
  <c r="P246" i="4"/>
  <c r="P316" i="4"/>
  <c r="P47" i="4"/>
  <c r="P204" i="4"/>
  <c r="P126" i="4"/>
  <c r="P104" i="4"/>
  <c r="P62" i="4"/>
  <c r="P77" i="4"/>
  <c r="P359" i="4"/>
  <c r="P3" i="4"/>
  <c r="P270" i="4"/>
  <c r="P83" i="4"/>
  <c r="P163" i="4"/>
  <c r="P61" i="4"/>
  <c r="P44" i="4"/>
  <c r="P311" i="4"/>
  <c r="P289" i="4"/>
  <c r="P56" i="4"/>
  <c r="P312" i="4"/>
  <c r="P297" i="4"/>
  <c r="P323" i="4"/>
  <c r="P282" i="4"/>
  <c r="P403" i="4"/>
  <c r="P294" i="4"/>
  <c r="P129" i="4"/>
  <c r="P224" i="4"/>
  <c r="P373" i="4"/>
  <c r="P26" i="4"/>
  <c r="P82" i="4"/>
  <c r="P46" i="4"/>
  <c r="P143" i="4"/>
  <c r="P278" i="4"/>
  <c r="P193" i="4"/>
  <c r="P365" i="4"/>
  <c r="P177" i="4"/>
  <c r="P52" i="4"/>
  <c r="P406" i="4"/>
  <c r="P354" i="4"/>
  <c r="P111" i="4"/>
  <c r="P45" i="4"/>
  <c r="P207" i="4"/>
  <c r="P121" i="4"/>
  <c r="P386" i="4"/>
  <c r="P202" i="4"/>
  <c r="P32" i="4"/>
  <c r="P378" i="4"/>
  <c r="P181" i="4"/>
  <c r="P380" i="4"/>
  <c r="P308" i="4"/>
  <c r="P299" i="4"/>
  <c r="P298" i="4"/>
  <c r="P319" i="4"/>
  <c r="P367" i="4"/>
  <c r="P358" i="4"/>
  <c r="P333" i="4"/>
  <c r="P261" i="4"/>
  <c r="P230" i="4"/>
  <c r="P295" i="4"/>
  <c r="P302" i="4"/>
  <c r="P389" i="4"/>
  <c r="P164" i="4"/>
  <c r="P381" i="4"/>
  <c r="P383" i="4"/>
  <c r="P393" i="4"/>
  <c r="P263" i="4"/>
  <c r="P396" i="4"/>
  <c r="P108" i="4"/>
  <c r="P303" i="4"/>
  <c r="P382" i="4"/>
  <c r="P173" i="4"/>
  <c r="P376" i="4"/>
  <c r="P305" i="4"/>
  <c r="P86" i="4"/>
  <c r="P409" i="4"/>
  <c r="P391" i="4"/>
  <c r="P395" i="4"/>
  <c r="P262" i="4"/>
  <c r="P138" i="4"/>
  <c r="P394" i="4"/>
  <c r="P271" i="4"/>
  <c r="P252" i="4"/>
  <c r="P105" i="4"/>
  <c r="P64" i="4"/>
  <c r="P5" i="4"/>
  <c r="P390" i="4"/>
  <c r="P364" i="4"/>
  <c r="P87" i="4"/>
  <c r="P260" i="4"/>
  <c r="P329" i="4"/>
  <c r="L268" i="4"/>
  <c r="L161" i="4"/>
  <c r="L341" i="4"/>
  <c r="H341" i="4" s="1"/>
  <c r="L167" i="4"/>
  <c r="H167" i="4" s="1"/>
  <c r="L255" i="4"/>
  <c r="L162" i="4"/>
  <c r="H162" i="4" s="1"/>
  <c r="L384" i="4"/>
  <c r="L124" i="4"/>
  <c r="L74" i="4"/>
  <c r="L371" i="4"/>
  <c r="L122" i="4"/>
  <c r="H122" i="4" s="1"/>
  <c r="L8" i="4"/>
  <c r="H8" i="4" s="1"/>
  <c r="L128" i="4"/>
  <c r="L228" i="4"/>
  <c r="H228" i="4" s="1"/>
  <c r="L50" i="4"/>
  <c r="L184" i="4"/>
  <c r="L158" i="4"/>
  <c r="L176" i="4"/>
  <c r="L90" i="4"/>
  <c r="H90" i="4" s="1"/>
  <c r="L67" i="4"/>
  <c r="H67" i="4" s="1"/>
  <c r="L119" i="4"/>
  <c r="L41" i="4"/>
  <c r="H41" i="4" s="1"/>
  <c r="L338" i="4"/>
  <c r="L22" i="4"/>
  <c r="L353" i="4"/>
  <c r="L212" i="4"/>
  <c r="L127" i="4"/>
  <c r="H127" i="4" s="1"/>
  <c r="L274" i="4"/>
  <c r="H274" i="4" s="1"/>
  <c r="L247" i="4"/>
  <c r="L157" i="4"/>
  <c r="H157" i="4" s="1"/>
  <c r="L23" i="4"/>
  <c r="L101" i="4"/>
  <c r="L350" i="4"/>
  <c r="L2" i="4"/>
  <c r="L72" i="4"/>
  <c r="H72" i="4" s="1"/>
  <c r="L118" i="4"/>
  <c r="H118" i="4" s="1"/>
  <c r="L160" i="4"/>
  <c r="L141" i="4"/>
  <c r="H141" i="4" s="1"/>
  <c r="L95" i="4"/>
  <c r="L348" i="4"/>
  <c r="L279" i="4"/>
  <c r="L277" i="4"/>
  <c r="L267" i="4"/>
  <c r="H267" i="4" s="1"/>
  <c r="L168" i="4"/>
  <c r="H168" i="4" s="1"/>
  <c r="L352" i="4"/>
  <c r="L256" i="4"/>
  <c r="H256" i="4" s="1"/>
  <c r="L94" i="4"/>
  <c r="L385" i="4"/>
  <c r="L325" i="4"/>
  <c r="L336" i="4"/>
  <c r="L292" i="4"/>
  <c r="H292" i="4" s="1"/>
  <c r="L324" i="4"/>
  <c r="H324" i="4" s="1"/>
  <c r="L135" i="4"/>
  <c r="L65" i="4"/>
  <c r="H65" i="4" s="1"/>
  <c r="L159" i="4"/>
  <c r="L21" i="4"/>
  <c r="L351" i="4"/>
  <c r="L25" i="4"/>
  <c r="L331" i="4"/>
  <c r="H331" i="4" s="1"/>
  <c r="L106" i="4"/>
  <c r="H106" i="4" s="1"/>
  <c r="L171" i="4"/>
  <c r="L328" i="4"/>
  <c r="H328" i="4" s="1"/>
  <c r="L276" i="4"/>
  <c r="L392" i="4"/>
  <c r="L170" i="4"/>
  <c r="L187" i="4"/>
  <c r="L301" i="4"/>
  <c r="H301" i="4" s="1"/>
  <c r="L102" i="4"/>
  <c r="H102" i="4" s="1"/>
  <c r="L55" i="4"/>
  <c r="L156" i="4"/>
  <c r="H156" i="4" s="1"/>
  <c r="L288" i="4"/>
  <c r="L251" i="4"/>
  <c r="L16" i="4"/>
  <c r="L113" i="4"/>
  <c r="L254" i="4"/>
  <c r="H254" i="4" s="1"/>
  <c r="L349" i="4"/>
  <c r="H349" i="4" s="1"/>
  <c r="L344" i="4"/>
  <c r="L265" i="4"/>
  <c r="H265" i="4" s="1"/>
  <c r="L197" i="4"/>
  <c r="L7" i="4"/>
  <c r="L234" i="4"/>
  <c r="L337" i="4"/>
  <c r="L43" i="4"/>
  <c r="H43" i="4" s="1"/>
  <c r="L151" i="4"/>
  <c r="H151" i="4" s="1"/>
  <c r="L79" i="4"/>
  <c r="L189" i="4"/>
  <c r="H189" i="4" s="1"/>
  <c r="L51" i="4"/>
  <c r="L369" i="4"/>
  <c r="L109" i="4"/>
  <c r="L39" i="4"/>
  <c r="L40" i="4"/>
  <c r="H40" i="4" s="1"/>
  <c r="L70" i="4"/>
  <c r="H70" i="4" s="1"/>
  <c r="L35" i="4"/>
  <c r="L191" i="4"/>
  <c r="H191" i="4" s="1"/>
  <c r="L54" i="4"/>
  <c r="L37" i="4"/>
  <c r="L84" i="4"/>
  <c r="L356" i="4"/>
  <c r="L155" i="4"/>
  <c r="H155" i="4" s="1"/>
  <c r="L148" i="4"/>
  <c r="H148" i="4" s="1"/>
  <c r="L388" i="4"/>
  <c r="L63" i="4"/>
  <c r="H63" i="4" s="1"/>
  <c r="L125" i="4"/>
  <c r="L244" i="4"/>
  <c r="L307" i="4"/>
  <c r="L339" i="4"/>
  <c r="L401" i="4"/>
  <c r="H401" i="4" s="1"/>
  <c r="L219" i="4"/>
  <c r="H219" i="4" s="1"/>
  <c r="L69" i="4"/>
  <c r="L374" i="4"/>
  <c r="H374" i="4" s="1"/>
  <c r="L293" i="4"/>
  <c r="L398" i="4"/>
  <c r="L347" i="4"/>
  <c r="L397" i="4"/>
  <c r="L117" i="4"/>
  <c r="H117" i="4" s="1"/>
  <c r="L179" i="4"/>
  <c r="H179" i="4" s="1"/>
  <c r="L103" i="4"/>
  <c r="L195" i="4"/>
  <c r="H195" i="4" s="1"/>
  <c r="L185" i="4"/>
  <c r="L201" i="4"/>
  <c r="L196" i="4"/>
  <c r="L182" i="4"/>
  <c r="L285" i="4"/>
  <c r="H285" i="4" s="1"/>
  <c r="L290" i="4"/>
  <c r="H290" i="4" s="1"/>
  <c r="L33" i="4"/>
  <c r="L240" i="4"/>
  <c r="H240" i="4" s="1"/>
  <c r="L214" i="4"/>
  <c r="L186" i="4"/>
  <c r="L232" i="4"/>
  <c r="L139" i="4"/>
  <c r="L216" i="4"/>
  <c r="H216" i="4" s="1"/>
  <c r="L314" i="4"/>
  <c r="H314" i="4" s="1"/>
  <c r="L142" i="4"/>
  <c r="L221" i="4"/>
  <c r="H221" i="4" s="1"/>
  <c r="L327" i="4"/>
  <c r="L144" i="4"/>
  <c r="L283" i="4"/>
  <c r="L6" i="4"/>
  <c r="L231" i="4"/>
  <c r="H231" i="4" s="1"/>
  <c r="L150" i="4"/>
  <c r="H150" i="4" s="1"/>
  <c r="L306" i="4"/>
  <c r="L133" i="4"/>
  <c r="H133" i="4" s="1"/>
  <c r="L169" i="4"/>
  <c r="L266" i="4"/>
  <c r="L317" i="4"/>
  <c r="L147" i="4"/>
  <c r="L198" i="4"/>
  <c r="H198" i="4" s="1"/>
  <c r="L194" i="4"/>
  <c r="H194" i="4" s="1"/>
  <c r="L88" i="4"/>
  <c r="L222" i="4"/>
  <c r="H222" i="4" s="1"/>
  <c r="L68" i="4"/>
  <c r="L132" i="4"/>
  <c r="L85" i="4"/>
  <c r="L346" i="4"/>
  <c r="L242" i="4"/>
  <c r="H242" i="4" s="1"/>
  <c r="L188" i="4"/>
  <c r="H188" i="4" s="1"/>
  <c r="L342" i="4"/>
  <c r="L48" i="4"/>
  <c r="H48" i="4" s="1"/>
  <c r="L91" i="4"/>
  <c r="L250" i="4"/>
  <c r="L178" i="4"/>
  <c r="L248" i="4"/>
  <c r="L199" i="4"/>
  <c r="H199" i="4" s="1"/>
  <c r="L75" i="4"/>
  <c r="H75" i="4" s="1"/>
  <c r="L13" i="4"/>
  <c r="L49" i="4"/>
  <c r="H49" i="4" s="1"/>
  <c r="L238" i="4"/>
  <c r="L340" i="4"/>
  <c r="L239" i="4"/>
  <c r="L257" i="4"/>
  <c r="L172" i="4"/>
  <c r="H172" i="4" s="1"/>
  <c r="L217" i="4"/>
  <c r="H217" i="4" s="1"/>
  <c r="L225" i="4"/>
  <c r="L236" i="4"/>
  <c r="H236" i="4" s="1"/>
  <c r="L258" i="4"/>
  <c r="L402" i="4"/>
  <c r="L12" i="4"/>
  <c r="L31" i="4"/>
  <c r="L387" i="4"/>
  <c r="H387" i="4" s="1"/>
  <c r="L313" i="4"/>
  <c r="H313" i="4" s="1"/>
  <c r="L220" i="4"/>
  <c r="L53" i="4"/>
  <c r="H53" i="4" s="1"/>
  <c r="L100" i="4"/>
  <c r="L330" i="4"/>
  <c r="L149" i="4"/>
  <c r="L24" i="4"/>
  <c r="L296" i="4"/>
  <c r="H296" i="4" s="1"/>
  <c r="L210" i="4"/>
  <c r="H210" i="4" s="1"/>
  <c r="L399" i="4"/>
  <c r="L57" i="4"/>
  <c r="H57" i="4" s="1"/>
  <c r="L235" i="4"/>
  <c r="L130" i="4"/>
  <c r="L355" i="4"/>
  <c r="L206" i="4"/>
  <c r="L287" i="4"/>
  <c r="H287" i="4" s="1"/>
  <c r="L218" i="4"/>
  <c r="H218" i="4" s="1"/>
  <c r="L209" i="4"/>
  <c r="L300" i="4"/>
  <c r="H300" i="4" s="1"/>
  <c r="L192" i="4"/>
  <c r="L18" i="4"/>
  <c r="L291" i="4"/>
  <c r="L363" i="4"/>
  <c r="L96" i="4"/>
  <c r="H96" i="4" s="1"/>
  <c r="L98" i="4"/>
  <c r="H98" i="4" s="1"/>
  <c r="L38" i="4"/>
  <c r="L20" i="4"/>
  <c r="H20" i="4" s="1"/>
  <c r="L107" i="4"/>
  <c r="L115" i="4"/>
  <c r="L345" i="4"/>
  <c r="L97" i="4"/>
  <c r="L335" i="4"/>
  <c r="H335" i="4" s="1"/>
  <c r="L407" i="4"/>
  <c r="H407" i="4" s="1"/>
  <c r="L73" i="4"/>
  <c r="L19" i="4"/>
  <c r="H19" i="4" s="1"/>
  <c r="L92" i="4"/>
  <c r="L10" i="4"/>
  <c r="L366" i="4"/>
  <c r="L310" i="4"/>
  <c r="L326" i="4"/>
  <c r="H326" i="4" s="1"/>
  <c r="L237" i="4"/>
  <c r="H237" i="4" s="1"/>
  <c r="L59" i="4"/>
  <c r="L11" i="4"/>
  <c r="H11" i="4" s="1"/>
  <c r="L273" i="4"/>
  <c r="L233" i="4"/>
  <c r="L28" i="4"/>
  <c r="L259" i="4"/>
  <c r="L80" i="4"/>
  <c r="H80" i="4" s="1"/>
  <c r="L245" i="4"/>
  <c r="H245" i="4" s="1"/>
  <c r="L30" i="4"/>
  <c r="L152" i="4"/>
  <c r="H152" i="4" s="1"/>
  <c r="L226" i="4"/>
  <c r="L215" i="4"/>
  <c r="L27" i="4"/>
  <c r="L320" i="4"/>
  <c r="L280" i="4"/>
  <c r="H280" i="4" s="1"/>
  <c r="L304" i="4"/>
  <c r="H304" i="4" s="1"/>
  <c r="L370" i="4"/>
  <c r="L134" i="4"/>
  <c r="H134" i="4" s="1"/>
  <c r="L76" i="4"/>
  <c r="L146" i="4"/>
  <c r="L281" i="4"/>
  <c r="L89" i="4"/>
  <c r="L211" i="4"/>
  <c r="H211" i="4" s="1"/>
  <c r="L343" i="4"/>
  <c r="H343" i="4" s="1"/>
  <c r="L400" i="4"/>
  <c r="L205" i="4"/>
  <c r="H205" i="4" s="1"/>
  <c r="L372" i="4"/>
  <c r="L332" i="4"/>
  <c r="L200" i="4"/>
  <c r="L36" i="4"/>
  <c r="L93" i="4"/>
  <c r="H93" i="4" s="1"/>
  <c r="L269" i="4"/>
  <c r="H269" i="4" s="1"/>
  <c r="L29" i="4"/>
  <c r="L368" i="4"/>
  <c r="H368" i="4" s="1"/>
  <c r="L334" i="4"/>
  <c r="L208" i="4"/>
  <c r="L361" i="4"/>
  <c r="L4" i="4"/>
  <c r="L243" i="4"/>
  <c r="H243" i="4" s="1"/>
  <c r="L145" i="4"/>
  <c r="H145" i="4" s="1"/>
  <c r="L140" i="4"/>
  <c r="L315" i="4"/>
  <c r="H315" i="4" s="1"/>
  <c r="L180" i="4"/>
  <c r="L166" i="4"/>
  <c r="L131" i="4"/>
  <c r="L284" i="4"/>
  <c r="L375" i="4"/>
  <c r="H375" i="4" s="1"/>
  <c r="L112" i="4"/>
  <c r="H112" i="4" s="1"/>
  <c r="L264" i="4"/>
  <c r="L377" i="4"/>
  <c r="H377" i="4" s="1"/>
  <c r="L110" i="4"/>
  <c r="L34" i="4"/>
  <c r="L357" i="4"/>
  <c r="L379" i="4"/>
  <c r="L362" i="4"/>
  <c r="H362" i="4" s="1"/>
  <c r="L174" i="4"/>
  <c r="H174" i="4" s="1"/>
  <c r="L17" i="4"/>
  <c r="L318" i="4"/>
  <c r="H318" i="4" s="1"/>
  <c r="L253" i="4"/>
  <c r="L229" i="4"/>
  <c r="L116" i="4"/>
  <c r="L360" i="4"/>
  <c r="L223" i="4"/>
  <c r="H223" i="4" s="1"/>
  <c r="L153" i="4"/>
  <c r="H153" i="4" s="1"/>
  <c r="L309" i="4"/>
  <c r="L137" i="4"/>
  <c r="H137" i="4" s="1"/>
  <c r="L123" i="4"/>
  <c r="L321" i="4"/>
  <c r="L408" i="4"/>
  <c r="L99" i="4"/>
  <c r="L241" i="4"/>
  <c r="H241" i="4" s="1"/>
  <c r="L213" i="4"/>
  <c r="H213" i="4" s="1"/>
  <c r="L66" i="4"/>
  <c r="L42" i="4"/>
  <c r="H42" i="4" s="1"/>
  <c r="L410" i="4"/>
  <c r="L227" i="4"/>
  <c r="L275" i="4"/>
  <c r="L15" i="4"/>
  <c r="L203" i="4"/>
  <c r="H203" i="4" s="1"/>
  <c r="L405" i="4"/>
  <c r="H405" i="4" s="1"/>
  <c r="L183" i="4"/>
  <c r="L114" i="4"/>
  <c r="H114" i="4" s="1"/>
  <c r="L272" i="4"/>
  <c r="L58" i="4"/>
  <c r="L175" i="4"/>
  <c r="L81" i="4"/>
  <c r="L286" i="4"/>
  <c r="H286" i="4" s="1"/>
  <c r="L71" i="4"/>
  <c r="H71" i="4" s="1"/>
  <c r="L190" i="4"/>
  <c r="L14" i="4"/>
  <c r="H14" i="4" s="1"/>
  <c r="L60" i="4"/>
  <c r="L78" i="4"/>
  <c r="L165" i="4"/>
  <c r="L136" i="4"/>
  <c r="L154" i="4"/>
  <c r="H154" i="4" s="1"/>
  <c r="L322" i="4"/>
  <c r="H322" i="4" s="1"/>
  <c r="L120" i="4"/>
  <c r="L9" i="4"/>
  <c r="H9" i="4" s="1"/>
  <c r="L404" i="4"/>
  <c r="L249" i="4"/>
  <c r="L246" i="4"/>
  <c r="L316" i="4"/>
  <c r="L47" i="4"/>
  <c r="H47" i="4" s="1"/>
  <c r="L204" i="4"/>
  <c r="H204" i="4" s="1"/>
  <c r="L126" i="4"/>
  <c r="L104" i="4"/>
  <c r="H104" i="4" s="1"/>
  <c r="L62" i="4"/>
  <c r="L77" i="4"/>
  <c r="L359" i="4"/>
  <c r="L3" i="4"/>
  <c r="L270" i="4"/>
  <c r="H270" i="4" s="1"/>
  <c r="L83" i="4"/>
  <c r="H83" i="4" s="1"/>
  <c r="L163" i="4"/>
  <c r="L61" i="4"/>
  <c r="H61" i="4" s="1"/>
  <c r="L44" i="4"/>
  <c r="L311" i="4"/>
  <c r="L289" i="4"/>
  <c r="L56" i="4"/>
  <c r="L312" i="4"/>
  <c r="H312" i="4" s="1"/>
  <c r="L297" i="4"/>
  <c r="H297" i="4" s="1"/>
  <c r="L323" i="4"/>
  <c r="L282" i="4"/>
  <c r="H282" i="4" s="1"/>
  <c r="L403" i="4"/>
  <c r="L294" i="4"/>
  <c r="L129" i="4"/>
  <c r="L224" i="4"/>
  <c r="L373" i="4"/>
  <c r="H373" i="4" s="1"/>
  <c r="L26" i="4"/>
  <c r="H26" i="4" s="1"/>
  <c r="L82" i="4"/>
  <c r="L46" i="4"/>
  <c r="H46" i="4" s="1"/>
  <c r="L143" i="4"/>
  <c r="L278" i="4"/>
  <c r="L193" i="4"/>
  <c r="L365" i="4"/>
  <c r="L177" i="4"/>
  <c r="H177" i="4" s="1"/>
  <c r="L52" i="4"/>
  <c r="H52" i="4" s="1"/>
  <c r="L406" i="4"/>
  <c r="L354" i="4"/>
  <c r="H354" i="4" s="1"/>
  <c r="L111" i="4"/>
  <c r="L45" i="4"/>
  <c r="L207" i="4"/>
  <c r="L121" i="4"/>
  <c r="L386" i="4"/>
  <c r="H386" i="4" s="1"/>
  <c r="L202" i="4"/>
  <c r="H202" i="4" s="1"/>
  <c r="L32" i="4"/>
  <c r="L378" i="4"/>
  <c r="H378" i="4" s="1"/>
  <c r="L181" i="4"/>
  <c r="L380" i="4"/>
  <c r="L308" i="4"/>
  <c r="L299" i="4"/>
  <c r="L298" i="4"/>
  <c r="H298" i="4" s="1"/>
  <c r="L319" i="4"/>
  <c r="H319" i="4" s="1"/>
  <c r="L367" i="4"/>
  <c r="L358" i="4"/>
  <c r="H358" i="4" s="1"/>
  <c r="L333" i="4"/>
  <c r="L261" i="4"/>
  <c r="L230" i="4"/>
  <c r="L295" i="4"/>
  <c r="L302" i="4"/>
  <c r="H302" i="4" s="1"/>
  <c r="L389" i="4"/>
  <c r="H389" i="4" s="1"/>
  <c r="L164" i="4"/>
  <c r="L381" i="4"/>
  <c r="H381" i="4" s="1"/>
  <c r="L383" i="4"/>
  <c r="L393" i="4"/>
  <c r="L263" i="4"/>
  <c r="L396" i="4"/>
  <c r="L108" i="4"/>
  <c r="H108" i="4" s="1"/>
  <c r="L303" i="4"/>
  <c r="H303" i="4" s="1"/>
  <c r="L382" i="4"/>
  <c r="L173" i="4"/>
  <c r="H173" i="4" s="1"/>
  <c r="L376" i="4"/>
  <c r="L305" i="4"/>
  <c r="L86" i="4"/>
  <c r="L409" i="4"/>
  <c r="L391" i="4"/>
  <c r="H391" i="4" s="1"/>
  <c r="L395" i="4"/>
  <c r="H395" i="4" s="1"/>
  <c r="L262" i="4"/>
  <c r="L138" i="4"/>
  <c r="H138" i="4" s="1"/>
  <c r="L394" i="4"/>
  <c r="L271" i="4"/>
  <c r="L252" i="4"/>
  <c r="L105" i="4"/>
  <c r="L64" i="4"/>
  <c r="H64" i="4" s="1"/>
  <c r="L5" i="4"/>
  <c r="H5" i="4" s="1"/>
  <c r="L390" i="4"/>
  <c r="L364" i="4"/>
  <c r="H364" i="4" s="1"/>
  <c r="L87" i="4"/>
  <c r="L260" i="4"/>
  <c r="L329" i="4"/>
  <c r="K268" i="4"/>
  <c r="G268" i="4" s="1"/>
  <c r="K161" i="4"/>
  <c r="G161" i="4" s="1"/>
  <c r="K341" i="4"/>
  <c r="G341" i="4" s="1"/>
  <c r="K167" i="4"/>
  <c r="K255" i="4"/>
  <c r="G255" i="4" s="1"/>
  <c r="K162" i="4"/>
  <c r="K384" i="4"/>
  <c r="K124" i="4"/>
  <c r="K74" i="4"/>
  <c r="G74" i="4" s="1"/>
  <c r="K371" i="4"/>
  <c r="K122" i="4"/>
  <c r="G122" i="4" s="1"/>
  <c r="K8" i="4"/>
  <c r="K128" i="4"/>
  <c r="G128" i="4" s="1"/>
  <c r="K228" i="4"/>
  <c r="K50" i="4"/>
  <c r="K184" i="4"/>
  <c r="K158" i="4"/>
  <c r="G158" i="4" s="1"/>
  <c r="K176" i="4"/>
  <c r="G176" i="4" s="1"/>
  <c r="K90" i="4"/>
  <c r="K67" i="4"/>
  <c r="K119" i="4"/>
  <c r="G119" i="4" s="1"/>
  <c r="K41" i="4"/>
  <c r="K338" i="4"/>
  <c r="K22" i="4"/>
  <c r="K353" i="4"/>
  <c r="G353" i="4" s="1"/>
  <c r="K212" i="4"/>
  <c r="K127" i="4"/>
  <c r="G127" i="4" s="1"/>
  <c r="K274" i="4"/>
  <c r="K247" i="4"/>
  <c r="G247" i="4" s="1"/>
  <c r="K157" i="4"/>
  <c r="K23" i="4"/>
  <c r="K101" i="4"/>
  <c r="K350" i="4"/>
  <c r="G350" i="4" s="1"/>
  <c r="K2" i="4"/>
  <c r="K72" i="4"/>
  <c r="K118" i="4"/>
  <c r="K160" i="4"/>
  <c r="G160" i="4" s="1"/>
  <c r="K141" i="4"/>
  <c r="K95" i="4"/>
  <c r="K348" i="4"/>
  <c r="K279" i="4"/>
  <c r="G279" i="4" s="1"/>
  <c r="K277" i="4"/>
  <c r="G277" i="4" s="1"/>
  <c r="K267" i="4"/>
  <c r="G267" i="4" s="1"/>
  <c r="K168" i="4"/>
  <c r="K352" i="4"/>
  <c r="G352" i="4" s="1"/>
  <c r="K256" i="4"/>
  <c r="K94" i="4"/>
  <c r="K385" i="4"/>
  <c r="K325" i="4"/>
  <c r="G325" i="4" s="1"/>
  <c r="K336" i="4"/>
  <c r="G336" i="4" s="1"/>
  <c r="K292" i="4"/>
  <c r="G292" i="4" s="1"/>
  <c r="K324" i="4"/>
  <c r="K135" i="4"/>
  <c r="G135" i="4" s="1"/>
  <c r="K65" i="4"/>
  <c r="K159" i="4"/>
  <c r="K21" i="4"/>
  <c r="K351" i="4"/>
  <c r="G351" i="4" s="1"/>
  <c r="K25" i="4"/>
  <c r="G25" i="4" s="1"/>
  <c r="K331" i="4"/>
  <c r="G331" i="4" s="1"/>
  <c r="K106" i="4"/>
  <c r="K171" i="4"/>
  <c r="G171" i="4" s="1"/>
  <c r="K328" i="4"/>
  <c r="K276" i="4"/>
  <c r="K392" i="4"/>
  <c r="K170" i="4"/>
  <c r="G170" i="4" s="1"/>
  <c r="K187" i="4"/>
  <c r="G187" i="4" s="1"/>
  <c r="K301" i="4"/>
  <c r="G301" i="4" s="1"/>
  <c r="K102" i="4"/>
  <c r="K55" i="4"/>
  <c r="G55" i="4" s="1"/>
  <c r="K156" i="4"/>
  <c r="K288" i="4"/>
  <c r="K251" i="4"/>
  <c r="K16" i="4"/>
  <c r="G16" i="4" s="1"/>
  <c r="K113" i="4"/>
  <c r="K254" i="4"/>
  <c r="G254" i="4" s="1"/>
  <c r="K349" i="4"/>
  <c r="K344" i="4"/>
  <c r="G344" i="4" s="1"/>
  <c r="K265" i="4"/>
  <c r="K197" i="4"/>
  <c r="K7" i="4"/>
  <c r="K234" i="4"/>
  <c r="G234" i="4" s="1"/>
  <c r="K337" i="4"/>
  <c r="G337" i="4" s="1"/>
  <c r="K43" i="4"/>
  <c r="K151" i="4"/>
  <c r="K79" i="4"/>
  <c r="G79" i="4" s="1"/>
  <c r="K189" i="4"/>
  <c r="K51" i="4"/>
  <c r="K369" i="4"/>
  <c r="K109" i="4"/>
  <c r="G109" i="4" s="1"/>
  <c r="K39" i="4"/>
  <c r="K40" i="4"/>
  <c r="G40" i="4" s="1"/>
  <c r="K70" i="4"/>
  <c r="K35" i="4"/>
  <c r="G35" i="4" s="1"/>
  <c r="K191" i="4"/>
  <c r="K54" i="4"/>
  <c r="K37" i="4"/>
  <c r="K84" i="4"/>
  <c r="G84" i="4" s="1"/>
  <c r="K356" i="4"/>
  <c r="K155" i="4"/>
  <c r="K148" i="4"/>
  <c r="K388" i="4"/>
  <c r="G388" i="4" s="1"/>
  <c r="K63" i="4"/>
  <c r="K125" i="4"/>
  <c r="K244" i="4"/>
  <c r="K307" i="4"/>
  <c r="G307" i="4" s="1"/>
  <c r="K339" i="4"/>
  <c r="G339" i="4" s="1"/>
  <c r="K401" i="4"/>
  <c r="G401" i="4" s="1"/>
  <c r="K219" i="4"/>
  <c r="K69" i="4"/>
  <c r="G69" i="4" s="1"/>
  <c r="K374" i="4"/>
  <c r="K293" i="4"/>
  <c r="K398" i="4"/>
  <c r="K347" i="4"/>
  <c r="G347" i="4" s="1"/>
  <c r="K397" i="4"/>
  <c r="G397" i="4" s="1"/>
  <c r="K117" i="4"/>
  <c r="G117" i="4" s="1"/>
  <c r="K179" i="4"/>
  <c r="K103" i="4"/>
  <c r="G103" i="4" s="1"/>
  <c r="K195" i="4"/>
  <c r="K185" i="4"/>
  <c r="K201" i="4"/>
  <c r="K196" i="4"/>
  <c r="G196" i="4" s="1"/>
  <c r="K182" i="4"/>
  <c r="G182" i="4" s="1"/>
  <c r="K285" i="4"/>
  <c r="G285" i="4" s="1"/>
  <c r="K290" i="4"/>
  <c r="K33" i="4"/>
  <c r="G33" i="4" s="1"/>
  <c r="K240" i="4"/>
  <c r="K214" i="4"/>
  <c r="K186" i="4"/>
  <c r="K232" i="4"/>
  <c r="G232" i="4" s="1"/>
  <c r="K139" i="4"/>
  <c r="G139" i="4" s="1"/>
  <c r="K216" i="4"/>
  <c r="G216" i="4" s="1"/>
  <c r="K314" i="4"/>
  <c r="K142" i="4"/>
  <c r="G142" i="4" s="1"/>
  <c r="K221" i="4"/>
  <c r="K327" i="4"/>
  <c r="K144" i="4"/>
  <c r="K283" i="4"/>
  <c r="G283" i="4" s="1"/>
  <c r="K6" i="4"/>
  <c r="K231" i="4"/>
  <c r="G231" i="4" s="1"/>
  <c r="K150" i="4"/>
  <c r="K306" i="4"/>
  <c r="G306" i="4" s="1"/>
  <c r="K133" i="4"/>
  <c r="K169" i="4"/>
  <c r="K266" i="4"/>
  <c r="K317" i="4"/>
  <c r="G317" i="4" s="1"/>
  <c r="K147" i="4"/>
  <c r="G147" i="4" s="1"/>
  <c r="K198" i="4"/>
  <c r="K194" i="4"/>
  <c r="K88" i="4"/>
  <c r="G88" i="4" s="1"/>
  <c r="K222" i="4"/>
  <c r="K68" i="4"/>
  <c r="K132" i="4"/>
  <c r="K85" i="4"/>
  <c r="G85" i="4" s="1"/>
  <c r="K346" i="4"/>
  <c r="K242" i="4"/>
  <c r="G242" i="4" s="1"/>
  <c r="K188" i="4"/>
  <c r="K342" i="4"/>
  <c r="G342" i="4" s="1"/>
  <c r="K48" i="4"/>
  <c r="K91" i="4"/>
  <c r="K250" i="4"/>
  <c r="K178" i="4"/>
  <c r="G178" i="4" s="1"/>
  <c r="K248" i="4"/>
  <c r="K199" i="4"/>
  <c r="K75" i="4"/>
  <c r="K13" i="4"/>
  <c r="G13" i="4" s="1"/>
  <c r="K49" i="4"/>
  <c r="K238" i="4"/>
  <c r="K340" i="4"/>
  <c r="K239" i="4"/>
  <c r="G239" i="4" s="1"/>
  <c r="K257" i="4"/>
  <c r="G257" i="4" s="1"/>
  <c r="K172" i="4"/>
  <c r="G172" i="4" s="1"/>
  <c r="K217" i="4"/>
  <c r="K225" i="4"/>
  <c r="G225" i="4" s="1"/>
  <c r="K236" i="4"/>
  <c r="K258" i="4"/>
  <c r="K402" i="4"/>
  <c r="K12" i="4"/>
  <c r="G12" i="4" s="1"/>
  <c r="K31" i="4"/>
  <c r="G31" i="4" s="1"/>
  <c r="K387" i="4"/>
  <c r="G387" i="4" s="1"/>
  <c r="K313" i="4"/>
  <c r="K220" i="4"/>
  <c r="G220" i="4" s="1"/>
  <c r="K53" i="4"/>
  <c r="K100" i="4"/>
  <c r="K330" i="4"/>
  <c r="K149" i="4"/>
  <c r="G149" i="4" s="1"/>
  <c r="K24" i="4"/>
  <c r="G24" i="4" s="1"/>
  <c r="K296" i="4"/>
  <c r="G296" i="4" s="1"/>
  <c r="K210" i="4"/>
  <c r="K399" i="4"/>
  <c r="G399" i="4" s="1"/>
  <c r="K57" i="4"/>
  <c r="K235" i="4"/>
  <c r="K130" i="4"/>
  <c r="K355" i="4"/>
  <c r="G355" i="4" s="1"/>
  <c r="K206" i="4"/>
  <c r="G206" i="4" s="1"/>
  <c r="K287" i="4"/>
  <c r="G287" i="4" s="1"/>
  <c r="K218" i="4"/>
  <c r="K209" i="4"/>
  <c r="G209" i="4" s="1"/>
  <c r="K300" i="4"/>
  <c r="K192" i="4"/>
  <c r="K18" i="4"/>
  <c r="K291" i="4"/>
  <c r="G291" i="4" s="1"/>
  <c r="K363" i="4"/>
  <c r="K96" i="4"/>
  <c r="G96" i="4" s="1"/>
  <c r="K98" i="4"/>
  <c r="K38" i="4"/>
  <c r="G38" i="4" s="1"/>
  <c r="K20" i="4"/>
  <c r="K107" i="4"/>
  <c r="K115" i="4"/>
  <c r="K345" i="4"/>
  <c r="G345" i="4" s="1"/>
  <c r="K97" i="4"/>
  <c r="G97" i="4" s="1"/>
  <c r="K335" i="4"/>
  <c r="K407" i="4"/>
  <c r="K73" i="4"/>
  <c r="G73" i="4" s="1"/>
  <c r="K19" i="4"/>
  <c r="K92" i="4"/>
  <c r="K10" i="4"/>
  <c r="K366" i="4"/>
  <c r="G366" i="4" s="1"/>
  <c r="K310" i="4"/>
  <c r="K326" i="4"/>
  <c r="G326" i="4" s="1"/>
  <c r="K237" i="4"/>
  <c r="K59" i="4"/>
  <c r="G59" i="4" s="1"/>
  <c r="K11" i="4"/>
  <c r="K273" i="4"/>
  <c r="K233" i="4"/>
  <c r="K28" i="4"/>
  <c r="G28" i="4" s="1"/>
  <c r="K259" i="4"/>
  <c r="K80" i="4"/>
  <c r="K245" i="4"/>
  <c r="K30" i="4"/>
  <c r="K152" i="4"/>
  <c r="K226" i="4"/>
  <c r="K215" i="4"/>
  <c r="K27" i="4"/>
  <c r="G27" i="4" s="1"/>
  <c r="K320" i="4"/>
  <c r="G320" i="4" s="1"/>
  <c r="K280" i="4"/>
  <c r="G280" i="4" s="1"/>
  <c r="K304" i="4"/>
  <c r="K370" i="4"/>
  <c r="G370" i="4" s="1"/>
  <c r="K134" i="4"/>
  <c r="K76" i="4"/>
  <c r="K146" i="4"/>
  <c r="K281" i="4"/>
  <c r="G281" i="4" s="1"/>
  <c r="K89" i="4"/>
  <c r="G89" i="4" s="1"/>
  <c r="K211" i="4"/>
  <c r="G211" i="4" s="1"/>
  <c r="K343" i="4"/>
  <c r="K400" i="4"/>
  <c r="G400" i="4" s="1"/>
  <c r="K205" i="4"/>
  <c r="K372" i="4"/>
  <c r="K332" i="4"/>
  <c r="K200" i="4"/>
  <c r="G200" i="4" s="1"/>
  <c r="K36" i="4"/>
  <c r="G36" i="4" s="1"/>
  <c r="K93" i="4"/>
  <c r="G93" i="4" s="1"/>
  <c r="K269" i="4"/>
  <c r="K29" i="4"/>
  <c r="G29" i="4" s="1"/>
  <c r="K368" i="4"/>
  <c r="K334" i="4"/>
  <c r="K208" i="4"/>
  <c r="K361" i="4"/>
  <c r="G361" i="4" s="1"/>
  <c r="K4" i="4"/>
  <c r="G4" i="4" s="1"/>
  <c r="K243" i="4"/>
  <c r="G243" i="4" s="1"/>
  <c r="K145" i="4"/>
  <c r="K140" i="4"/>
  <c r="G140" i="4" s="1"/>
  <c r="K315" i="4"/>
  <c r="K180" i="4"/>
  <c r="K166" i="4"/>
  <c r="K131" i="4"/>
  <c r="G131" i="4" s="1"/>
  <c r="K284" i="4"/>
  <c r="K375" i="4"/>
  <c r="G375" i="4" s="1"/>
  <c r="K112" i="4"/>
  <c r="K264" i="4"/>
  <c r="G264" i="4" s="1"/>
  <c r="K377" i="4"/>
  <c r="K110" i="4"/>
  <c r="K34" i="4"/>
  <c r="K357" i="4"/>
  <c r="G357" i="4" s="1"/>
  <c r="K379" i="4"/>
  <c r="G379" i="4" s="1"/>
  <c r="K362" i="4"/>
  <c r="K174" i="4"/>
  <c r="K17" i="4"/>
  <c r="G17" i="4" s="1"/>
  <c r="K318" i="4"/>
  <c r="K253" i="4"/>
  <c r="K229" i="4"/>
  <c r="K116" i="4"/>
  <c r="G116" i="4" s="1"/>
  <c r="K360" i="4"/>
  <c r="K223" i="4"/>
  <c r="G223" i="4" s="1"/>
  <c r="K153" i="4"/>
  <c r="K309" i="4"/>
  <c r="G309" i="4" s="1"/>
  <c r="K137" i="4"/>
  <c r="K123" i="4"/>
  <c r="K321" i="4"/>
  <c r="K408" i="4"/>
  <c r="G408" i="4" s="1"/>
  <c r="K99" i="4"/>
  <c r="K241" i="4"/>
  <c r="K213" i="4"/>
  <c r="K66" i="4"/>
  <c r="G66" i="4" s="1"/>
  <c r="K42" i="4"/>
  <c r="K410" i="4"/>
  <c r="K227" i="4"/>
  <c r="K275" i="4"/>
  <c r="G275" i="4" s="1"/>
  <c r="K15" i="4"/>
  <c r="G15" i="4" s="1"/>
  <c r="K203" i="4"/>
  <c r="G203" i="4" s="1"/>
  <c r="K405" i="4"/>
  <c r="K183" i="4"/>
  <c r="G183" i="4" s="1"/>
  <c r="K114" i="4"/>
  <c r="K272" i="4"/>
  <c r="K58" i="4"/>
  <c r="K175" i="4"/>
  <c r="G175" i="4" s="1"/>
  <c r="K81" i="4"/>
  <c r="G81" i="4" s="1"/>
  <c r="K286" i="4"/>
  <c r="G286" i="4" s="1"/>
  <c r="K71" i="4"/>
  <c r="K190" i="4"/>
  <c r="K14" i="4"/>
  <c r="K60" i="4"/>
  <c r="K78" i="4"/>
  <c r="K165" i="4"/>
  <c r="G165" i="4" s="1"/>
  <c r="K136" i="4"/>
  <c r="G136" i="4" s="1"/>
  <c r="K154" i="4"/>
  <c r="G154" i="4" s="1"/>
  <c r="K322" i="4"/>
  <c r="K120" i="4"/>
  <c r="G120" i="4" s="1"/>
  <c r="K9" i="4"/>
  <c r="K404" i="4"/>
  <c r="K249" i="4"/>
  <c r="K246" i="4"/>
  <c r="G246" i="4" s="1"/>
  <c r="K316" i="4"/>
  <c r="G316" i="4" s="1"/>
  <c r="K47" i="4"/>
  <c r="G47" i="4" s="1"/>
  <c r="K204" i="4"/>
  <c r="K126" i="4"/>
  <c r="G126" i="4" s="1"/>
  <c r="K104" i="4"/>
  <c r="K62" i="4"/>
  <c r="K77" i="4"/>
  <c r="K359" i="4"/>
  <c r="G359" i="4" s="1"/>
  <c r="K3" i="4"/>
  <c r="K270" i="4"/>
  <c r="G270" i="4" s="1"/>
  <c r="K83" i="4"/>
  <c r="K163" i="4"/>
  <c r="G163" i="4" s="1"/>
  <c r="K61" i="4"/>
  <c r="K44" i="4"/>
  <c r="K311" i="4"/>
  <c r="K289" i="4"/>
  <c r="G289" i="4" s="1"/>
  <c r="K56" i="4"/>
  <c r="G56" i="4" s="1"/>
  <c r="K312" i="4"/>
  <c r="K297" i="4"/>
  <c r="K323" i="4"/>
  <c r="G323" i="4" s="1"/>
  <c r="K282" i="4"/>
  <c r="K403" i="4"/>
  <c r="K294" i="4"/>
  <c r="K129" i="4"/>
  <c r="G129" i="4" s="1"/>
  <c r="K224" i="4"/>
  <c r="K373" i="4"/>
  <c r="G373" i="4" s="1"/>
  <c r="K26" i="4"/>
  <c r="K82" i="4"/>
  <c r="G82" i="4" s="1"/>
  <c r="K46" i="4"/>
  <c r="K143" i="4"/>
  <c r="K278" i="4"/>
  <c r="K193" i="4"/>
  <c r="G193" i="4" s="1"/>
  <c r="K365" i="4"/>
  <c r="K177" i="4"/>
  <c r="K52" i="4"/>
  <c r="K406" i="4"/>
  <c r="G406" i="4" s="1"/>
  <c r="K354" i="4"/>
  <c r="K111" i="4"/>
  <c r="K45" i="4"/>
  <c r="K207" i="4"/>
  <c r="G207" i="4" s="1"/>
  <c r="K121" i="4"/>
  <c r="G121" i="4" s="1"/>
  <c r="K386" i="4"/>
  <c r="G386" i="4" s="1"/>
  <c r="K202" i="4"/>
  <c r="K32" i="4"/>
  <c r="G32" i="4" s="1"/>
  <c r="K378" i="4"/>
  <c r="K181" i="4"/>
  <c r="K380" i="4"/>
  <c r="K308" i="4"/>
  <c r="G308" i="4" s="1"/>
  <c r="K299" i="4"/>
  <c r="G299" i="4" s="1"/>
  <c r="K298" i="4"/>
  <c r="G298" i="4" s="1"/>
  <c r="K319" i="4"/>
  <c r="K367" i="4"/>
  <c r="G367" i="4" s="1"/>
  <c r="K358" i="4"/>
  <c r="K333" i="4"/>
  <c r="K261" i="4"/>
  <c r="K230" i="4"/>
  <c r="G230" i="4" s="1"/>
  <c r="K295" i="4"/>
  <c r="G295" i="4" s="1"/>
  <c r="K302" i="4"/>
  <c r="G302" i="4" s="1"/>
  <c r="K389" i="4"/>
  <c r="K164" i="4"/>
  <c r="G164" i="4" s="1"/>
  <c r="K381" i="4"/>
  <c r="K383" i="4"/>
  <c r="K393" i="4"/>
  <c r="K263" i="4"/>
  <c r="G263" i="4" s="1"/>
  <c r="K396" i="4"/>
  <c r="G396" i="4" s="1"/>
  <c r="K108" i="4"/>
  <c r="G108" i="4" s="1"/>
  <c r="K303" i="4"/>
  <c r="K382" i="4"/>
  <c r="G382" i="4" s="1"/>
  <c r="K173" i="4"/>
  <c r="K376" i="4"/>
  <c r="K305" i="4"/>
  <c r="K86" i="4"/>
  <c r="G86" i="4" s="1"/>
  <c r="K409" i="4"/>
  <c r="K391" i="4"/>
  <c r="G391" i="4" s="1"/>
  <c r="K395" i="4"/>
  <c r="K262" i="4"/>
  <c r="G262" i="4" s="1"/>
  <c r="K138" i="4"/>
  <c r="K394" i="4"/>
  <c r="K271" i="4"/>
  <c r="K252" i="4"/>
  <c r="G252" i="4" s="1"/>
  <c r="K105" i="4"/>
  <c r="G105" i="4" s="1"/>
  <c r="K64" i="4"/>
  <c r="K5" i="4"/>
  <c r="K390" i="4"/>
  <c r="G390" i="4" s="1"/>
  <c r="K364" i="4"/>
  <c r="K87" i="4"/>
  <c r="K260" i="4"/>
  <c r="K329" i="4"/>
  <c r="G329" i="4" s="1"/>
  <c r="W268" i="4"/>
  <c r="W161" i="4"/>
  <c r="W341" i="4"/>
  <c r="W167" i="4"/>
  <c r="W255" i="4"/>
  <c r="W162" i="4"/>
  <c r="W384" i="4"/>
  <c r="W124" i="4"/>
  <c r="W74" i="4"/>
  <c r="W371" i="4"/>
  <c r="W122" i="4"/>
  <c r="W8" i="4"/>
  <c r="W128" i="4"/>
  <c r="W228" i="4"/>
  <c r="W50" i="4"/>
  <c r="W184" i="4"/>
  <c r="W158" i="4"/>
  <c r="W176" i="4"/>
  <c r="W90" i="4"/>
  <c r="W67" i="4"/>
  <c r="W119" i="4"/>
  <c r="W41" i="4"/>
  <c r="W338" i="4"/>
  <c r="W22" i="4"/>
  <c r="W353" i="4"/>
  <c r="W212" i="4"/>
  <c r="W127" i="4"/>
  <c r="W274" i="4"/>
  <c r="W247" i="4"/>
  <c r="W157" i="4"/>
  <c r="W23" i="4"/>
  <c r="W101" i="4"/>
  <c r="W350" i="4"/>
  <c r="W2" i="4"/>
  <c r="W72" i="4"/>
  <c r="W118" i="4"/>
  <c r="W160" i="4"/>
  <c r="W141" i="4"/>
  <c r="W95" i="4"/>
  <c r="W348" i="4"/>
  <c r="W279" i="4"/>
  <c r="W277" i="4"/>
  <c r="W267" i="4"/>
  <c r="W168" i="4"/>
  <c r="W352" i="4"/>
  <c r="W256" i="4"/>
  <c r="W94" i="4"/>
  <c r="W385" i="4"/>
  <c r="W325" i="4"/>
  <c r="W336" i="4"/>
  <c r="W292" i="4"/>
  <c r="W324" i="4"/>
  <c r="W135" i="4"/>
  <c r="W65" i="4"/>
  <c r="W159" i="4"/>
  <c r="W21" i="4"/>
  <c r="W351" i="4"/>
  <c r="W25" i="4"/>
  <c r="W331" i="4"/>
  <c r="W106" i="4"/>
  <c r="W171" i="4"/>
  <c r="W328" i="4"/>
  <c r="W276" i="4"/>
  <c r="W392" i="4"/>
  <c r="W170" i="4"/>
  <c r="W187" i="4"/>
  <c r="W301" i="4"/>
  <c r="W102" i="4"/>
  <c r="W55" i="4"/>
  <c r="W156" i="4"/>
  <c r="W288" i="4"/>
  <c r="W251" i="4"/>
  <c r="W16" i="4"/>
  <c r="W113" i="4"/>
  <c r="W254" i="4"/>
  <c r="W349" i="4"/>
  <c r="W344" i="4"/>
  <c r="W265" i="4"/>
  <c r="W197" i="4"/>
  <c r="W7" i="4"/>
  <c r="W234" i="4"/>
  <c r="W337" i="4"/>
  <c r="W43" i="4"/>
  <c r="W151" i="4"/>
  <c r="W79" i="4"/>
  <c r="W189" i="4"/>
  <c r="W51" i="4"/>
  <c r="W369" i="4"/>
  <c r="W109" i="4"/>
  <c r="W39" i="4"/>
  <c r="W40" i="4"/>
  <c r="W70" i="4"/>
  <c r="W35" i="4"/>
  <c r="W191" i="4"/>
  <c r="W54" i="4"/>
  <c r="W37" i="4"/>
  <c r="W84" i="4"/>
  <c r="W356" i="4"/>
  <c r="W155" i="4"/>
  <c r="W148" i="4"/>
  <c r="W388" i="4"/>
  <c r="W63" i="4"/>
  <c r="W125" i="4"/>
  <c r="W244" i="4"/>
  <c r="W307" i="4"/>
  <c r="W339" i="4"/>
  <c r="W401" i="4"/>
  <c r="W219" i="4"/>
  <c r="W69" i="4"/>
  <c r="W374" i="4"/>
  <c r="W293" i="4"/>
  <c r="W398" i="4"/>
  <c r="W347" i="4"/>
  <c r="W397" i="4"/>
  <c r="W117" i="4"/>
  <c r="W179" i="4"/>
  <c r="W103" i="4"/>
  <c r="W195" i="4"/>
  <c r="W185" i="4"/>
  <c r="W201" i="4"/>
  <c r="W196" i="4"/>
  <c r="W182" i="4"/>
  <c r="W285" i="4"/>
  <c r="W290" i="4"/>
  <c r="W33" i="4"/>
  <c r="W240" i="4"/>
  <c r="W214" i="4"/>
  <c r="W186" i="4"/>
  <c r="W232" i="4"/>
  <c r="W139" i="4"/>
  <c r="W216" i="4"/>
  <c r="W314" i="4"/>
  <c r="W142" i="4"/>
  <c r="W221" i="4"/>
  <c r="W327" i="4"/>
  <c r="W144" i="4"/>
  <c r="W283" i="4"/>
  <c r="W6" i="4"/>
  <c r="W231" i="4"/>
  <c r="W150" i="4"/>
  <c r="W306" i="4"/>
  <c r="W133" i="4"/>
  <c r="W169" i="4"/>
  <c r="W266" i="4"/>
  <c r="W317" i="4"/>
  <c r="W147" i="4"/>
  <c r="W198" i="4"/>
  <c r="W194" i="4"/>
  <c r="W88" i="4"/>
  <c r="W222" i="4"/>
  <c r="W68" i="4"/>
  <c r="W132" i="4"/>
  <c r="W85" i="4"/>
  <c r="W346" i="4"/>
  <c r="W242" i="4"/>
  <c r="W188" i="4"/>
  <c r="W342" i="4"/>
  <c r="W48" i="4"/>
  <c r="W91" i="4"/>
  <c r="W250" i="4"/>
  <c r="W178" i="4"/>
  <c r="W248" i="4"/>
  <c r="W199" i="4"/>
  <c r="W75" i="4"/>
  <c r="W13" i="4"/>
  <c r="W49" i="4"/>
  <c r="W238" i="4"/>
  <c r="W340" i="4"/>
  <c r="W239" i="4"/>
  <c r="W257" i="4"/>
  <c r="W172" i="4"/>
  <c r="W217" i="4"/>
  <c r="W225" i="4"/>
  <c r="W236" i="4"/>
  <c r="W258" i="4"/>
  <c r="W402" i="4"/>
  <c r="W12" i="4"/>
  <c r="W31" i="4"/>
  <c r="W387" i="4"/>
  <c r="W313" i="4"/>
  <c r="W220" i="4"/>
  <c r="W53" i="4"/>
  <c r="W100" i="4"/>
  <c r="W330" i="4"/>
  <c r="W149" i="4"/>
  <c r="W24" i="4"/>
  <c r="W296" i="4"/>
  <c r="W210" i="4"/>
  <c r="W399" i="4"/>
  <c r="W57" i="4"/>
  <c r="W235" i="4"/>
  <c r="W130" i="4"/>
  <c r="W355" i="4"/>
  <c r="W206" i="4"/>
  <c r="W287" i="4"/>
  <c r="W218" i="4"/>
  <c r="W209" i="4"/>
  <c r="W300" i="4"/>
  <c r="W192" i="4"/>
  <c r="W18" i="4"/>
  <c r="W291" i="4"/>
  <c r="W363" i="4"/>
  <c r="W96" i="4"/>
  <c r="W98" i="4"/>
  <c r="W38" i="4"/>
  <c r="W20" i="4"/>
  <c r="W107" i="4"/>
  <c r="W115" i="4"/>
  <c r="W345" i="4"/>
  <c r="W97" i="4"/>
  <c r="W335" i="4"/>
  <c r="W407" i="4"/>
  <c r="W73" i="4"/>
  <c r="W19" i="4"/>
  <c r="W92" i="4"/>
  <c r="W10" i="4"/>
  <c r="W366" i="4"/>
  <c r="W310" i="4"/>
  <c r="W326" i="4"/>
  <c r="W237" i="4"/>
  <c r="W59" i="4"/>
  <c r="W11" i="4"/>
  <c r="W273" i="4"/>
  <c r="W233" i="4"/>
  <c r="W28" i="4"/>
  <c r="W259" i="4"/>
  <c r="W80" i="4"/>
  <c r="W245" i="4"/>
  <c r="W30" i="4"/>
  <c r="W152" i="4"/>
  <c r="W226" i="4"/>
  <c r="W215" i="4"/>
  <c r="W27" i="4"/>
  <c r="W320" i="4"/>
  <c r="W280" i="4"/>
  <c r="W304" i="4"/>
  <c r="W370" i="4"/>
  <c r="W134" i="4"/>
  <c r="W76" i="4"/>
  <c r="W146" i="4"/>
  <c r="W281" i="4"/>
  <c r="W89" i="4"/>
  <c r="W211" i="4"/>
  <c r="W343" i="4"/>
  <c r="W400" i="4"/>
  <c r="W205" i="4"/>
  <c r="W372" i="4"/>
  <c r="W332" i="4"/>
  <c r="W200" i="4"/>
  <c r="W36" i="4"/>
  <c r="W93" i="4"/>
  <c r="W269" i="4"/>
  <c r="W29" i="4"/>
  <c r="W368" i="4"/>
  <c r="W334" i="4"/>
  <c r="W208" i="4"/>
  <c r="W361" i="4"/>
  <c r="W4" i="4"/>
  <c r="W243" i="4"/>
  <c r="W145" i="4"/>
  <c r="W140" i="4"/>
  <c r="W315" i="4"/>
  <c r="W180" i="4"/>
  <c r="W166" i="4"/>
  <c r="W131" i="4"/>
  <c r="W284" i="4"/>
  <c r="W375" i="4"/>
  <c r="W112" i="4"/>
  <c r="W264" i="4"/>
  <c r="W377" i="4"/>
  <c r="W110" i="4"/>
  <c r="W34" i="4"/>
  <c r="W357" i="4"/>
  <c r="W379" i="4"/>
  <c r="W362" i="4"/>
  <c r="W174" i="4"/>
  <c r="W17" i="4"/>
  <c r="W318" i="4"/>
  <c r="W253" i="4"/>
  <c r="W229" i="4"/>
  <c r="W116" i="4"/>
  <c r="W360" i="4"/>
  <c r="W223" i="4"/>
  <c r="W153" i="4"/>
  <c r="W309" i="4"/>
  <c r="W137" i="4"/>
  <c r="W123" i="4"/>
  <c r="W321" i="4"/>
  <c r="W408" i="4"/>
  <c r="W99" i="4"/>
  <c r="W241" i="4"/>
  <c r="W213" i="4"/>
  <c r="W66" i="4"/>
  <c r="W42" i="4"/>
  <c r="W410" i="4"/>
  <c r="W227" i="4"/>
  <c r="W275" i="4"/>
  <c r="W15" i="4"/>
  <c r="W203" i="4"/>
  <c r="W405" i="4"/>
  <c r="W183" i="4"/>
  <c r="W114" i="4"/>
  <c r="W272" i="4"/>
  <c r="W58" i="4"/>
  <c r="W175" i="4"/>
  <c r="W81" i="4"/>
  <c r="W286" i="4"/>
  <c r="W71" i="4"/>
  <c r="W190" i="4"/>
  <c r="W14" i="4"/>
  <c r="W60" i="4"/>
  <c r="W78" i="4"/>
  <c r="W165" i="4"/>
  <c r="W136" i="4"/>
  <c r="W154" i="4"/>
  <c r="W322" i="4"/>
  <c r="W120" i="4"/>
  <c r="W9" i="4"/>
  <c r="W404" i="4"/>
  <c r="W249" i="4"/>
  <c r="W246" i="4"/>
  <c r="W316" i="4"/>
  <c r="W47" i="4"/>
  <c r="W204" i="4"/>
  <c r="W126" i="4"/>
  <c r="W104" i="4"/>
  <c r="W62" i="4"/>
  <c r="W77" i="4"/>
  <c r="W359" i="4"/>
  <c r="W3" i="4"/>
  <c r="W270" i="4"/>
  <c r="W83" i="4"/>
  <c r="W163" i="4"/>
  <c r="W61" i="4"/>
  <c r="W44" i="4"/>
  <c r="W311" i="4"/>
  <c r="W289" i="4"/>
  <c r="W56" i="4"/>
  <c r="W312" i="4"/>
  <c r="W297" i="4"/>
  <c r="W323" i="4"/>
  <c r="W282" i="4"/>
  <c r="W403" i="4"/>
  <c r="W294" i="4"/>
  <c r="W129" i="4"/>
  <c r="W224" i="4"/>
  <c r="W373" i="4"/>
  <c r="W26" i="4"/>
  <c r="W82" i="4"/>
  <c r="W46" i="4"/>
  <c r="W143" i="4"/>
  <c r="W278" i="4"/>
  <c r="W193" i="4"/>
  <c r="W365" i="4"/>
  <c r="W177" i="4"/>
  <c r="W52" i="4"/>
  <c r="W406" i="4"/>
  <c r="W354" i="4"/>
  <c r="W111" i="4"/>
  <c r="W45" i="4"/>
  <c r="W207" i="4"/>
  <c r="W121" i="4"/>
  <c r="W386" i="4"/>
  <c r="W202" i="4"/>
  <c r="W32" i="4"/>
  <c r="W378" i="4"/>
  <c r="W181" i="4"/>
  <c r="W380" i="4"/>
  <c r="W308" i="4"/>
  <c r="W299" i="4"/>
  <c r="W298" i="4"/>
  <c r="W319" i="4"/>
  <c r="W367" i="4"/>
  <c r="W358" i="4"/>
  <c r="W333" i="4"/>
  <c r="W261" i="4"/>
  <c r="W230" i="4"/>
  <c r="W295" i="4"/>
  <c r="W302" i="4"/>
  <c r="W389" i="4"/>
  <c r="W164" i="4"/>
  <c r="W381" i="4"/>
  <c r="W383" i="4"/>
  <c r="W393" i="4"/>
  <c r="W263" i="4"/>
  <c r="W396" i="4"/>
  <c r="W108" i="4"/>
  <c r="W303" i="4"/>
  <c r="W382" i="4"/>
  <c r="W173" i="4"/>
  <c r="W376" i="4"/>
  <c r="W305" i="4"/>
  <c r="W86" i="4"/>
  <c r="W409" i="4"/>
  <c r="W391" i="4"/>
  <c r="W395" i="4"/>
  <c r="W262" i="4"/>
  <c r="W138" i="4"/>
  <c r="W394" i="4"/>
  <c r="W271" i="4"/>
  <c r="W252" i="4"/>
  <c r="W105" i="4"/>
  <c r="W64" i="4"/>
  <c r="W5" i="4"/>
  <c r="W390" i="4"/>
  <c r="W364" i="4"/>
  <c r="W87" i="4"/>
  <c r="W260" i="4"/>
  <c r="W329" i="4"/>
  <c r="I268" i="4"/>
  <c r="I161" i="4"/>
  <c r="I341" i="4"/>
  <c r="I167" i="4"/>
  <c r="I255" i="4"/>
  <c r="I162" i="4"/>
  <c r="I384" i="4"/>
  <c r="I124" i="4"/>
  <c r="I74" i="4"/>
  <c r="I371" i="4"/>
  <c r="I122" i="4"/>
  <c r="I8" i="4"/>
  <c r="I128" i="4"/>
  <c r="I228" i="4"/>
  <c r="I50" i="4"/>
  <c r="I184" i="4"/>
  <c r="I158" i="4"/>
  <c r="I176" i="4"/>
  <c r="I90" i="4"/>
  <c r="I67" i="4"/>
  <c r="I119" i="4"/>
  <c r="I41" i="4"/>
  <c r="I338" i="4"/>
  <c r="I22" i="4"/>
  <c r="I353" i="4"/>
  <c r="I212" i="4"/>
  <c r="I127" i="4"/>
  <c r="I274" i="4"/>
  <c r="I247" i="4"/>
  <c r="I157" i="4"/>
  <c r="I23" i="4"/>
  <c r="I101" i="4"/>
  <c r="I350" i="4"/>
  <c r="I2" i="4"/>
  <c r="I72" i="4"/>
  <c r="I118" i="4"/>
  <c r="I160" i="4"/>
  <c r="I141" i="4"/>
  <c r="I95" i="4"/>
  <c r="I348" i="4"/>
  <c r="I279" i="4"/>
  <c r="I277" i="4"/>
  <c r="I267" i="4"/>
  <c r="I168" i="4"/>
  <c r="I352" i="4"/>
  <c r="I256" i="4"/>
  <c r="I94" i="4"/>
  <c r="I385" i="4"/>
  <c r="I325" i="4"/>
  <c r="I336" i="4"/>
  <c r="I292" i="4"/>
  <c r="I324" i="4"/>
  <c r="I135" i="4"/>
  <c r="I65" i="4"/>
  <c r="I159" i="4"/>
  <c r="I21" i="4"/>
  <c r="I351" i="4"/>
  <c r="I25" i="4"/>
  <c r="I331" i="4"/>
  <c r="I106" i="4"/>
  <c r="I171" i="4"/>
  <c r="I328" i="4"/>
  <c r="I276" i="4"/>
  <c r="I392" i="4"/>
  <c r="I170" i="4"/>
  <c r="I187" i="4"/>
  <c r="I301" i="4"/>
  <c r="I102" i="4"/>
  <c r="I55" i="4"/>
  <c r="I156" i="4"/>
  <c r="I288" i="4"/>
  <c r="I251" i="4"/>
  <c r="I16" i="4"/>
  <c r="I113" i="4"/>
  <c r="I254" i="4"/>
  <c r="I349" i="4"/>
  <c r="I344" i="4"/>
  <c r="I265" i="4"/>
  <c r="I197" i="4"/>
  <c r="I7" i="4"/>
  <c r="I234" i="4"/>
  <c r="I337" i="4"/>
  <c r="I43" i="4"/>
  <c r="I151" i="4"/>
  <c r="I79" i="4"/>
  <c r="I189" i="4"/>
  <c r="I51" i="4"/>
  <c r="I369" i="4"/>
  <c r="I109" i="4"/>
  <c r="I39" i="4"/>
  <c r="I40" i="4"/>
  <c r="I70" i="4"/>
  <c r="I35" i="4"/>
  <c r="I191" i="4"/>
  <c r="I54" i="4"/>
  <c r="I37" i="4"/>
  <c r="I84" i="4"/>
  <c r="I356" i="4"/>
  <c r="I155" i="4"/>
  <c r="I148" i="4"/>
  <c r="I388" i="4"/>
  <c r="I63" i="4"/>
  <c r="I125" i="4"/>
  <c r="I244" i="4"/>
  <c r="I307" i="4"/>
  <c r="I339" i="4"/>
  <c r="I401" i="4"/>
  <c r="I219" i="4"/>
  <c r="I69" i="4"/>
  <c r="I374" i="4"/>
  <c r="I293" i="4"/>
  <c r="I398" i="4"/>
  <c r="I347" i="4"/>
  <c r="I397" i="4"/>
  <c r="I117" i="4"/>
  <c r="I179" i="4"/>
  <c r="I103" i="4"/>
  <c r="I195" i="4"/>
  <c r="I185" i="4"/>
  <c r="I201" i="4"/>
  <c r="I196" i="4"/>
  <c r="I182" i="4"/>
  <c r="I285" i="4"/>
  <c r="I290" i="4"/>
  <c r="I33" i="4"/>
  <c r="I240" i="4"/>
  <c r="I214" i="4"/>
  <c r="I186" i="4"/>
  <c r="I232" i="4"/>
  <c r="I139" i="4"/>
  <c r="I216" i="4"/>
  <c r="I314" i="4"/>
  <c r="I142" i="4"/>
  <c r="I221" i="4"/>
  <c r="I327" i="4"/>
  <c r="I144" i="4"/>
  <c r="I283" i="4"/>
  <c r="I6" i="4"/>
  <c r="I231" i="4"/>
  <c r="I150" i="4"/>
  <c r="I306" i="4"/>
  <c r="I133" i="4"/>
  <c r="I169" i="4"/>
  <c r="I266" i="4"/>
  <c r="I317" i="4"/>
  <c r="I147" i="4"/>
  <c r="I198" i="4"/>
  <c r="I194" i="4"/>
  <c r="I88" i="4"/>
  <c r="I222" i="4"/>
  <c r="I68" i="4"/>
  <c r="I132" i="4"/>
  <c r="I85" i="4"/>
  <c r="I346" i="4"/>
  <c r="I242" i="4"/>
  <c r="I188" i="4"/>
  <c r="I342" i="4"/>
  <c r="I48" i="4"/>
  <c r="I91" i="4"/>
  <c r="I250" i="4"/>
  <c r="I178" i="4"/>
  <c r="I248" i="4"/>
  <c r="I199" i="4"/>
  <c r="I75" i="4"/>
  <c r="I13" i="4"/>
  <c r="I49" i="4"/>
  <c r="I238" i="4"/>
  <c r="I340" i="4"/>
  <c r="I239" i="4"/>
  <c r="I257" i="4"/>
  <c r="I172" i="4"/>
  <c r="I217" i="4"/>
  <c r="I225" i="4"/>
  <c r="I236" i="4"/>
  <c r="I258" i="4"/>
  <c r="I402" i="4"/>
  <c r="I12" i="4"/>
  <c r="I31" i="4"/>
  <c r="I387" i="4"/>
  <c r="I313" i="4"/>
  <c r="I220" i="4"/>
  <c r="I53" i="4"/>
  <c r="I100" i="4"/>
  <c r="I330" i="4"/>
  <c r="I149" i="4"/>
  <c r="I24" i="4"/>
  <c r="I296" i="4"/>
  <c r="I210" i="4"/>
  <c r="I399" i="4"/>
  <c r="I57" i="4"/>
  <c r="I235" i="4"/>
  <c r="I130" i="4"/>
  <c r="I355" i="4"/>
  <c r="I206" i="4"/>
  <c r="I287" i="4"/>
  <c r="I218" i="4"/>
  <c r="I209" i="4"/>
  <c r="I300" i="4"/>
  <c r="I192" i="4"/>
  <c r="I18" i="4"/>
  <c r="I291" i="4"/>
  <c r="I363" i="4"/>
  <c r="I96" i="4"/>
  <c r="I98" i="4"/>
  <c r="I38" i="4"/>
  <c r="I20" i="4"/>
  <c r="I107" i="4"/>
  <c r="I115" i="4"/>
  <c r="I345" i="4"/>
  <c r="I97" i="4"/>
  <c r="I335" i="4"/>
  <c r="I407" i="4"/>
  <c r="I73" i="4"/>
  <c r="I19" i="4"/>
  <c r="I92" i="4"/>
  <c r="I10" i="4"/>
  <c r="I366" i="4"/>
  <c r="I310" i="4"/>
  <c r="I326" i="4"/>
  <c r="I237" i="4"/>
  <c r="I59" i="4"/>
  <c r="I11" i="4"/>
  <c r="I273" i="4"/>
  <c r="I233" i="4"/>
  <c r="I28" i="4"/>
  <c r="I259" i="4"/>
  <c r="I80" i="4"/>
  <c r="I245" i="4"/>
  <c r="I30" i="4"/>
  <c r="I152" i="4"/>
  <c r="I226" i="4"/>
  <c r="I215" i="4"/>
  <c r="I27" i="4"/>
  <c r="I320" i="4"/>
  <c r="I280" i="4"/>
  <c r="I304" i="4"/>
  <c r="I370" i="4"/>
  <c r="I134" i="4"/>
  <c r="I76" i="4"/>
  <c r="I146" i="4"/>
  <c r="I281" i="4"/>
  <c r="I89" i="4"/>
  <c r="I211" i="4"/>
  <c r="I343" i="4"/>
  <c r="I400" i="4"/>
  <c r="I205" i="4"/>
  <c r="I372" i="4"/>
  <c r="I332" i="4"/>
  <c r="I200" i="4"/>
  <c r="I36" i="4"/>
  <c r="I93" i="4"/>
  <c r="I269" i="4"/>
  <c r="I29" i="4"/>
  <c r="I368" i="4"/>
  <c r="I334" i="4"/>
  <c r="I208" i="4"/>
  <c r="I361" i="4"/>
  <c r="I4" i="4"/>
  <c r="I243" i="4"/>
  <c r="I145" i="4"/>
  <c r="I140" i="4"/>
  <c r="I315" i="4"/>
  <c r="I180" i="4"/>
  <c r="I166" i="4"/>
  <c r="I131" i="4"/>
  <c r="I284" i="4"/>
  <c r="I375" i="4"/>
  <c r="I112" i="4"/>
  <c r="I264" i="4"/>
  <c r="I377" i="4"/>
  <c r="I110" i="4"/>
  <c r="I34" i="4"/>
  <c r="I357" i="4"/>
  <c r="I379" i="4"/>
  <c r="I362" i="4"/>
  <c r="I174" i="4"/>
  <c r="I17" i="4"/>
  <c r="I318" i="4"/>
  <c r="I253" i="4"/>
  <c r="I229" i="4"/>
  <c r="I116" i="4"/>
  <c r="I360" i="4"/>
  <c r="I223" i="4"/>
  <c r="I153" i="4"/>
  <c r="I309" i="4"/>
  <c r="I137" i="4"/>
  <c r="I123" i="4"/>
  <c r="I321" i="4"/>
  <c r="I408" i="4"/>
  <c r="I99" i="4"/>
  <c r="I241" i="4"/>
  <c r="I213" i="4"/>
  <c r="I66" i="4"/>
  <c r="I42" i="4"/>
  <c r="I410" i="4"/>
  <c r="I227" i="4"/>
  <c r="I275" i="4"/>
  <c r="I15" i="4"/>
  <c r="I203" i="4"/>
  <c r="I405" i="4"/>
  <c r="I183" i="4"/>
  <c r="I114" i="4"/>
  <c r="I272" i="4"/>
  <c r="I58" i="4"/>
  <c r="I175" i="4"/>
  <c r="I81" i="4"/>
  <c r="I286" i="4"/>
  <c r="I71" i="4"/>
  <c r="I190" i="4"/>
  <c r="I14" i="4"/>
  <c r="I60" i="4"/>
  <c r="I78" i="4"/>
  <c r="I165" i="4"/>
  <c r="I136" i="4"/>
  <c r="I154" i="4"/>
  <c r="I322" i="4"/>
  <c r="I120" i="4"/>
  <c r="I9" i="4"/>
  <c r="I404" i="4"/>
  <c r="I249" i="4"/>
  <c r="I246" i="4"/>
  <c r="I316" i="4"/>
  <c r="I47" i="4"/>
  <c r="I204" i="4"/>
  <c r="I126" i="4"/>
  <c r="I104" i="4"/>
  <c r="I62" i="4"/>
  <c r="I77" i="4"/>
  <c r="I359" i="4"/>
  <c r="I3" i="4"/>
  <c r="I270" i="4"/>
  <c r="I83" i="4"/>
  <c r="I163" i="4"/>
  <c r="I61" i="4"/>
  <c r="I44" i="4"/>
  <c r="I311" i="4"/>
  <c r="I289" i="4"/>
  <c r="I56" i="4"/>
  <c r="I312" i="4"/>
  <c r="I297" i="4"/>
  <c r="I323" i="4"/>
  <c r="I282" i="4"/>
  <c r="I403" i="4"/>
  <c r="I294" i="4"/>
  <c r="I129" i="4"/>
  <c r="I224" i="4"/>
  <c r="I373" i="4"/>
  <c r="I26" i="4"/>
  <c r="I82" i="4"/>
  <c r="I46" i="4"/>
  <c r="I143" i="4"/>
  <c r="I278" i="4"/>
  <c r="I193" i="4"/>
  <c r="I365" i="4"/>
  <c r="I177" i="4"/>
  <c r="I52" i="4"/>
  <c r="I406" i="4"/>
  <c r="I354" i="4"/>
  <c r="I111" i="4"/>
  <c r="I45" i="4"/>
  <c r="I207" i="4"/>
  <c r="I121" i="4"/>
  <c r="I386" i="4"/>
  <c r="I202" i="4"/>
  <c r="I32" i="4"/>
  <c r="I378" i="4"/>
  <c r="I181" i="4"/>
  <c r="I380" i="4"/>
  <c r="I308" i="4"/>
  <c r="I299" i="4"/>
  <c r="I298" i="4"/>
  <c r="I319" i="4"/>
  <c r="I367" i="4"/>
  <c r="I358" i="4"/>
  <c r="I333" i="4"/>
  <c r="I261" i="4"/>
  <c r="I230" i="4"/>
  <c r="I295" i="4"/>
  <c r="I302" i="4"/>
  <c r="I389" i="4"/>
  <c r="I164" i="4"/>
  <c r="I381" i="4"/>
  <c r="I383" i="4"/>
  <c r="I393" i="4"/>
  <c r="I263" i="4"/>
  <c r="I396" i="4"/>
  <c r="I108" i="4"/>
  <c r="I303" i="4"/>
  <c r="I382" i="4"/>
  <c r="I173" i="4"/>
  <c r="I376" i="4"/>
  <c r="I305" i="4"/>
  <c r="I86" i="4"/>
  <c r="I409" i="4"/>
  <c r="I391" i="4"/>
  <c r="I395" i="4"/>
  <c r="I262" i="4"/>
  <c r="I138" i="4"/>
  <c r="I394" i="4"/>
  <c r="I271" i="4"/>
  <c r="I252" i="4"/>
  <c r="I105" i="4"/>
  <c r="I64" i="4"/>
  <c r="I5" i="4"/>
  <c r="I390" i="4"/>
  <c r="I364" i="4"/>
  <c r="I87" i="4"/>
  <c r="I260" i="4"/>
  <c r="I329" i="4"/>
  <c r="J268" i="4"/>
  <c r="F268" i="4" s="1"/>
  <c r="J161" i="4"/>
  <c r="F161" i="4" s="1"/>
  <c r="J341" i="4"/>
  <c r="F341" i="4" s="1"/>
  <c r="J167" i="4"/>
  <c r="F167" i="4" s="1"/>
  <c r="J255" i="4"/>
  <c r="F255" i="4" s="1"/>
  <c r="J162" i="4"/>
  <c r="F162" i="4" s="1"/>
  <c r="J384" i="4"/>
  <c r="F384" i="4" s="1"/>
  <c r="J124" i="4"/>
  <c r="F124" i="4" s="1"/>
  <c r="J74" i="4"/>
  <c r="F74" i="4" s="1"/>
  <c r="J371" i="4"/>
  <c r="F371" i="4" s="1"/>
  <c r="J122" i="4"/>
  <c r="F122" i="4" s="1"/>
  <c r="J8" i="4"/>
  <c r="F8" i="4" s="1"/>
  <c r="J128" i="4"/>
  <c r="F128" i="4" s="1"/>
  <c r="J228" i="4"/>
  <c r="F228" i="4" s="1"/>
  <c r="J50" i="4"/>
  <c r="F50" i="4" s="1"/>
  <c r="J184" i="4"/>
  <c r="F184" i="4" s="1"/>
  <c r="J158" i="4"/>
  <c r="F158" i="4" s="1"/>
  <c r="J176" i="4"/>
  <c r="F176" i="4" s="1"/>
  <c r="J90" i="4"/>
  <c r="F90" i="4" s="1"/>
  <c r="J67" i="4"/>
  <c r="F67" i="4" s="1"/>
  <c r="J119" i="4"/>
  <c r="F119" i="4" s="1"/>
  <c r="J41" i="4"/>
  <c r="F41" i="4" s="1"/>
  <c r="J338" i="4"/>
  <c r="F338" i="4" s="1"/>
  <c r="J22" i="4"/>
  <c r="F22" i="4" s="1"/>
  <c r="J353" i="4"/>
  <c r="F353" i="4" s="1"/>
  <c r="J212" i="4"/>
  <c r="F212" i="4" s="1"/>
  <c r="J127" i="4"/>
  <c r="F127" i="4" s="1"/>
  <c r="J274" i="4"/>
  <c r="F274" i="4" s="1"/>
  <c r="J247" i="4"/>
  <c r="F247" i="4" s="1"/>
  <c r="J157" i="4"/>
  <c r="F157" i="4" s="1"/>
  <c r="J23" i="4"/>
  <c r="F23" i="4" s="1"/>
  <c r="J101" i="4"/>
  <c r="F101" i="4" s="1"/>
  <c r="J350" i="4"/>
  <c r="F350" i="4" s="1"/>
  <c r="J2" i="4"/>
  <c r="J72" i="4"/>
  <c r="F72" i="4" s="1"/>
  <c r="J118" i="4"/>
  <c r="F118" i="4" s="1"/>
  <c r="J160" i="4"/>
  <c r="F160" i="4" s="1"/>
  <c r="J141" i="4"/>
  <c r="F141" i="4" s="1"/>
  <c r="J95" i="4"/>
  <c r="F95" i="4" s="1"/>
  <c r="J348" i="4"/>
  <c r="F348" i="4" s="1"/>
  <c r="J279" i="4"/>
  <c r="F279" i="4" s="1"/>
  <c r="J277" i="4"/>
  <c r="F277" i="4" s="1"/>
  <c r="J267" i="4"/>
  <c r="F267" i="4" s="1"/>
  <c r="J168" i="4"/>
  <c r="F168" i="4" s="1"/>
  <c r="J352" i="4"/>
  <c r="F352" i="4" s="1"/>
  <c r="J256" i="4"/>
  <c r="F256" i="4" s="1"/>
  <c r="J94" i="4"/>
  <c r="F94" i="4" s="1"/>
  <c r="J385" i="4"/>
  <c r="F385" i="4" s="1"/>
  <c r="J325" i="4"/>
  <c r="F325" i="4" s="1"/>
  <c r="J336" i="4"/>
  <c r="F336" i="4" s="1"/>
  <c r="J292" i="4"/>
  <c r="F292" i="4" s="1"/>
  <c r="J324" i="4"/>
  <c r="F324" i="4" s="1"/>
  <c r="J135" i="4"/>
  <c r="F135" i="4" s="1"/>
  <c r="J65" i="4"/>
  <c r="F65" i="4" s="1"/>
  <c r="J159" i="4"/>
  <c r="F159" i="4" s="1"/>
  <c r="J21" i="4"/>
  <c r="F21" i="4" s="1"/>
  <c r="J351" i="4"/>
  <c r="F351" i="4" s="1"/>
  <c r="J25" i="4"/>
  <c r="F25" i="4" s="1"/>
  <c r="J331" i="4"/>
  <c r="F331" i="4" s="1"/>
  <c r="J106" i="4"/>
  <c r="F106" i="4" s="1"/>
  <c r="J171" i="4"/>
  <c r="F171" i="4" s="1"/>
  <c r="J328" i="4"/>
  <c r="F328" i="4" s="1"/>
  <c r="J276" i="4"/>
  <c r="F276" i="4" s="1"/>
  <c r="J392" i="4"/>
  <c r="F392" i="4" s="1"/>
  <c r="J170" i="4"/>
  <c r="F170" i="4" s="1"/>
  <c r="J187" i="4"/>
  <c r="F187" i="4" s="1"/>
  <c r="J301" i="4"/>
  <c r="F301" i="4" s="1"/>
  <c r="J102" i="4"/>
  <c r="F102" i="4" s="1"/>
  <c r="J55" i="4"/>
  <c r="F55" i="4" s="1"/>
  <c r="J156" i="4"/>
  <c r="F156" i="4" s="1"/>
  <c r="J288" i="4"/>
  <c r="F288" i="4" s="1"/>
  <c r="J251" i="4"/>
  <c r="F251" i="4" s="1"/>
  <c r="J16" i="4"/>
  <c r="F16" i="4" s="1"/>
  <c r="J113" i="4"/>
  <c r="F113" i="4" s="1"/>
  <c r="J254" i="4"/>
  <c r="F254" i="4" s="1"/>
  <c r="J349" i="4"/>
  <c r="F349" i="4" s="1"/>
  <c r="J344" i="4"/>
  <c r="F344" i="4" s="1"/>
  <c r="J265" i="4"/>
  <c r="F265" i="4" s="1"/>
  <c r="J197" i="4"/>
  <c r="F197" i="4" s="1"/>
  <c r="J7" i="4"/>
  <c r="F7" i="4" s="1"/>
  <c r="J234" i="4"/>
  <c r="F234" i="4" s="1"/>
  <c r="J337" i="4"/>
  <c r="F337" i="4" s="1"/>
  <c r="J43" i="4"/>
  <c r="F43" i="4" s="1"/>
  <c r="J151" i="4"/>
  <c r="F151" i="4" s="1"/>
  <c r="J79" i="4"/>
  <c r="F79" i="4" s="1"/>
  <c r="J189" i="4"/>
  <c r="F189" i="4" s="1"/>
  <c r="J51" i="4"/>
  <c r="F51" i="4" s="1"/>
  <c r="J369" i="4"/>
  <c r="F369" i="4" s="1"/>
  <c r="J109" i="4"/>
  <c r="F109" i="4" s="1"/>
  <c r="J39" i="4"/>
  <c r="F39" i="4" s="1"/>
  <c r="J40" i="4"/>
  <c r="F40" i="4" s="1"/>
  <c r="J70" i="4"/>
  <c r="F70" i="4" s="1"/>
  <c r="J35" i="4"/>
  <c r="F35" i="4" s="1"/>
  <c r="J191" i="4"/>
  <c r="F191" i="4" s="1"/>
  <c r="J54" i="4"/>
  <c r="F54" i="4" s="1"/>
  <c r="J37" i="4"/>
  <c r="F37" i="4" s="1"/>
  <c r="J84" i="4"/>
  <c r="F84" i="4" s="1"/>
  <c r="J356" i="4"/>
  <c r="F356" i="4" s="1"/>
  <c r="J155" i="4"/>
  <c r="F155" i="4" s="1"/>
  <c r="J148" i="4"/>
  <c r="F148" i="4" s="1"/>
  <c r="J388" i="4"/>
  <c r="F388" i="4" s="1"/>
  <c r="J63" i="4"/>
  <c r="F63" i="4" s="1"/>
  <c r="J125" i="4"/>
  <c r="F125" i="4" s="1"/>
  <c r="J244" i="4"/>
  <c r="F244" i="4" s="1"/>
  <c r="J307" i="4"/>
  <c r="F307" i="4" s="1"/>
  <c r="J339" i="4"/>
  <c r="F339" i="4" s="1"/>
  <c r="J401" i="4"/>
  <c r="F401" i="4" s="1"/>
  <c r="J219" i="4"/>
  <c r="F219" i="4" s="1"/>
  <c r="J69" i="4"/>
  <c r="F69" i="4" s="1"/>
  <c r="J374" i="4"/>
  <c r="F374" i="4" s="1"/>
  <c r="J293" i="4"/>
  <c r="F293" i="4" s="1"/>
  <c r="J398" i="4"/>
  <c r="F398" i="4" s="1"/>
  <c r="J347" i="4"/>
  <c r="F347" i="4" s="1"/>
  <c r="J397" i="4"/>
  <c r="F397" i="4" s="1"/>
  <c r="J117" i="4"/>
  <c r="F117" i="4" s="1"/>
  <c r="J179" i="4"/>
  <c r="F179" i="4" s="1"/>
  <c r="J103" i="4"/>
  <c r="F103" i="4" s="1"/>
  <c r="J195" i="4"/>
  <c r="F195" i="4" s="1"/>
  <c r="J185" i="4"/>
  <c r="F185" i="4" s="1"/>
  <c r="J201" i="4"/>
  <c r="F201" i="4" s="1"/>
  <c r="J196" i="4"/>
  <c r="F196" i="4" s="1"/>
  <c r="J182" i="4"/>
  <c r="F182" i="4" s="1"/>
  <c r="J285" i="4"/>
  <c r="F285" i="4" s="1"/>
  <c r="J290" i="4"/>
  <c r="F290" i="4" s="1"/>
  <c r="J33" i="4"/>
  <c r="F33" i="4" s="1"/>
  <c r="J240" i="4"/>
  <c r="F240" i="4" s="1"/>
  <c r="J214" i="4"/>
  <c r="F214" i="4" s="1"/>
  <c r="J186" i="4"/>
  <c r="F186" i="4" s="1"/>
  <c r="J232" i="4"/>
  <c r="F232" i="4" s="1"/>
  <c r="J139" i="4"/>
  <c r="F139" i="4" s="1"/>
  <c r="J216" i="4"/>
  <c r="F216" i="4" s="1"/>
  <c r="J314" i="4"/>
  <c r="F314" i="4" s="1"/>
  <c r="J142" i="4"/>
  <c r="F142" i="4" s="1"/>
  <c r="J221" i="4"/>
  <c r="F221" i="4" s="1"/>
  <c r="J327" i="4"/>
  <c r="F327" i="4" s="1"/>
  <c r="J144" i="4"/>
  <c r="F144" i="4" s="1"/>
  <c r="J283" i="4"/>
  <c r="F283" i="4" s="1"/>
  <c r="J6" i="4"/>
  <c r="F6" i="4" s="1"/>
  <c r="J231" i="4"/>
  <c r="F231" i="4" s="1"/>
  <c r="J150" i="4"/>
  <c r="F150" i="4" s="1"/>
  <c r="J306" i="4"/>
  <c r="F306" i="4" s="1"/>
  <c r="J133" i="4"/>
  <c r="F133" i="4" s="1"/>
  <c r="J169" i="4"/>
  <c r="F169" i="4" s="1"/>
  <c r="J266" i="4"/>
  <c r="F266" i="4" s="1"/>
  <c r="J317" i="4"/>
  <c r="F317" i="4" s="1"/>
  <c r="J147" i="4"/>
  <c r="F147" i="4" s="1"/>
  <c r="J198" i="4"/>
  <c r="F198" i="4" s="1"/>
  <c r="J194" i="4"/>
  <c r="F194" i="4" s="1"/>
  <c r="J88" i="4"/>
  <c r="F88" i="4" s="1"/>
  <c r="J222" i="4"/>
  <c r="F222" i="4" s="1"/>
  <c r="J68" i="4"/>
  <c r="F68" i="4" s="1"/>
  <c r="J132" i="4"/>
  <c r="F132" i="4" s="1"/>
  <c r="J85" i="4"/>
  <c r="F85" i="4" s="1"/>
  <c r="J346" i="4"/>
  <c r="F346" i="4" s="1"/>
  <c r="J242" i="4"/>
  <c r="F242" i="4" s="1"/>
  <c r="J188" i="4"/>
  <c r="F188" i="4" s="1"/>
  <c r="J342" i="4"/>
  <c r="F342" i="4" s="1"/>
  <c r="J48" i="4"/>
  <c r="F48" i="4" s="1"/>
  <c r="J91" i="4"/>
  <c r="F91" i="4" s="1"/>
  <c r="J250" i="4"/>
  <c r="F250" i="4" s="1"/>
  <c r="J178" i="4"/>
  <c r="F178" i="4" s="1"/>
  <c r="J248" i="4"/>
  <c r="F248" i="4" s="1"/>
  <c r="J199" i="4"/>
  <c r="F199" i="4" s="1"/>
  <c r="J75" i="4"/>
  <c r="F75" i="4" s="1"/>
  <c r="J13" i="4"/>
  <c r="F13" i="4" s="1"/>
  <c r="J49" i="4"/>
  <c r="F49" i="4" s="1"/>
  <c r="J238" i="4"/>
  <c r="F238" i="4" s="1"/>
  <c r="J340" i="4"/>
  <c r="F340" i="4" s="1"/>
  <c r="J239" i="4"/>
  <c r="F239" i="4" s="1"/>
  <c r="J257" i="4"/>
  <c r="F257" i="4" s="1"/>
  <c r="J172" i="4"/>
  <c r="F172" i="4" s="1"/>
  <c r="J217" i="4"/>
  <c r="F217" i="4" s="1"/>
  <c r="J225" i="4"/>
  <c r="F225" i="4" s="1"/>
  <c r="J236" i="4"/>
  <c r="F236" i="4" s="1"/>
  <c r="J258" i="4"/>
  <c r="F258" i="4" s="1"/>
  <c r="J402" i="4"/>
  <c r="F402" i="4" s="1"/>
  <c r="J12" i="4"/>
  <c r="F12" i="4" s="1"/>
  <c r="J31" i="4"/>
  <c r="F31" i="4" s="1"/>
  <c r="J387" i="4"/>
  <c r="F387" i="4" s="1"/>
  <c r="J313" i="4"/>
  <c r="F313" i="4" s="1"/>
  <c r="J220" i="4"/>
  <c r="F220" i="4" s="1"/>
  <c r="J53" i="4"/>
  <c r="F53" i="4" s="1"/>
  <c r="J100" i="4"/>
  <c r="F100" i="4" s="1"/>
  <c r="J330" i="4"/>
  <c r="F330" i="4" s="1"/>
  <c r="J149" i="4"/>
  <c r="F149" i="4" s="1"/>
  <c r="J24" i="4"/>
  <c r="F24" i="4" s="1"/>
  <c r="J296" i="4"/>
  <c r="F296" i="4" s="1"/>
  <c r="J210" i="4"/>
  <c r="F210" i="4" s="1"/>
  <c r="J399" i="4"/>
  <c r="F399" i="4" s="1"/>
  <c r="J57" i="4"/>
  <c r="F57" i="4" s="1"/>
  <c r="J235" i="4"/>
  <c r="F235" i="4" s="1"/>
  <c r="J130" i="4"/>
  <c r="F130" i="4" s="1"/>
  <c r="J355" i="4"/>
  <c r="F355" i="4" s="1"/>
  <c r="J206" i="4"/>
  <c r="F206" i="4" s="1"/>
  <c r="J287" i="4"/>
  <c r="F287" i="4" s="1"/>
  <c r="J218" i="4"/>
  <c r="F218" i="4" s="1"/>
  <c r="J209" i="4"/>
  <c r="F209" i="4" s="1"/>
  <c r="J300" i="4"/>
  <c r="F300" i="4" s="1"/>
  <c r="J192" i="4"/>
  <c r="F192" i="4" s="1"/>
  <c r="J18" i="4"/>
  <c r="F18" i="4" s="1"/>
  <c r="J291" i="4"/>
  <c r="F291" i="4" s="1"/>
  <c r="J363" i="4"/>
  <c r="F363" i="4" s="1"/>
  <c r="J96" i="4"/>
  <c r="F96" i="4" s="1"/>
  <c r="J98" i="4"/>
  <c r="F98" i="4" s="1"/>
  <c r="J38" i="4"/>
  <c r="F38" i="4" s="1"/>
  <c r="J20" i="4"/>
  <c r="F20" i="4" s="1"/>
  <c r="J107" i="4"/>
  <c r="F107" i="4" s="1"/>
  <c r="J115" i="4"/>
  <c r="F115" i="4" s="1"/>
  <c r="J345" i="4"/>
  <c r="F345" i="4" s="1"/>
  <c r="J97" i="4"/>
  <c r="F97" i="4" s="1"/>
  <c r="J335" i="4"/>
  <c r="F335" i="4" s="1"/>
  <c r="J407" i="4"/>
  <c r="F407" i="4" s="1"/>
  <c r="J73" i="4"/>
  <c r="F73" i="4" s="1"/>
  <c r="J19" i="4"/>
  <c r="F19" i="4" s="1"/>
  <c r="J92" i="4"/>
  <c r="F92" i="4" s="1"/>
  <c r="J10" i="4"/>
  <c r="F10" i="4" s="1"/>
  <c r="J366" i="4"/>
  <c r="F366" i="4" s="1"/>
  <c r="J310" i="4"/>
  <c r="F310" i="4" s="1"/>
  <c r="J326" i="4"/>
  <c r="F326" i="4" s="1"/>
  <c r="J237" i="4"/>
  <c r="F237" i="4" s="1"/>
  <c r="J59" i="4"/>
  <c r="F59" i="4" s="1"/>
  <c r="J11" i="4"/>
  <c r="F11" i="4" s="1"/>
  <c r="J273" i="4"/>
  <c r="F273" i="4" s="1"/>
  <c r="J233" i="4"/>
  <c r="F233" i="4" s="1"/>
  <c r="J28" i="4"/>
  <c r="F28" i="4" s="1"/>
  <c r="J259" i="4"/>
  <c r="F259" i="4" s="1"/>
  <c r="J80" i="4"/>
  <c r="F80" i="4" s="1"/>
  <c r="J245" i="4"/>
  <c r="F245" i="4" s="1"/>
  <c r="J30" i="4"/>
  <c r="F30" i="4" s="1"/>
  <c r="J152" i="4"/>
  <c r="F152" i="4" s="1"/>
  <c r="J226" i="4"/>
  <c r="F226" i="4" s="1"/>
  <c r="J215" i="4"/>
  <c r="F215" i="4" s="1"/>
  <c r="J27" i="4"/>
  <c r="F27" i="4" s="1"/>
  <c r="J320" i="4"/>
  <c r="F320" i="4" s="1"/>
  <c r="J280" i="4"/>
  <c r="F280" i="4" s="1"/>
  <c r="J304" i="4"/>
  <c r="F304" i="4" s="1"/>
  <c r="J370" i="4"/>
  <c r="F370" i="4" s="1"/>
  <c r="J134" i="4"/>
  <c r="F134" i="4" s="1"/>
  <c r="J76" i="4"/>
  <c r="F76" i="4" s="1"/>
  <c r="J146" i="4"/>
  <c r="F146" i="4" s="1"/>
  <c r="J281" i="4"/>
  <c r="F281" i="4" s="1"/>
  <c r="J89" i="4"/>
  <c r="F89" i="4" s="1"/>
  <c r="J211" i="4"/>
  <c r="F211" i="4" s="1"/>
  <c r="J343" i="4"/>
  <c r="F343" i="4" s="1"/>
  <c r="J400" i="4"/>
  <c r="F400" i="4" s="1"/>
  <c r="J205" i="4"/>
  <c r="F205" i="4" s="1"/>
  <c r="J372" i="4"/>
  <c r="F372" i="4" s="1"/>
  <c r="J332" i="4"/>
  <c r="F332" i="4" s="1"/>
  <c r="J200" i="4"/>
  <c r="F200" i="4" s="1"/>
  <c r="J36" i="4"/>
  <c r="F36" i="4" s="1"/>
  <c r="J93" i="4"/>
  <c r="F93" i="4" s="1"/>
  <c r="J269" i="4"/>
  <c r="F269" i="4" s="1"/>
  <c r="J29" i="4"/>
  <c r="F29" i="4" s="1"/>
  <c r="J368" i="4"/>
  <c r="F368" i="4" s="1"/>
  <c r="J334" i="4"/>
  <c r="F334" i="4" s="1"/>
  <c r="J208" i="4"/>
  <c r="F208" i="4" s="1"/>
  <c r="J361" i="4"/>
  <c r="F361" i="4" s="1"/>
  <c r="J4" i="4"/>
  <c r="F4" i="4" s="1"/>
  <c r="J243" i="4"/>
  <c r="F243" i="4" s="1"/>
  <c r="J145" i="4"/>
  <c r="F145" i="4" s="1"/>
  <c r="J140" i="4"/>
  <c r="F140" i="4" s="1"/>
  <c r="J315" i="4"/>
  <c r="F315" i="4" s="1"/>
  <c r="J180" i="4"/>
  <c r="F180" i="4" s="1"/>
  <c r="J166" i="4"/>
  <c r="F166" i="4" s="1"/>
  <c r="J131" i="4"/>
  <c r="F131" i="4" s="1"/>
  <c r="J284" i="4"/>
  <c r="F284" i="4" s="1"/>
  <c r="J375" i="4"/>
  <c r="F375" i="4" s="1"/>
  <c r="J112" i="4"/>
  <c r="F112" i="4" s="1"/>
  <c r="J264" i="4"/>
  <c r="F264" i="4" s="1"/>
  <c r="J377" i="4"/>
  <c r="F377" i="4" s="1"/>
  <c r="J110" i="4"/>
  <c r="F110" i="4" s="1"/>
  <c r="J34" i="4"/>
  <c r="F34" i="4" s="1"/>
  <c r="J357" i="4"/>
  <c r="F357" i="4" s="1"/>
  <c r="J379" i="4"/>
  <c r="F379" i="4" s="1"/>
  <c r="J362" i="4"/>
  <c r="F362" i="4" s="1"/>
  <c r="J174" i="4"/>
  <c r="F174" i="4" s="1"/>
  <c r="J17" i="4"/>
  <c r="F17" i="4" s="1"/>
  <c r="J318" i="4"/>
  <c r="F318" i="4" s="1"/>
  <c r="J253" i="4"/>
  <c r="F253" i="4" s="1"/>
  <c r="J229" i="4"/>
  <c r="F229" i="4" s="1"/>
  <c r="J116" i="4"/>
  <c r="F116" i="4" s="1"/>
  <c r="J360" i="4"/>
  <c r="F360" i="4" s="1"/>
  <c r="J223" i="4"/>
  <c r="F223" i="4" s="1"/>
  <c r="J153" i="4"/>
  <c r="F153" i="4" s="1"/>
  <c r="J309" i="4"/>
  <c r="F309" i="4" s="1"/>
  <c r="J137" i="4"/>
  <c r="F137" i="4" s="1"/>
  <c r="J123" i="4"/>
  <c r="F123" i="4" s="1"/>
  <c r="J321" i="4"/>
  <c r="F321" i="4" s="1"/>
  <c r="J408" i="4"/>
  <c r="F408" i="4" s="1"/>
  <c r="J99" i="4"/>
  <c r="F99" i="4" s="1"/>
  <c r="J241" i="4"/>
  <c r="F241" i="4" s="1"/>
  <c r="J213" i="4"/>
  <c r="F213" i="4" s="1"/>
  <c r="J66" i="4"/>
  <c r="F66" i="4" s="1"/>
  <c r="J42" i="4"/>
  <c r="F42" i="4" s="1"/>
  <c r="J410" i="4"/>
  <c r="F410" i="4" s="1"/>
  <c r="J227" i="4"/>
  <c r="F227" i="4" s="1"/>
  <c r="J275" i="4"/>
  <c r="F275" i="4" s="1"/>
  <c r="J15" i="4"/>
  <c r="F15" i="4" s="1"/>
  <c r="J203" i="4"/>
  <c r="F203" i="4" s="1"/>
  <c r="J405" i="4"/>
  <c r="F405" i="4" s="1"/>
  <c r="J183" i="4"/>
  <c r="F183" i="4" s="1"/>
  <c r="J114" i="4"/>
  <c r="F114" i="4" s="1"/>
  <c r="J272" i="4"/>
  <c r="F272" i="4" s="1"/>
  <c r="J58" i="4"/>
  <c r="F58" i="4" s="1"/>
  <c r="J175" i="4"/>
  <c r="F175" i="4" s="1"/>
  <c r="J81" i="4"/>
  <c r="F81" i="4" s="1"/>
  <c r="J286" i="4"/>
  <c r="F286" i="4" s="1"/>
  <c r="J71" i="4"/>
  <c r="F71" i="4" s="1"/>
  <c r="J190" i="4"/>
  <c r="F190" i="4" s="1"/>
  <c r="J14" i="4"/>
  <c r="F14" i="4" s="1"/>
  <c r="J60" i="4"/>
  <c r="F60" i="4" s="1"/>
  <c r="J78" i="4"/>
  <c r="F78" i="4" s="1"/>
  <c r="J165" i="4"/>
  <c r="F165" i="4" s="1"/>
  <c r="J136" i="4"/>
  <c r="F136" i="4" s="1"/>
  <c r="J154" i="4"/>
  <c r="F154" i="4" s="1"/>
  <c r="J322" i="4"/>
  <c r="F322" i="4" s="1"/>
  <c r="J120" i="4"/>
  <c r="F120" i="4" s="1"/>
  <c r="J9" i="4"/>
  <c r="F9" i="4" s="1"/>
  <c r="J404" i="4"/>
  <c r="F404" i="4" s="1"/>
  <c r="J249" i="4"/>
  <c r="F249" i="4" s="1"/>
  <c r="J246" i="4"/>
  <c r="F246" i="4" s="1"/>
  <c r="J316" i="4"/>
  <c r="F316" i="4" s="1"/>
  <c r="J47" i="4"/>
  <c r="F47" i="4" s="1"/>
  <c r="J204" i="4"/>
  <c r="F204" i="4" s="1"/>
  <c r="J126" i="4"/>
  <c r="F126" i="4" s="1"/>
  <c r="J104" i="4"/>
  <c r="F104" i="4" s="1"/>
  <c r="J62" i="4"/>
  <c r="F62" i="4" s="1"/>
  <c r="J77" i="4"/>
  <c r="F77" i="4" s="1"/>
  <c r="J359" i="4"/>
  <c r="F359" i="4" s="1"/>
  <c r="J3" i="4"/>
  <c r="F3" i="4" s="1"/>
  <c r="J270" i="4"/>
  <c r="F270" i="4" s="1"/>
  <c r="J83" i="4"/>
  <c r="F83" i="4" s="1"/>
  <c r="J163" i="4"/>
  <c r="F163" i="4" s="1"/>
  <c r="J61" i="4"/>
  <c r="F61" i="4" s="1"/>
  <c r="J44" i="4"/>
  <c r="F44" i="4" s="1"/>
  <c r="J311" i="4"/>
  <c r="F311" i="4" s="1"/>
  <c r="J289" i="4"/>
  <c r="F289" i="4" s="1"/>
  <c r="J56" i="4"/>
  <c r="F56" i="4" s="1"/>
  <c r="J312" i="4"/>
  <c r="F312" i="4" s="1"/>
  <c r="J297" i="4"/>
  <c r="F297" i="4" s="1"/>
  <c r="J323" i="4"/>
  <c r="F323" i="4" s="1"/>
  <c r="J282" i="4"/>
  <c r="F282" i="4" s="1"/>
  <c r="J403" i="4"/>
  <c r="F403" i="4" s="1"/>
  <c r="J294" i="4"/>
  <c r="F294" i="4" s="1"/>
  <c r="J129" i="4"/>
  <c r="F129" i="4" s="1"/>
  <c r="J224" i="4"/>
  <c r="F224" i="4" s="1"/>
  <c r="J373" i="4"/>
  <c r="F373" i="4" s="1"/>
  <c r="J26" i="4"/>
  <c r="F26" i="4" s="1"/>
  <c r="J82" i="4"/>
  <c r="F82" i="4" s="1"/>
  <c r="J46" i="4"/>
  <c r="F46" i="4" s="1"/>
  <c r="J143" i="4"/>
  <c r="F143" i="4" s="1"/>
  <c r="J278" i="4"/>
  <c r="F278" i="4" s="1"/>
  <c r="J193" i="4"/>
  <c r="F193" i="4" s="1"/>
  <c r="J365" i="4"/>
  <c r="F365" i="4" s="1"/>
  <c r="J177" i="4"/>
  <c r="F177" i="4" s="1"/>
  <c r="J52" i="4"/>
  <c r="F52" i="4" s="1"/>
  <c r="J406" i="4"/>
  <c r="F406" i="4" s="1"/>
  <c r="J354" i="4"/>
  <c r="F354" i="4" s="1"/>
  <c r="J111" i="4"/>
  <c r="F111" i="4" s="1"/>
  <c r="J45" i="4"/>
  <c r="F45" i="4" s="1"/>
  <c r="J207" i="4"/>
  <c r="F207" i="4" s="1"/>
  <c r="J121" i="4"/>
  <c r="F121" i="4" s="1"/>
  <c r="J386" i="4"/>
  <c r="F386" i="4" s="1"/>
  <c r="J202" i="4"/>
  <c r="F202" i="4" s="1"/>
  <c r="J32" i="4"/>
  <c r="F32" i="4" s="1"/>
  <c r="J378" i="4"/>
  <c r="F378" i="4" s="1"/>
  <c r="J181" i="4"/>
  <c r="F181" i="4" s="1"/>
  <c r="J380" i="4"/>
  <c r="F380" i="4" s="1"/>
  <c r="J308" i="4"/>
  <c r="F308" i="4" s="1"/>
  <c r="J299" i="4"/>
  <c r="F299" i="4" s="1"/>
  <c r="J298" i="4"/>
  <c r="F298" i="4" s="1"/>
  <c r="J319" i="4"/>
  <c r="F319" i="4" s="1"/>
  <c r="J367" i="4"/>
  <c r="F367" i="4" s="1"/>
  <c r="J358" i="4"/>
  <c r="F358" i="4" s="1"/>
  <c r="J333" i="4"/>
  <c r="F333" i="4" s="1"/>
  <c r="J261" i="4"/>
  <c r="F261" i="4" s="1"/>
  <c r="J230" i="4"/>
  <c r="F230" i="4" s="1"/>
  <c r="J295" i="4"/>
  <c r="F295" i="4" s="1"/>
  <c r="J302" i="4"/>
  <c r="F302" i="4" s="1"/>
  <c r="J389" i="4"/>
  <c r="F389" i="4" s="1"/>
  <c r="J164" i="4"/>
  <c r="F164" i="4" s="1"/>
  <c r="J381" i="4"/>
  <c r="F381" i="4" s="1"/>
  <c r="J383" i="4"/>
  <c r="F383" i="4" s="1"/>
  <c r="J393" i="4"/>
  <c r="F393" i="4" s="1"/>
  <c r="J263" i="4"/>
  <c r="F263" i="4" s="1"/>
  <c r="J396" i="4"/>
  <c r="F396" i="4" s="1"/>
  <c r="J108" i="4"/>
  <c r="F108" i="4" s="1"/>
  <c r="J303" i="4"/>
  <c r="F303" i="4" s="1"/>
  <c r="J382" i="4"/>
  <c r="F382" i="4" s="1"/>
  <c r="J173" i="4"/>
  <c r="F173" i="4" s="1"/>
  <c r="J376" i="4"/>
  <c r="F376" i="4" s="1"/>
  <c r="J305" i="4"/>
  <c r="F305" i="4" s="1"/>
  <c r="J86" i="4"/>
  <c r="F86" i="4" s="1"/>
  <c r="J409" i="4"/>
  <c r="F409" i="4" s="1"/>
  <c r="J391" i="4"/>
  <c r="F391" i="4" s="1"/>
  <c r="J395" i="4"/>
  <c r="F395" i="4" s="1"/>
  <c r="J262" i="4"/>
  <c r="F262" i="4" s="1"/>
  <c r="J138" i="4"/>
  <c r="F138" i="4" s="1"/>
  <c r="J394" i="4"/>
  <c r="F394" i="4" s="1"/>
  <c r="J271" i="4"/>
  <c r="F271" i="4" s="1"/>
  <c r="J252" i="4"/>
  <c r="F252" i="4" s="1"/>
  <c r="J105" i="4"/>
  <c r="F105" i="4" s="1"/>
  <c r="J64" i="4"/>
  <c r="F64" i="4" s="1"/>
  <c r="J5" i="4"/>
  <c r="F5" i="4" s="1"/>
  <c r="J390" i="4"/>
  <c r="F390" i="4" s="1"/>
  <c r="J364" i="4"/>
  <c r="F364" i="4" s="1"/>
  <c r="J87" i="4"/>
  <c r="F87" i="4" s="1"/>
  <c r="J260" i="4"/>
  <c r="F260" i="4" s="1"/>
  <c r="J329" i="4"/>
  <c r="F329" i="4" s="1"/>
  <c r="H268" i="4"/>
  <c r="H161" i="4"/>
  <c r="H255" i="4"/>
  <c r="H384" i="4"/>
  <c r="H124" i="4"/>
  <c r="H74" i="4"/>
  <c r="H371" i="4"/>
  <c r="H128" i="4"/>
  <c r="H50" i="4"/>
  <c r="H184" i="4"/>
  <c r="H158" i="4"/>
  <c r="H176" i="4"/>
  <c r="H119" i="4"/>
  <c r="H338" i="4"/>
  <c r="H22" i="4"/>
  <c r="H353" i="4"/>
  <c r="H212" i="4"/>
  <c r="H247" i="4"/>
  <c r="H23" i="4"/>
  <c r="H101" i="4"/>
  <c r="H350" i="4"/>
  <c r="H2" i="4"/>
  <c r="H160" i="4"/>
  <c r="H95" i="4"/>
  <c r="H348" i="4"/>
  <c r="H279" i="4"/>
  <c r="H277" i="4"/>
  <c r="H352" i="4"/>
  <c r="H94" i="4"/>
  <c r="H385" i="4"/>
  <c r="H325" i="4"/>
  <c r="H336" i="4"/>
  <c r="H135" i="4"/>
  <c r="H159" i="4"/>
  <c r="H21" i="4"/>
  <c r="H351" i="4"/>
  <c r="H25" i="4"/>
  <c r="H171" i="4"/>
  <c r="H276" i="4"/>
  <c r="H392" i="4"/>
  <c r="H170" i="4"/>
  <c r="H187" i="4"/>
  <c r="H55" i="4"/>
  <c r="H288" i="4"/>
  <c r="H251" i="4"/>
  <c r="H16" i="4"/>
  <c r="H113" i="4"/>
  <c r="H344" i="4"/>
  <c r="H197" i="4"/>
  <c r="H7" i="4"/>
  <c r="H234" i="4"/>
  <c r="H337" i="4"/>
  <c r="H79" i="4"/>
  <c r="H51" i="4"/>
  <c r="H369" i="4"/>
  <c r="H109" i="4"/>
  <c r="H39" i="4"/>
  <c r="H35" i="4"/>
  <c r="H54" i="4"/>
  <c r="H37" i="4"/>
  <c r="H84" i="4"/>
  <c r="H356" i="4"/>
  <c r="H388" i="4"/>
  <c r="H125" i="4"/>
  <c r="H244" i="4"/>
  <c r="H307" i="4"/>
  <c r="H339" i="4"/>
  <c r="H69" i="4"/>
  <c r="H293" i="4"/>
  <c r="H398" i="4"/>
  <c r="H347" i="4"/>
  <c r="H397" i="4"/>
  <c r="H103" i="4"/>
  <c r="H185" i="4"/>
  <c r="H201" i="4"/>
  <c r="H196" i="4"/>
  <c r="H182" i="4"/>
  <c r="H33" i="4"/>
  <c r="H214" i="4"/>
  <c r="H186" i="4"/>
  <c r="H232" i="4"/>
  <c r="H139" i="4"/>
  <c r="H142" i="4"/>
  <c r="H327" i="4"/>
  <c r="H144" i="4"/>
  <c r="H283" i="4"/>
  <c r="H6" i="4"/>
  <c r="H306" i="4"/>
  <c r="H169" i="4"/>
  <c r="H266" i="4"/>
  <c r="H317" i="4"/>
  <c r="H147" i="4"/>
  <c r="H88" i="4"/>
  <c r="H68" i="4"/>
  <c r="H132" i="4"/>
  <c r="H85" i="4"/>
  <c r="H346" i="4"/>
  <c r="H342" i="4"/>
  <c r="H91" i="4"/>
  <c r="H250" i="4"/>
  <c r="H178" i="4"/>
  <c r="H248" i="4"/>
  <c r="H13" i="4"/>
  <c r="H238" i="4"/>
  <c r="H340" i="4"/>
  <c r="H239" i="4"/>
  <c r="H257" i="4"/>
  <c r="H225" i="4"/>
  <c r="H258" i="4"/>
  <c r="H402" i="4"/>
  <c r="H12" i="4"/>
  <c r="H31" i="4"/>
  <c r="H220" i="4"/>
  <c r="H100" i="4"/>
  <c r="H330" i="4"/>
  <c r="H149" i="4"/>
  <c r="H24" i="4"/>
  <c r="H399" i="4"/>
  <c r="H235" i="4"/>
  <c r="H130" i="4"/>
  <c r="H355" i="4"/>
  <c r="H206" i="4"/>
  <c r="H209" i="4"/>
  <c r="H192" i="4"/>
  <c r="H18" i="4"/>
  <c r="H291" i="4"/>
  <c r="H363" i="4"/>
  <c r="H38" i="4"/>
  <c r="H107" i="4"/>
  <c r="H115" i="4"/>
  <c r="H345" i="4"/>
  <c r="H97" i="4"/>
  <c r="H73" i="4"/>
  <c r="H92" i="4"/>
  <c r="H10" i="4"/>
  <c r="H366" i="4"/>
  <c r="H310" i="4"/>
  <c r="H59" i="4"/>
  <c r="H273" i="4"/>
  <c r="H233" i="4"/>
  <c r="H28" i="4"/>
  <c r="H259" i="4"/>
  <c r="H30" i="4"/>
  <c r="H226" i="4"/>
  <c r="H215" i="4"/>
  <c r="H27" i="4"/>
  <c r="H320" i="4"/>
  <c r="H370" i="4"/>
  <c r="H76" i="4"/>
  <c r="H146" i="4"/>
  <c r="H281" i="4"/>
  <c r="H89" i="4"/>
  <c r="H400" i="4"/>
  <c r="H372" i="4"/>
  <c r="H332" i="4"/>
  <c r="H200" i="4"/>
  <c r="H36" i="4"/>
  <c r="H29" i="4"/>
  <c r="H334" i="4"/>
  <c r="H208" i="4"/>
  <c r="H361" i="4"/>
  <c r="H4" i="4"/>
  <c r="H140" i="4"/>
  <c r="H180" i="4"/>
  <c r="H166" i="4"/>
  <c r="H131" i="4"/>
  <c r="H284" i="4"/>
  <c r="H264" i="4"/>
  <c r="H110" i="4"/>
  <c r="H34" i="4"/>
  <c r="H357" i="4"/>
  <c r="H379" i="4"/>
  <c r="H17" i="4"/>
  <c r="H253" i="4"/>
  <c r="H229" i="4"/>
  <c r="H116" i="4"/>
  <c r="H360" i="4"/>
  <c r="H309" i="4"/>
  <c r="H123" i="4"/>
  <c r="H321" i="4"/>
  <c r="H408" i="4"/>
  <c r="H99" i="4"/>
  <c r="H66" i="4"/>
  <c r="H410" i="4"/>
  <c r="H227" i="4"/>
  <c r="H275" i="4"/>
  <c r="H15" i="4"/>
  <c r="H183" i="4"/>
  <c r="H272" i="4"/>
  <c r="H58" i="4"/>
  <c r="H175" i="4"/>
  <c r="H81" i="4"/>
  <c r="H190" i="4"/>
  <c r="H60" i="4"/>
  <c r="H78" i="4"/>
  <c r="H165" i="4"/>
  <c r="H136" i="4"/>
  <c r="H120" i="4"/>
  <c r="H404" i="4"/>
  <c r="H249" i="4"/>
  <c r="H246" i="4"/>
  <c r="H316" i="4"/>
  <c r="H126" i="4"/>
  <c r="H62" i="4"/>
  <c r="H77" i="4"/>
  <c r="H359" i="4"/>
  <c r="H3" i="4"/>
  <c r="H163" i="4"/>
  <c r="H44" i="4"/>
  <c r="H311" i="4"/>
  <c r="H289" i="4"/>
  <c r="H56" i="4"/>
  <c r="H323" i="4"/>
  <c r="H403" i="4"/>
  <c r="H294" i="4"/>
  <c r="H129" i="4"/>
  <c r="H224" i="4"/>
  <c r="H82" i="4"/>
  <c r="H143" i="4"/>
  <c r="H278" i="4"/>
  <c r="H193" i="4"/>
  <c r="H365" i="4"/>
  <c r="H406" i="4"/>
  <c r="H111" i="4"/>
  <c r="H45" i="4"/>
  <c r="H207" i="4"/>
  <c r="H121" i="4"/>
  <c r="H32" i="4"/>
  <c r="H181" i="4"/>
  <c r="H380" i="4"/>
  <c r="H308" i="4"/>
  <c r="H299" i="4"/>
  <c r="H367" i="4"/>
  <c r="H333" i="4"/>
  <c r="H261" i="4"/>
  <c r="H230" i="4"/>
  <c r="H295" i="4"/>
  <c r="H164" i="4"/>
  <c r="H383" i="4"/>
  <c r="H393" i="4"/>
  <c r="H263" i="4"/>
  <c r="H396" i="4"/>
  <c r="H382" i="4"/>
  <c r="H376" i="4"/>
  <c r="H305" i="4"/>
  <c r="H86" i="4"/>
  <c r="H409" i="4"/>
  <c r="H262" i="4"/>
  <c r="H394" i="4"/>
  <c r="H271" i="4"/>
  <c r="H252" i="4"/>
  <c r="H105" i="4"/>
  <c r="H390" i="4"/>
  <c r="H87" i="4"/>
  <c r="H260" i="4"/>
  <c r="H329" i="4"/>
  <c r="G167" i="4"/>
  <c r="G162" i="4"/>
  <c r="G384" i="4"/>
  <c r="G124" i="4"/>
  <c r="G371" i="4"/>
  <c r="G8" i="4"/>
  <c r="G228" i="4"/>
  <c r="G50" i="4"/>
  <c r="G184" i="4"/>
  <c r="G90" i="4"/>
  <c r="G67" i="4"/>
  <c r="G41" i="4"/>
  <c r="G338" i="4"/>
  <c r="G22" i="4"/>
  <c r="G212" i="4"/>
  <c r="G274" i="4"/>
  <c r="G157" i="4"/>
  <c r="G23" i="4"/>
  <c r="G101" i="4"/>
  <c r="G2" i="4"/>
  <c r="G72" i="4"/>
  <c r="G118" i="4"/>
  <c r="G141" i="4"/>
  <c r="G95" i="4"/>
  <c r="G348" i="4"/>
  <c r="G168" i="4"/>
  <c r="G256" i="4"/>
  <c r="G94" i="4"/>
  <c r="G385" i="4"/>
  <c r="G324" i="4"/>
  <c r="G65" i="4"/>
  <c r="G159" i="4"/>
  <c r="G21" i="4"/>
  <c r="G106" i="4"/>
  <c r="G328" i="4"/>
  <c r="G276" i="4"/>
  <c r="G392" i="4"/>
  <c r="G102" i="4"/>
  <c r="G156" i="4"/>
  <c r="G288" i="4"/>
  <c r="G251" i="4"/>
  <c r="G113" i="4"/>
  <c r="G349" i="4"/>
  <c r="G265" i="4"/>
  <c r="G197" i="4"/>
  <c r="G7" i="4"/>
  <c r="G43" i="4"/>
  <c r="G151" i="4"/>
  <c r="G189" i="4"/>
  <c r="G51" i="4"/>
  <c r="G369" i="4"/>
  <c r="G39" i="4"/>
  <c r="G70" i="4"/>
  <c r="G191" i="4"/>
  <c r="G54" i="4"/>
  <c r="G37" i="4"/>
  <c r="G356" i="4"/>
  <c r="G155" i="4"/>
  <c r="G148" i="4"/>
  <c r="G63" i="4"/>
  <c r="G125" i="4"/>
  <c r="G244" i="4"/>
  <c r="G219" i="4"/>
  <c r="G374" i="4"/>
  <c r="G293" i="4"/>
  <c r="G398" i="4"/>
  <c r="G179" i="4"/>
  <c r="G195" i="4"/>
  <c r="G185" i="4"/>
  <c r="G201" i="4"/>
  <c r="G290" i="4"/>
  <c r="G240" i="4"/>
  <c r="G214" i="4"/>
  <c r="G186" i="4"/>
  <c r="G314" i="4"/>
  <c r="G221" i="4"/>
  <c r="G327" i="4"/>
  <c r="G144" i="4"/>
  <c r="G6" i="4"/>
  <c r="G150" i="4"/>
  <c r="G133" i="4"/>
  <c r="G169" i="4"/>
  <c r="G266" i="4"/>
  <c r="G198" i="4"/>
  <c r="G194" i="4"/>
  <c r="G222" i="4"/>
  <c r="G68" i="4"/>
  <c r="G132" i="4"/>
  <c r="G346" i="4"/>
  <c r="G188" i="4"/>
  <c r="G48" i="4"/>
  <c r="G91" i="4"/>
  <c r="G250" i="4"/>
  <c r="G248" i="4"/>
  <c r="G199" i="4"/>
  <c r="G75" i="4"/>
  <c r="G49" i="4"/>
  <c r="G238" i="4"/>
  <c r="G340" i="4"/>
  <c r="G217" i="4"/>
  <c r="G236" i="4"/>
  <c r="G258" i="4"/>
  <c r="G402" i="4"/>
  <c r="G313" i="4"/>
  <c r="G53" i="4"/>
  <c r="G100" i="4"/>
  <c r="G330" i="4"/>
  <c r="G210" i="4"/>
  <c r="G57" i="4"/>
  <c r="G235" i="4"/>
  <c r="G130" i="4"/>
  <c r="G218" i="4"/>
  <c r="G300" i="4"/>
  <c r="G192" i="4"/>
  <c r="G18" i="4"/>
  <c r="G363" i="4"/>
  <c r="G98" i="4"/>
  <c r="G20" i="4"/>
  <c r="G107" i="4"/>
  <c r="G115" i="4"/>
  <c r="G335" i="4"/>
  <c r="G407" i="4"/>
  <c r="G19" i="4"/>
  <c r="G92" i="4"/>
  <c r="G10" i="4"/>
  <c r="G310" i="4"/>
  <c r="G237" i="4"/>
  <c r="G11" i="4"/>
  <c r="G273" i="4"/>
  <c r="G233" i="4"/>
  <c r="G259" i="4"/>
  <c r="G80" i="4"/>
  <c r="G245" i="4"/>
  <c r="G30" i="4"/>
  <c r="G152" i="4"/>
  <c r="G226" i="4"/>
  <c r="G215" i="4"/>
  <c r="G304" i="4"/>
  <c r="G134" i="4"/>
  <c r="G76" i="4"/>
  <c r="G146" i="4"/>
  <c r="G343" i="4"/>
  <c r="G205" i="4"/>
  <c r="G372" i="4"/>
  <c r="G332" i="4"/>
  <c r="G269" i="4"/>
  <c r="G368" i="4"/>
  <c r="G334" i="4"/>
  <c r="G208" i="4"/>
  <c r="G145" i="4"/>
  <c r="G315" i="4"/>
  <c r="G180" i="4"/>
  <c r="G166" i="4"/>
  <c r="G284" i="4"/>
  <c r="G112" i="4"/>
  <c r="G377" i="4"/>
  <c r="G110" i="4"/>
  <c r="G34" i="4"/>
  <c r="G362" i="4"/>
  <c r="G174" i="4"/>
  <c r="G318" i="4"/>
  <c r="G253" i="4"/>
  <c r="G229" i="4"/>
  <c r="G360" i="4"/>
  <c r="G153" i="4"/>
  <c r="G137" i="4"/>
  <c r="G123" i="4"/>
  <c r="G321" i="4"/>
  <c r="G99" i="4"/>
  <c r="G241" i="4"/>
  <c r="G213" i="4"/>
  <c r="G42" i="4"/>
  <c r="G410" i="4"/>
  <c r="G227" i="4"/>
  <c r="G405" i="4"/>
  <c r="G114" i="4"/>
  <c r="G272" i="4"/>
  <c r="G58" i="4"/>
  <c r="G71" i="4"/>
  <c r="G190" i="4"/>
  <c r="G14" i="4"/>
  <c r="G60" i="4"/>
  <c r="G78" i="4"/>
  <c r="G322" i="4"/>
  <c r="G9" i="4"/>
  <c r="G404" i="4"/>
  <c r="G249" i="4"/>
  <c r="G204" i="4"/>
  <c r="G104" i="4"/>
  <c r="G62" i="4"/>
  <c r="G77" i="4"/>
  <c r="G3" i="4"/>
  <c r="G83" i="4"/>
  <c r="G61" i="4"/>
  <c r="G44" i="4"/>
  <c r="G311" i="4"/>
  <c r="G312" i="4"/>
  <c r="G297" i="4"/>
  <c r="G282" i="4"/>
  <c r="G403" i="4"/>
  <c r="G294" i="4"/>
  <c r="G224" i="4"/>
  <c r="G26" i="4"/>
  <c r="G46" i="4"/>
  <c r="G143" i="4"/>
  <c r="G278" i="4"/>
  <c r="G365" i="4"/>
  <c r="G177" i="4"/>
  <c r="G52" i="4"/>
  <c r="G354" i="4"/>
  <c r="G111" i="4"/>
  <c r="G45" i="4"/>
  <c r="G202" i="4"/>
  <c r="G378" i="4"/>
  <c r="G181" i="4"/>
  <c r="G380" i="4"/>
  <c r="G319" i="4"/>
  <c r="G358" i="4"/>
  <c r="G333" i="4"/>
  <c r="G261" i="4"/>
  <c r="G389" i="4"/>
  <c r="G381" i="4"/>
  <c r="G383" i="4"/>
  <c r="G393" i="4"/>
  <c r="G303" i="4"/>
  <c r="G173" i="4"/>
  <c r="G376" i="4"/>
  <c r="G305" i="4"/>
  <c r="G409" i="4"/>
  <c r="G395" i="4"/>
  <c r="G138" i="4"/>
  <c r="G394" i="4"/>
  <c r="G271" i="4"/>
  <c r="G64" i="4"/>
  <c r="G5" i="4"/>
  <c r="G364" i="4"/>
  <c r="G87" i="4"/>
  <c r="G260" i="4"/>
  <c r="C6" i="6" l="1"/>
  <c r="C4" i="6"/>
  <c r="C5" i="6"/>
  <c r="U9" i="6"/>
  <c r="W9" i="6" s="1"/>
  <c r="U27" i="6"/>
  <c r="F2" i="4"/>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<sst xmlns="http://schemas.openxmlformats.org/spreadsheetml/2006/main" count="6041" uniqueCount="903">
  <si>
    <t>23E362</t>
  </si>
  <si>
    <t>FAIRVIEW</t>
  </si>
  <si>
    <t>PILGRIM MANOR</t>
  </si>
  <si>
    <t>INN AT FREEDOM VILLAGE, THE</t>
  </si>
  <si>
    <t>EVERGREEN HEALTH AND REHABILITATION CENTER</t>
  </si>
  <si>
    <t>MARQUETTE</t>
  </si>
  <si>
    <t>OCEANA CO MD CARE FACILITY</t>
  </si>
  <si>
    <t>MANISTEE COUNTY MEDICAL CARE FACILITY</t>
  </si>
  <si>
    <t>SKLD MUSKEGON</t>
  </si>
  <si>
    <t>MAPLES BENZIE CO MEDICAL CARE</t>
  </si>
  <si>
    <t>MUNSON HEALTHCARE OTSEGO MEMORIAL HOSPITAL LTCU</t>
  </si>
  <si>
    <t>MAPLE LAWN MEDICAL CARE FACILI</t>
  </si>
  <si>
    <t>THORNAPPLE MANOR</t>
  </si>
  <si>
    <t>IOSCO CO MEDICAL CARE FACILITY</t>
  </si>
  <si>
    <t>FAIRVIEW NURSING AND REHABILITATION COMMUNITY</t>
  </si>
  <si>
    <t>THE ORCHARDS AT REDFORD</t>
  </si>
  <si>
    <t>INGHAM COUNTY MEDICAL CARE FAC</t>
  </si>
  <si>
    <t>ALLEGRA NURSING AND REHAB</t>
  </si>
  <si>
    <t>JACKSON COUNTY MEDICAL CARE FACILITY</t>
  </si>
  <si>
    <t>MICHIGAN MASONIC HOME</t>
  </si>
  <si>
    <t>CHELSEA RETIREMENT COMMUNITY</t>
  </si>
  <si>
    <t>MEDILODGE OF CLARE</t>
  </si>
  <si>
    <t>MAJESTIC CARE OF BATTLE CREEK</t>
  </si>
  <si>
    <t>MEADOW BROOK MEDICAL CARE FACILITY</t>
  </si>
  <si>
    <t>GOGEBIC MEDICAL CARE FACILITY</t>
  </si>
  <si>
    <t>EATON COUNTY MEDICAL CARE FACI</t>
  </si>
  <si>
    <t>HURON CO MED CARE FACILITY</t>
  </si>
  <si>
    <t>CANAL VIEW - HOUGHTON COUNTY</t>
  </si>
  <si>
    <t>SKLD IONIA</t>
  </si>
  <si>
    <t>BAY BLUFFS-EMMET CO MED CARE FAC</t>
  </si>
  <si>
    <t>SPECTRUM HEALTH REHAB AND NURSING CENTER</t>
  </si>
  <si>
    <t>MEDILODGE OF ROCHESTER HILLS, INC</t>
  </si>
  <si>
    <t>ISABELLA CO MEDICAL CARE FACIL</t>
  </si>
  <si>
    <t>MISSION POINT NSG &amp; PHYS REHAB CENTER OF GRANDVILL</t>
  </si>
  <si>
    <t>MACKINAC STRAITS LONG TERM CARE UNIT</t>
  </si>
  <si>
    <t>BAY COUNTY MEDICAL CARE FACILITY</t>
  </si>
  <si>
    <t>HAROLD AND GRACE UPJOHN COMMUNITY CARE CENTER</t>
  </si>
  <si>
    <t>SPECTRUM HEALTH REHAB &amp; NSG CTRS-KELSEY HOSPITAL</t>
  </si>
  <si>
    <t>ABERDEEN REHABILITATION AND SKILLED NURSING CENTER</t>
  </si>
  <si>
    <t>EVERGREEN MANOR SENIOR CARE CE</t>
  </si>
  <si>
    <t>HOYT NURSING &amp; REHAB CENTRE</t>
  </si>
  <si>
    <t>MAJESTIC CARE OF LIVONIA</t>
  </si>
  <si>
    <t>LAPEER COUNTY MEDICAL CARE FAC</t>
  </si>
  <si>
    <t>GRANDVUE MEDICAL CARE FACILITY</t>
  </si>
  <si>
    <t>SOUTH LYON SENIOR CARE AND REHAB CENTER, L L C</t>
  </si>
  <si>
    <t>PLEASANT VIEW SHIAWASSEE COUNTY MED CARE FAC</t>
  </si>
  <si>
    <t>PINECREST MEDICAL CARE FACILITY</t>
  </si>
  <si>
    <t>OAKVIEW MEDICAL CARE FACILITY</t>
  </si>
  <si>
    <t>MARLETTE COMM HOSP LTCU</t>
  </si>
  <si>
    <t>SPECTRUM HEALTH REHAB &amp; NURSING CENTER-FULLER AVE</t>
  </si>
  <si>
    <t>NEWAYGO CO MEDICAL CARE FACILI</t>
  </si>
  <si>
    <t>GRAND TRAVERSE PAVILIONS</t>
  </si>
  <si>
    <t>TUSCOLA COUNTY MEDICAL CARE FACILITY</t>
  </si>
  <si>
    <t>SAMARITAS SENIOR LIVING CADILLAC</t>
  </si>
  <si>
    <t>SKLD BELTLINE</t>
  </si>
  <si>
    <t>PROMEDICA SKILLED NSG &amp; REHAB GROSSE POINTE WOODS</t>
  </si>
  <si>
    <t>SAGINAW SENIOR CARE AND REHAB CENTER, L L C</t>
  </si>
  <si>
    <t>LAKE WOODS NURSING &amp; REHABILITATION CENTER</t>
  </si>
  <si>
    <t>DURAND SENIOR CARE AND REHAB CENTER, L L C</t>
  </si>
  <si>
    <t>MAJESTIC CARE OF FLUSHING</t>
  </si>
  <si>
    <t>AVISTA NURSING AND REHAB</t>
  </si>
  <si>
    <t>SPECTRUM HEALTH REHAB &amp; NSG CTRS-UNITED HOSPITAL</t>
  </si>
  <si>
    <t>BAYSIDE VILLAGE</t>
  </si>
  <si>
    <t>SCHOOLCRAFT MEDICAL CARE FACILITY</t>
  </si>
  <si>
    <t>HEALTHSOURCE SAGINAW, INC</t>
  </si>
  <si>
    <t>MARTHA T BERRY MCF</t>
  </si>
  <si>
    <t>SANILAC MEDICAL CARE FACILITY</t>
  </si>
  <si>
    <t>PINE RIDGE - A REHABILITATION AND NURSING CENTER</t>
  </si>
  <si>
    <t>WELLBRIDGE OF GRAND BLANC</t>
  </si>
  <si>
    <t>MARSHALL NURSING AND REHABILITATION COMMUNITY</t>
  </si>
  <si>
    <t>MEDILODGE OF FRANKENMUTH</t>
  </si>
  <si>
    <t>REGENCY AT FREMONT</t>
  </si>
  <si>
    <t>HARTFORD NURSING &amp; REHABILITATION CENTER</t>
  </si>
  <si>
    <t>CHRISTIAN PARK VILLAGE</t>
  </si>
  <si>
    <t>LYNWOOD MANOR HEALTHCARE CENTER</t>
  </si>
  <si>
    <t>PROMEDICA SKILLED NSG &amp; REHAB BRIARWOOD</t>
  </si>
  <si>
    <t>MISSION POINT NSG PHY REHAB CTR OF MADISON HEIGHTS</t>
  </si>
  <si>
    <t>ASCENSION STANDISH HOSPITAL &amp; SKILLED NURSING FAC</t>
  </si>
  <si>
    <t>HILLSDALE CO MEDICAL CARE FACI</t>
  </si>
  <si>
    <t>MUNSON HEALTHCARE CRAWFORD CONTINUING CARE CENTER</t>
  </si>
  <si>
    <t>SPECTRUM HEALTH - REED CITY CA</t>
  </si>
  <si>
    <t>SKLD WHITEHALL</t>
  </si>
  <si>
    <t>OAKPOINTE SENIOR CARE AND REHAB CENTER</t>
  </si>
  <si>
    <t>MEDILODGE OF LEELANAU</t>
  </si>
  <si>
    <t>ALLEGAN COUNTY MEDICAL CARE FA</t>
  </si>
  <si>
    <t>MISSION POINT NSG &amp; PHY REHAB CTR OF CLAWSON</t>
  </si>
  <si>
    <t>SKLD BLOOMFIELD HILLS</t>
  </si>
  <si>
    <t>CARE AND REHABILITATION CENTER AT GLACIER HILLS</t>
  </si>
  <si>
    <t>LENAWEE MEDICAL CARE FACILITY</t>
  </si>
  <si>
    <t>FOUNTAIN VIEW OF MONROE</t>
  </si>
  <si>
    <t>MEDILODGE OF GRAND BLANC</t>
  </si>
  <si>
    <t>CHERRY HILL FOR NURSING AND REHABILITATION</t>
  </si>
  <si>
    <t>THE OASIS AT MONROE REHABILITATION AND NURSING CTR</t>
  </si>
  <si>
    <t>HERITAGE MANOR NURSING AND REHAB CENTER</t>
  </si>
  <si>
    <t>BURCHAM HILLS RETIREMENT CTR</t>
  </si>
  <si>
    <t>CALHOUN COUNTY MEDICAL CARE FACILITY</t>
  </si>
  <si>
    <t>EVANGELICAL HOME - SALINE</t>
  </si>
  <si>
    <t>BOULEVARD MANOR, LLC</t>
  </si>
  <si>
    <t>MEDILODGE OF GTC</t>
  </si>
  <si>
    <t>CHRISTIAN PARK HEALTH CARE CENTER</t>
  </si>
  <si>
    <t>BRITTANY MANOR</t>
  </si>
  <si>
    <t>FRIENDSHIP VILLAGE</t>
  </si>
  <si>
    <t>ST FRANCIS HOME</t>
  </si>
  <si>
    <t>LOURDES REHABILITATION AND HEALTHCARE CENTER</t>
  </si>
  <si>
    <t>LAURELS OF KENT (THE)</t>
  </si>
  <si>
    <t>VISTA GRANDE VILLA</t>
  </si>
  <si>
    <t>DIMONDALE NURSING CARE CENTER</t>
  </si>
  <si>
    <t>IRON CO MEDICAL CARE FACILITY</t>
  </si>
  <si>
    <t>MISSION POINT NSG &amp; PHY REHAB CTR OF WARREN</t>
  </si>
  <si>
    <t>REGENCY AT WATERFORD</t>
  </si>
  <si>
    <t>SKLD LEONARD</t>
  </si>
  <si>
    <t>WEST HICKORY HAVEN</t>
  </si>
  <si>
    <t>MEDILODGE OF STERLING HEIGHTS</t>
  </si>
  <si>
    <t>ELY MANOR</t>
  </si>
  <si>
    <t>THE ORCHARDS AT SOUTHGATE</t>
  </si>
  <si>
    <t>PROMEDICA SKILLED NSG &amp; REHAB KINGSFORD</t>
  </si>
  <si>
    <t>WELLSPRING LUTHERAN SERVICES</t>
  </si>
  <si>
    <t>SOUTH HAVEN NURSING AND REHABILITATION COMMUNITY</t>
  </si>
  <si>
    <t>WELLSPRING LUTHERAN  NURSING AND REHAB SERVICES</t>
  </si>
  <si>
    <t>HOLT SENIOR CARE AND REHAB CENTER, L L C</t>
  </si>
  <si>
    <t>MEDILODGE OF ALPENA</t>
  </si>
  <si>
    <t>HASTINGS REHABILITATION AND HEALTHCARE CENTER</t>
  </si>
  <si>
    <t>MEDILODGE OF KALAMAZOO</t>
  </si>
  <si>
    <t>MEDILODGE OF EAST LANSING</t>
  </si>
  <si>
    <t>MEDILODGE OF MIDLAND</t>
  </si>
  <si>
    <t>MEDILODGE OF LANSING</t>
  </si>
  <si>
    <t>MEDILODGE OF CASS CITY</t>
  </si>
  <si>
    <t>PROMEDICA SKILLED NSG &amp; REHAB ADRIAN</t>
  </si>
  <si>
    <t>PROMEDICA SKILLED NSG &amp; REHAB DANTO FAMILY</t>
  </si>
  <si>
    <t>BORGESS GARDENS</t>
  </si>
  <si>
    <t>MISSION POINT NSG &amp; PHY REHAB CTR OF GREENVILLE</t>
  </si>
  <si>
    <t>MEDILODGE OF SAULT STE MARIE</t>
  </si>
  <si>
    <t>MEDILODGE OF FARMINGTON</t>
  </si>
  <si>
    <t>MISSION POINT NSG &amp; PHY REHAB CTR OF CEDAR SPRINGS</t>
  </si>
  <si>
    <t>LAKEVIEW EXTENDED CARE AND REHAB</t>
  </si>
  <si>
    <t>MEDILODGE OF SOUTHFIELD</t>
  </si>
  <si>
    <t>RIVERGATE HEALTH CARE CENTER</t>
  </si>
  <si>
    <t>LAURELS OF BEDFORD (THE)</t>
  </si>
  <si>
    <t>MEDILODGE OF TAYLOR</t>
  </si>
  <si>
    <t>SANCTUARY AT MCAULEY</t>
  </si>
  <si>
    <t>LAURELS OF COLDWATER,THE</t>
  </si>
  <si>
    <t>PORTER HILLS HEALTH CENTER</t>
  </si>
  <si>
    <t>ALAMO NURSING HOME INC</t>
  </si>
  <si>
    <t>MISSION POINT NSG &amp; PHY REHAB CTR OF BIG RAPIDS</t>
  </si>
  <si>
    <t>LAURELS OF SANDY CREEK (THE)</t>
  </si>
  <si>
    <t>REGENCY AT ST CLAIR SHORES</t>
  </si>
  <si>
    <t>LAHSER HILLS CARE CENTRE</t>
  </si>
  <si>
    <t>MARQUETTE COUNTY MEDICAL CARE FACILITY</t>
  </si>
  <si>
    <t>OAKRIDGE MANOR NURSING &amp; REHAB CENTER LLC</t>
  </si>
  <si>
    <t>RIVERSIDE HEALTHCARE CENTER</t>
  </si>
  <si>
    <t>LAURELS OF HUDSONVILLE (THE)</t>
  </si>
  <si>
    <t>MEDILODGE OF LIVINGSTON</t>
  </si>
  <si>
    <t>MEDILODGE OF HOWELL</t>
  </si>
  <si>
    <t>GLADWIN NURSING AND REHABILITATION COMMUNITY</t>
  </si>
  <si>
    <t>MEDILODGE OF TRAVERSE CITY</t>
  </si>
  <si>
    <t>EDISON CHRISTIAN HEALTH CENTER</t>
  </si>
  <si>
    <t>KITH HAVEN</t>
  </si>
  <si>
    <t>FROH COMMUNITY HOME</t>
  </si>
  <si>
    <t>SKLD ZEELAND</t>
  </si>
  <si>
    <t>MISSION POINT NSG &amp; PHY REHAB CTR OF ISHPEMING</t>
  </si>
  <si>
    <t>MEDILODGE OF GAYLORD</t>
  </si>
  <si>
    <t>SKLD PLYMOUTH</t>
  </si>
  <si>
    <t>CASS COUNTY MEDICAL CARE FACIL</t>
  </si>
  <si>
    <t>GRACE HEALTHCARE OF THREE RIVERS</t>
  </si>
  <si>
    <t>MISSION POINT NSG &amp; PHYSICAL REHAB CTR OF LAMONT</t>
  </si>
  <si>
    <t>MEDILODGE AT THE SHORE</t>
  </si>
  <si>
    <t>MISSION POINT NSG &amp; PHYSICAL REHAB CTR OF BELDING</t>
  </si>
  <si>
    <t>MEDILODGE OF LUDINGTON</t>
  </si>
  <si>
    <t>FAITH HAVEN SENIOR CARE CENTRE</t>
  </si>
  <si>
    <t>ARBOR MANOR CARE CENTER</t>
  </si>
  <si>
    <t>CHALET OF NILES, LLC</t>
  </si>
  <si>
    <t>MISSION POINT NSG &amp; PHY REHAB CTR OF FLINT</t>
  </si>
  <si>
    <t>SKLD LIVONIA</t>
  </si>
  <si>
    <t>MISSION POINT NSG &amp; PHY REHAB CTR OF FOREST HILLS</t>
  </si>
  <si>
    <t>NORLITE NURSING CENTER</t>
  </si>
  <si>
    <t>MARWOOD MANOR NURSING HOME</t>
  </si>
  <si>
    <t>MEDILODGE OF ST CLAIR</t>
  </si>
  <si>
    <t>MEDILODGE OF YALE</t>
  </si>
  <si>
    <t>MISSION POINT NSG &amp; PHY REHAB CTR OF CRANBROOK</t>
  </si>
  <si>
    <t>NORTH OTTAWA CARE CENTER</t>
  </si>
  <si>
    <t>WEST OAKS SENIOR CARE &amp; REHAB CENTER</t>
  </si>
  <si>
    <t>APPLEWOOD NURSING CENTER INC</t>
  </si>
  <si>
    <t>BELLE FOUNTAIN NURSING &amp; REHABILITATION CENTER</t>
  </si>
  <si>
    <t>VALLEY VIEW CARE CENTER</t>
  </si>
  <si>
    <t>RESTHAVEN CARE CENTER</t>
  </si>
  <si>
    <t>MEDILODGE OF TAWAS CITY</t>
  </si>
  <si>
    <t>CHIPPEWA COUNTY WAR MEM HOSP LTCU</t>
  </si>
  <si>
    <t>HAMILTON NURSING HOME</t>
  </si>
  <si>
    <t>SCHNEPP SENIOR CARE AND REHAB CENTER</t>
  </si>
  <si>
    <t>LAURELS OF MT. PLEASANT (THE)</t>
  </si>
  <si>
    <t>BAY SHORES SENIOR CARE AND REHAB CENTER</t>
  </si>
  <si>
    <t>PROMEDICA SKILLED NSG &amp; REHAB THREE RIVERS</t>
  </si>
  <si>
    <t>MEDILODGE OF PORTAGE</t>
  </si>
  <si>
    <t>CLARK RETIREMENT COMMUNITY</t>
  </si>
  <si>
    <t>MISSION POINT NSG &amp; PHY REHAB CTR OF CLINTON TWP</t>
  </si>
  <si>
    <t>KALKASKA MEMORIAL HEALTH CENTER</t>
  </si>
  <si>
    <t>ST ANTHONY HEALTHCARE CENTER</t>
  </si>
  <si>
    <t>MEDILODGE OF MUNISING</t>
  </si>
  <si>
    <t>PROMEDICA SKILLED NSG &amp; REHAB BAY CITY</t>
  </si>
  <si>
    <t>MEDILODGE OF STERLING</t>
  </si>
  <si>
    <t>MEDILODGE OF PORT HURON</t>
  </si>
  <si>
    <t>REGENCY AT CHENE</t>
  </si>
  <si>
    <t>MEDILODGE OF HILLMAN</t>
  </si>
  <si>
    <t>AUTUMN WOODS RESIDENTIAL HLTH</t>
  </si>
  <si>
    <t>PROMEDICA SKILLED NSG &amp; REHAB DEARBORN HEIGHTS</t>
  </si>
  <si>
    <t>THE NEIGHBORHOODS OF WHITE LAKE</t>
  </si>
  <si>
    <t>GRAYLING NURSING &amp; REHAB COMMUNITY</t>
  </si>
  <si>
    <t>GREENFIELD REHAB AND NURSING CENTER</t>
  </si>
  <si>
    <t>BRONSON COMMONS</t>
  </si>
  <si>
    <t>AUTUMNWOOD OF MCBAIN</t>
  </si>
  <si>
    <t>HEARTLAND HEALTH CARE CENTER-ALLEN PARK</t>
  </si>
  <si>
    <t>HOLLAND HOME - RAYBROOK MANOR</t>
  </si>
  <si>
    <t>SKLD WYOMING</t>
  </si>
  <si>
    <t>GREAT LAKES REHAB CENTER</t>
  </si>
  <si>
    <t>SHOREPOINTE NURSING CENTER</t>
  </si>
  <si>
    <t>WESTWOOD NURSING CENTER</t>
  </si>
  <si>
    <t>FAIRLANE SENIOR CARE AND REHAB CENTER</t>
  </si>
  <si>
    <t>AUTUMNWOOD OF DECKERVILLE</t>
  </si>
  <si>
    <t>GRACE OF DOUGLAS</t>
  </si>
  <si>
    <t>ALLENDALE NURSING AND REHABILITATION COMMUNITY</t>
  </si>
  <si>
    <t>THE OAKS AT NORTHPOINTE WOODS</t>
  </si>
  <si>
    <t>REGENCY HEIGHTS-DETROIT</t>
  </si>
  <si>
    <t>SANCTUARY AT FRASER VILLA</t>
  </si>
  <si>
    <t>MISSION POINT NSG &amp; PHY REHAB CTR OF ELMWOOD</t>
  </si>
  <si>
    <t>COURTNEY MANOR</t>
  </si>
  <si>
    <t>ALTERCARE OF BIG RAPIDS CTR FOR REHAB &amp; NURSING CA</t>
  </si>
  <si>
    <t>PAUL OLIVER MEMORIAL HOSPITAL LTCU</t>
  </si>
  <si>
    <t>MISSION POINT NSG &amp; PHY REHAB CTR OF CLARKSTON</t>
  </si>
  <si>
    <t>BEAUMONT REHAB &amp; CONTINUING CARE FARMINGTON HILLS</t>
  </si>
  <si>
    <t>NORTH WOODS NURSING CENTER</t>
  </si>
  <si>
    <t>FOUR CHAPLAINS NRSG CARE CTR</t>
  </si>
  <si>
    <t>MISSION POINT NSG &amp; PHY REHAB CTR OF WOODWARD</t>
  </si>
  <si>
    <t>BELLBROOK</t>
  </si>
  <si>
    <t>LIFE CARE CENTER OF PLAINWELL</t>
  </si>
  <si>
    <t>MEMORIAL HEALTHCARE CENTER LTC</t>
  </si>
  <si>
    <t>MEDILODGE OF SHORELINE</t>
  </si>
  <si>
    <t>BEACONSHIRE NURSING CENTRE</t>
  </si>
  <si>
    <t>RIVERVIEW HEALTH AND REHAB CENTER NORTH</t>
  </si>
  <si>
    <t>POMEROY LIVING ROCHESTER SKILLED REHABILITATION</t>
  </si>
  <si>
    <t>REGENCY AT LIVONIA</t>
  </si>
  <si>
    <t>THE ORCHARDS AT HARPER WOODS</t>
  </si>
  <si>
    <t>LAKE ORION NURSING CENTER</t>
  </si>
  <si>
    <t>FENTON HEALTHCARE</t>
  </si>
  <si>
    <t>LAURELS OF GALESBURG (THE)</t>
  </si>
  <si>
    <t>POMEROY LIVING STERLING SKILLED REHABILITATION</t>
  </si>
  <si>
    <t>GLADWIN PINES NURSING AND REHABILITATION CENTER</t>
  </si>
  <si>
    <t>MEDILODGE OF RICHMOND</t>
  </si>
  <si>
    <t>SKLD WEST BLOOMFIELD</t>
  </si>
  <si>
    <t>WEST BLOOMFIELD HEALTH AND REHABILITATION CENTER</t>
  </si>
  <si>
    <t>MEDILODGE OF MT PLEASANT</t>
  </si>
  <si>
    <t>THE ORCHARDS AT ROSEVILLE</t>
  </si>
  <si>
    <t>SHEFFIELD MANOR NURSING &amp; REHAB CENTER</t>
  </si>
  <si>
    <t>MEDILODGE OF MARSHALL</t>
  </si>
  <si>
    <t>BOULEVARD TEMPLE CARE CENTER, LLC</t>
  </si>
  <si>
    <t>GRAND OAKS NURSING CENTER</t>
  </si>
  <si>
    <t>OMNI CONTINUING CARE</t>
  </si>
  <si>
    <t>BEAUMONT REHABILITATION &amp; CONTINUING CARE DEARBORN</t>
  </si>
  <si>
    <t>THE OASIS AT ADRIAN REHABILITATION AND NURSING CTR</t>
  </si>
  <si>
    <t>SHELBY HEALTH AND REHABILITATION CENTER</t>
  </si>
  <si>
    <t>MEDILODGE OF PLYMOUTH</t>
  </si>
  <si>
    <t>THE MANOR OF FARMINGTON HILLS</t>
  </si>
  <si>
    <t>ADVANTAGE LIVING CENTER - WARREN</t>
  </si>
  <si>
    <t>MISSION POINT NSG &amp; PHY REHAB CTR OF ROSCOMMON</t>
  </si>
  <si>
    <t>LAURELS OF FULTON,THE</t>
  </si>
  <si>
    <t>LAKEVIEW MANOR HEALTHCARE CENTER</t>
  </si>
  <si>
    <t>RIVERGATE TERRACE</t>
  </si>
  <si>
    <t>MEDILODGE OF CAMPUS AREA</t>
  </si>
  <si>
    <t>MAPLE WOODS MANOR</t>
  </si>
  <si>
    <t>KING NURSING &amp; REHABILITATION COMMUNITY</t>
  </si>
  <si>
    <t>PROMEDICA MONROE SKILLED NURSING AND REHAB</t>
  </si>
  <si>
    <t>THE ORCHARDS AT WAYNE</t>
  </si>
  <si>
    <t>HILLCREST NURSING AND REHABILITATION COMMUNITY</t>
  </si>
  <si>
    <t>OAKLAND NURSING CENTER</t>
  </si>
  <si>
    <t>THE SPRINGS AT THE FOUNTAINS</t>
  </si>
  <si>
    <t>HERITAGE NURSING AND REHABILITATION COMMUNITY</t>
  </si>
  <si>
    <t>BOULDER PARK TERRACE</t>
  </si>
  <si>
    <t>ST JAMES NURSING CENTER</t>
  </si>
  <si>
    <t>THE VILLAGE OF EAST HARBOR</t>
  </si>
  <si>
    <t>THE MANOR OF NOVI</t>
  </si>
  <si>
    <t>MARYWOOD NURSING CARE CENTER</t>
  </si>
  <si>
    <t>ASHLEY HEALTHCARE CENTER</t>
  </si>
  <si>
    <t>RIVERSIDE NURSING CENTRE</t>
  </si>
  <si>
    <t>MOMENTOUS HEALTH AT BATTLE CREEK</t>
  </si>
  <si>
    <t>MISSION POINT HEALTH CAMPUS OF JACKSON</t>
  </si>
  <si>
    <t>HOLLAND HOME BRETON REHABILITATION &amp; LIVING CENTRE</t>
  </si>
  <si>
    <t>THE LODGE AT TAYLOR</t>
  </si>
  <si>
    <t>MEDILODGE OF WESTWOOD</t>
  </si>
  <si>
    <t>LINCOLN HAVEN NURSING &amp; REHAB COMMUNITY</t>
  </si>
  <si>
    <t>REGENCY AT WHITMORE LAKE</t>
  </si>
  <si>
    <t>LAKEPOINTE SENIOR CARE AND REHAB CENTER, L L C</t>
  </si>
  <si>
    <t>ROOSEVELT PARK NURSING AND REHABILITATION COMMUNIT</t>
  </si>
  <si>
    <t>WILLOWBROOK MANOR</t>
  </si>
  <si>
    <t>GREENTREE OF HUBBELL REHAB AND HEALTH</t>
  </si>
  <si>
    <t>MISSION POINT NSG &amp; PHY REHAB CTR OF HANCOCK</t>
  </si>
  <si>
    <t>MEDILODGE OF ROGERS CITY</t>
  </si>
  <si>
    <t>EASTWOOD NURSING CENTER</t>
  </si>
  <si>
    <t>CANTERBURY ON THE LAKE</t>
  </si>
  <si>
    <t>WOODWARD HILLS HEALTH AND REHABILITATION CTR</t>
  </si>
  <si>
    <t>MENOMINEE HEALTH SERVICES</t>
  </si>
  <si>
    <t>PINE CREEK MANOR SKILLED NURSING &amp; REHAB CENTER</t>
  </si>
  <si>
    <t>ARIA NURSING AND REHAB</t>
  </si>
  <si>
    <t>MEDILODGE OF MONROE</t>
  </si>
  <si>
    <t>WESTGATE NURSING &amp; REHAB COMMUNITY</t>
  </si>
  <si>
    <t>MEDILODGE OF CHEBOYGAN</t>
  </si>
  <si>
    <t>HILLSDALE HOSPITAL MCGUIRE AND MACRITCHIE LTCU</t>
  </si>
  <si>
    <t>OVID HEALTHCARE CENTER</t>
  </si>
  <si>
    <t>COUNTRYSIDE CARE CENTER</t>
  </si>
  <si>
    <t>MCLAREN LAPEER REGION</t>
  </si>
  <si>
    <t>FOUR SEASONS NURSING CENTER OF WESTLAND</t>
  </si>
  <si>
    <t>PROMEDICA SKILLED NSG &amp; REHAB ANN ARBOR</t>
  </si>
  <si>
    <t>MEDILODGE OF GREEN VIEW</t>
  </si>
  <si>
    <t>ARGENTINE CARE CENTER</t>
  </si>
  <si>
    <t>COVENANT MEDICAL CENTER,  INC</t>
  </si>
  <si>
    <t>FOUNTAIN BLEU HEALTH AND REHABILITATION CENTER</t>
  </si>
  <si>
    <t>MAPLE VALLEY NURSING HOME</t>
  </si>
  <si>
    <t>LAKELAND CENTER (THE)</t>
  </si>
  <si>
    <t>LIVONIA WOODS NURSING AND REHABILITATION</t>
  </si>
  <si>
    <t>ROUBAL CARE AND REHAB CENTER</t>
  </si>
  <si>
    <t>HURON WOODS NURSING CENTER</t>
  </si>
  <si>
    <t>ALLEGRIA VILLAGE</t>
  </si>
  <si>
    <t>WEST WOODS OF NILES</t>
  </si>
  <si>
    <t>MISSION POINT NSG &amp; PHYSICAL REHAB CTR OF DETROIT</t>
  </si>
  <si>
    <t>MISSION POINT NSG &amp; PHY REHAB OF SUPERIOR WOODS</t>
  </si>
  <si>
    <t>RIVERIDGE REHABILITATION &amp; HEALTHCARE CENTER</t>
  </si>
  <si>
    <t>CARRIAGE HOUSE NURSING AND REHAB</t>
  </si>
  <si>
    <t>MEDILODGE OF MONTROSE INC</t>
  </si>
  <si>
    <t>IRON RIVER CARE CENTER</t>
  </si>
  <si>
    <t>HAZEL I FINDLAY COUNTRY MANOR</t>
  </si>
  <si>
    <t>COVENTRY HOUSE INN</t>
  </si>
  <si>
    <t>FISHER SENIOR CARE AND REHAB</t>
  </si>
  <si>
    <t>STRATFORD PINES NURSING AND REHABILITATION CENTER</t>
  </si>
  <si>
    <t>ADVANTAGE LIVING CENTER - ARMADA</t>
  </si>
  <si>
    <t>ORCHARD CREEK SKILLED NURSING</t>
  </si>
  <si>
    <t>FREEMAN NURSING &amp; REHAB COMMUNITY</t>
  </si>
  <si>
    <t>MAPLE MANOR REHAB CENTER</t>
  </si>
  <si>
    <t>COVENANT VILLAGE OF THE GREAT LAKES</t>
  </si>
  <si>
    <t>CARETEL INNS OF BRIGHTON</t>
  </si>
  <si>
    <t>REGENCY MANOR NURSING &amp; REHABILITATION CENTER</t>
  </si>
  <si>
    <t>PROMEDICA SKILLED NSG &amp; REHAB CANTON</t>
  </si>
  <si>
    <t>CHURCH OF CHRIST CARE CENTER</t>
  </si>
  <si>
    <t>REGENCY ON THE LAKE - FORT GRATIOT</t>
  </si>
  <si>
    <t>QUALICARE NURSING HOME</t>
  </si>
  <si>
    <t>ROYALTON MANOR, L L C</t>
  </si>
  <si>
    <t>PORTAGEPOINTE</t>
  </si>
  <si>
    <t>WEST WOODS OF BRIDGMAN</t>
  </si>
  <si>
    <t>PROMEDICA SKILLED NSG &amp; REHAB OAKLAND</t>
  </si>
  <si>
    <t>JAMIESON NURSING HOME</t>
  </si>
  <si>
    <t>MEDILODGE OF WYOMING</t>
  </si>
  <si>
    <t>THE ORCHARDS AT SAMARITAN</t>
  </si>
  <si>
    <t>BEACON HILL AT EASTGATE</t>
  </si>
  <si>
    <t>FOX RUN VILLAGE</t>
  </si>
  <si>
    <t>CARETEL INNS OF TRI-CITIES</t>
  </si>
  <si>
    <t>LAURELS OF CARSON CITY</t>
  </si>
  <si>
    <t>PLAINWELL PINES NURSING AND REHABILITATION COMMUNI</t>
  </si>
  <si>
    <t>MEDILODGE OF HOLLAND</t>
  </si>
  <si>
    <t>THE OAKS AT BYRON CENTER</t>
  </si>
  <si>
    <t>MEADOW WOODS NURSING AND REHAB CENTER</t>
  </si>
  <si>
    <t>CHESANING NURSING AND REHABILITATION CENTER</t>
  </si>
  <si>
    <t>WESTLAKE HEALTH CAMPUS</t>
  </si>
  <si>
    <t>ST ANNS HOME</t>
  </si>
  <si>
    <t>HICKORY RIDGE OF TEMPERANCE</t>
  </si>
  <si>
    <t>CARETEL INNS OF LINDEN</t>
  </si>
  <si>
    <t>MEDILODGE OF OKEMOS</t>
  </si>
  <si>
    <t>IHM SENIOR LIVING COMMUNITY</t>
  </si>
  <si>
    <t>VALLEY HEALTH CENTER</t>
  </si>
  <si>
    <t>MEDILODGE OF MILFORD</t>
  </si>
  <si>
    <t>BISHOP NOA HOME FOR SENIOR CITIZENS</t>
  </si>
  <si>
    <t>THE TIMBERS OF CASS COUNTY</t>
  </si>
  <si>
    <t>MEDILODGE OF CAPITAL AREA</t>
  </si>
  <si>
    <t>THE VILLAGES OF LAPEER NURSING &amp; REHABILITATION</t>
  </si>
  <si>
    <t>REGENCY AT WESTLAND</t>
  </si>
  <si>
    <t>REGENCY AT CANTON</t>
  </si>
  <si>
    <t>REGENCY AT BLUFFS PARK</t>
  </si>
  <si>
    <t>RIVERVIEW HEALTH &amp; REHAB CENTER</t>
  </si>
  <si>
    <t>THE OAKS AT WOODFIELD</t>
  </si>
  <si>
    <t>STONEGATE HEALTH CAMPUS</t>
  </si>
  <si>
    <t>SHELBY CROSSING HEALTH CAMPUS</t>
  </si>
  <si>
    <t>NOTTING HILL OF WEST BLOOMFIELD</t>
  </si>
  <si>
    <t>MISSION POINT NSG &amp; PHY REHAB CTR OF BEVERLY HILLS</t>
  </si>
  <si>
    <t>PROMEDICA SKILLED NSG &amp; REHAB STERLING HEIGHTS</t>
  </si>
  <si>
    <t>REGENCY AT GRAND BLANC</t>
  </si>
  <si>
    <t>WELLBRIDGE OF BRIGHTON</t>
  </si>
  <si>
    <t>MAPLE MANOR REHAB CENTER OF NOVI INC</t>
  </si>
  <si>
    <t>THE WILLOWS AT EAST LANSING</t>
  </si>
  <si>
    <t>THE WILLOWS AT OKEMOS</t>
  </si>
  <si>
    <t>WELLBRIDGE OF NOVI, LLC</t>
  </si>
  <si>
    <t>OAKLAND MANOR NURSING &amp; REHAB CENTER LLC</t>
  </si>
  <si>
    <t>WELLBRIDGE OF ROMEO, LLC</t>
  </si>
  <si>
    <t>HELEN NEWBERRY JOY HOSPITAL LTCU</t>
  </si>
  <si>
    <t>REGENCY AT LANSING WEST</t>
  </si>
  <si>
    <t>THE WILLOWS AT HOWELL</t>
  </si>
  <si>
    <t>MARY FREE BED SUB-ACUTE REHABILITATION</t>
  </si>
  <si>
    <t>THE RIVERS HEALTH &amp; REHAB CENTER OF GROSSE POINTE</t>
  </si>
  <si>
    <t>REGENCY AT SHELBY TOWNSHIP</t>
  </si>
  <si>
    <t>GENESYS SHORT-TERM REHABILITATION CENTER</t>
  </si>
  <si>
    <t>WINDEMERE PARK HEALTH AND REHAB CENTER</t>
  </si>
  <si>
    <t>WELLBRIDGE OF FENTON</t>
  </si>
  <si>
    <t>WELLBRIDGE OF ROCHESTER HILLS</t>
  </si>
  <si>
    <t>NOVI LAKES HEALTH CAMPUS</t>
  </si>
  <si>
    <t>LAKESIDE MANOR NURSING AND REHABILITATION CENTER</t>
  </si>
  <si>
    <t>WELLBRIDGE OF PINCKNEY</t>
  </si>
  <si>
    <t>ORCHARD GROVE HEALTH CAMPUS</t>
  </si>
  <si>
    <t>MISSION POINT NURSING AND REHAB CENTER OF HOLLY</t>
  </si>
  <si>
    <t>HEALTHBRIDGE POST-ACUTE REHABILITATION</t>
  </si>
  <si>
    <t>DJ JACOBETTI HOME FOR VETERANS</t>
  </si>
  <si>
    <t>AERIUS HEALTH CENTER</t>
  </si>
  <si>
    <t>WELLBRIDGE OF CLARKSTON</t>
  </si>
  <si>
    <t>THE OAKS AT BELMONT</t>
  </si>
  <si>
    <t>GILBERT RESIDENCE (THE)</t>
  </si>
  <si>
    <t>NORTHVILLE MANOR</t>
  </si>
  <si>
    <t>SCHEURER HOSPITAL LTCU</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</si>
  <si>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</si>
  <si>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</si>
  <si>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</si>
  <si>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</si>
  <si>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</si>
  <si>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</si>
  <si>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</si>
  <si>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</si>
  <si>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</si>
  <si>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</si>
  <si>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</si>
  <si>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</si>
  <si>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</si>
  <si>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</si>
  <si>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</si>
  <si>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</si>
  <si>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</si>
  <si>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</si>
  <si>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</si>
  <si>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</si>
  <si>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</si>
  <si>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</si>
  <si>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</si>
  <si>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</si>
  <si>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</si>
  <si>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</si>
  <si>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</si>
  <si>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</si>
  <si>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</si>
  <si>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</si>
  <si>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</si>
  <si>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</si>
  <si>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</si>
  <si>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</si>
  <si>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</si>
  <si>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</si>
  <si>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</si>
  <si>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</si>
  <si>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</si>
  <si>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</si>
  <si>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</si>
  <si>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</si>
  <si>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</si>
  <si>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</si>
  <si>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</si>
  <si>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</si>
  <si>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</si>
  <si>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</si>
  <si>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</si>
  <si>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</si>
  <si>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</si>
  <si>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Calhoun</t>
  </si>
  <si>
    <t>Jackson</t>
  </si>
  <si>
    <t>St. Clair</t>
  </si>
  <si>
    <t>Monroe</t>
  </si>
  <si>
    <t>Crawford</t>
  </si>
  <si>
    <t>Van Buren</t>
  </si>
  <si>
    <t>Lake</t>
  </si>
  <si>
    <t>Delta</t>
  </si>
  <si>
    <t>Kent</t>
  </si>
  <si>
    <t>Bay</t>
  </si>
  <si>
    <t>Osceola</t>
  </si>
  <si>
    <t>Berrien</t>
  </si>
  <si>
    <t>Wayne</t>
  </si>
  <si>
    <t>Clinton</t>
  </si>
  <si>
    <t>Livingston</t>
  </si>
  <si>
    <t>Mason</t>
  </si>
  <si>
    <t>Cass</t>
  </si>
  <si>
    <t>St. Joseph</t>
  </si>
  <si>
    <t>Emmet</t>
  </si>
  <si>
    <t>Dickinson</t>
  </si>
  <si>
    <t>Ottawa</t>
  </si>
  <si>
    <t>Oceana</t>
  </si>
  <si>
    <t>Manistee</t>
  </si>
  <si>
    <t>Muskegon</t>
  </si>
  <si>
    <t>Benzie</t>
  </si>
  <si>
    <t>Otsego</t>
  </si>
  <si>
    <t>Branch</t>
  </si>
  <si>
    <t>Barry</t>
  </si>
  <si>
    <t>Iosco</t>
  </si>
  <si>
    <t>Ingham</t>
  </si>
  <si>
    <t>Gratiot</t>
  </si>
  <si>
    <t>Washtenaw</t>
  </si>
  <si>
    <t>Clare</t>
  </si>
  <si>
    <t>Antrim</t>
  </si>
  <si>
    <t>Gogebic</t>
  </si>
  <si>
    <t>Eaton</t>
  </si>
  <si>
    <t>Huron</t>
  </si>
  <si>
    <t>Houghton</t>
  </si>
  <si>
    <t>Ionia</t>
  </si>
  <si>
    <t>Oakland</t>
  </si>
  <si>
    <t>Isabella</t>
  </si>
  <si>
    <t>Mackinac</t>
  </si>
  <si>
    <t>Kalamazoo</t>
  </si>
  <si>
    <t>Montcalm</t>
  </si>
  <si>
    <t>Saginaw</t>
  </si>
  <si>
    <t>Lapeer</t>
  </si>
  <si>
    <t>Charlevoix</t>
  </si>
  <si>
    <t>Shiawassee</t>
  </si>
  <si>
    <t>Menominee</t>
  </si>
  <si>
    <t>Sanilac</t>
  </si>
  <si>
    <t>Newaygo</t>
  </si>
  <si>
    <t>Grand Traverse</t>
  </si>
  <si>
    <t>Tuscola</t>
  </si>
  <si>
    <t>Wexford</t>
  </si>
  <si>
    <t>Genesee</t>
  </si>
  <si>
    <t>Baraga</t>
  </si>
  <si>
    <t>Schoolcraft</t>
  </si>
  <si>
    <t>Macomb</t>
  </si>
  <si>
    <t>Lenawee</t>
  </si>
  <si>
    <t>Arenac</t>
  </si>
  <si>
    <t>Hillsdale</t>
  </si>
  <si>
    <t>Leelanau</t>
  </si>
  <si>
    <t>Allegan</t>
  </si>
  <si>
    <t>Midland</t>
  </si>
  <si>
    <t>Iron</t>
  </si>
  <si>
    <t>Alpena</t>
  </si>
  <si>
    <t>Chippewa</t>
  </si>
  <si>
    <t>Mecosta</t>
  </si>
  <si>
    <t>Marquette</t>
  </si>
  <si>
    <t>Gladwin</t>
  </si>
  <si>
    <t>Oscoda</t>
  </si>
  <si>
    <t>Kalkaska</t>
  </si>
  <si>
    <t>Alger</t>
  </si>
  <si>
    <t>Montmorency</t>
  </si>
  <si>
    <t>Missaukee</t>
  </si>
  <si>
    <t>Roscommon</t>
  </si>
  <si>
    <t>Alcona</t>
  </si>
  <si>
    <t>Presque Isle</t>
  </si>
  <si>
    <t>Cheboygan</t>
  </si>
  <si>
    <t>Luce</t>
  </si>
  <si>
    <t>JACKSON</t>
  </si>
  <si>
    <t>GREENVILLE</t>
  </si>
  <si>
    <t>TROY</t>
  </si>
  <si>
    <t>CENTREVILLE</t>
  </si>
  <si>
    <t>LINDEN</t>
  </si>
  <si>
    <t>WARREN</t>
  </si>
  <si>
    <t>MARSHALL</t>
  </si>
  <si>
    <t>ALMA</t>
  </si>
  <si>
    <t>TAYLOR</t>
  </si>
  <si>
    <t>DOUGLAS</t>
  </si>
  <si>
    <t>MONTROSE</t>
  </si>
  <si>
    <t>FREMONT</t>
  </si>
  <si>
    <t>RICHMOND</t>
  </si>
  <si>
    <t>ROSEVILLE</t>
  </si>
  <si>
    <t>LINCOLN</t>
  </si>
  <si>
    <t>BELMONT</t>
  </si>
  <si>
    <t>STERLING</t>
  </si>
  <si>
    <t>BRIGHTON</t>
  </si>
  <si>
    <t>HOLLY</t>
  </si>
  <si>
    <t>MILFORD</t>
  </si>
  <si>
    <t>WATERFORD</t>
  </si>
  <si>
    <t>FARMINGTON</t>
  </si>
  <si>
    <t>PLYMOUTH</t>
  </si>
  <si>
    <t>TRENTON</t>
  </si>
  <si>
    <t>MONROE</t>
  </si>
  <si>
    <t>BALDWIN</t>
  </si>
  <si>
    <t>CANTON</t>
  </si>
  <si>
    <t>ADRIAN</t>
  </si>
  <si>
    <t>COMMERCE</t>
  </si>
  <si>
    <t>MOUNT PLEASANT</t>
  </si>
  <si>
    <t>LANSING</t>
  </si>
  <si>
    <t>BATTLE CREEK</t>
  </si>
  <si>
    <t>WAYLAND</t>
  </si>
  <si>
    <t>GALESBURG</t>
  </si>
  <si>
    <t>NILES</t>
  </si>
  <si>
    <t>BLOOMINGDALE</t>
  </si>
  <si>
    <t>DURAND</t>
  </si>
  <si>
    <t>PONTIAC</t>
  </si>
  <si>
    <t>FRANKFORT</t>
  </si>
  <si>
    <t>PORTAGE</t>
  </si>
  <si>
    <t>LOWELL</t>
  </si>
  <si>
    <t>WAKEFIELD</t>
  </si>
  <si>
    <t>COLDWATER</t>
  </si>
  <si>
    <t>CHELSEA</t>
  </si>
  <si>
    <t>HART</t>
  </si>
  <si>
    <t>MANISTEE</t>
  </si>
  <si>
    <t>MUSKEGON</t>
  </si>
  <si>
    <t>GAYLORD</t>
  </si>
  <si>
    <t>HASTINGS</t>
  </si>
  <si>
    <t>TAWAS CITY</t>
  </si>
  <si>
    <t>REDFORD</t>
  </si>
  <si>
    <t>OKEMOS</t>
  </si>
  <si>
    <t>CLARE</t>
  </si>
  <si>
    <t>BELLAIRE</t>
  </si>
  <si>
    <t>CHARLOTTE</t>
  </si>
  <si>
    <t>BAD AXE</t>
  </si>
  <si>
    <t>HANCOCK</t>
  </si>
  <si>
    <t>IONIA</t>
  </si>
  <si>
    <t>HARBOR SPRINGS</t>
  </si>
  <si>
    <t>GRAND RAPIDS</t>
  </si>
  <si>
    <t>ROCHESTER HILLS</t>
  </si>
  <si>
    <t>GRANDVILLE</t>
  </si>
  <si>
    <t>SAINT IGNACE</t>
  </si>
  <si>
    <t>ESSEXVILLE</t>
  </si>
  <si>
    <t>KALAMAZOO</t>
  </si>
  <si>
    <t>LAKEVIEW</t>
  </si>
  <si>
    <t>SAGINAW</t>
  </si>
  <si>
    <t>LIVONIA</t>
  </si>
  <si>
    <t>LAPEER</t>
  </si>
  <si>
    <t>EAST JORDAN</t>
  </si>
  <si>
    <t>SOUTH LYON</t>
  </si>
  <si>
    <t>OWOSSO</t>
  </si>
  <si>
    <t>POWERS</t>
  </si>
  <si>
    <t>LUDINGTON</t>
  </si>
  <si>
    <t>MARLETTE</t>
  </si>
  <si>
    <t>TRAVERSE CITY</t>
  </si>
  <si>
    <t>CARO</t>
  </si>
  <si>
    <t>CADILLAC</t>
  </si>
  <si>
    <t>GROSSE POINTE WOODS</t>
  </si>
  <si>
    <t>FLUSHING</t>
  </si>
  <si>
    <t>L' ANSE</t>
  </si>
  <si>
    <t>MANISTIQUE</t>
  </si>
  <si>
    <t>MOUNT CLEMENS</t>
  </si>
  <si>
    <t>SANDUSKY</t>
  </si>
  <si>
    <t>STEVENSVILLE</t>
  </si>
  <si>
    <t>GRAND BLANC</t>
  </si>
  <si>
    <t>FRANKENMUTH</t>
  </si>
  <si>
    <t>DETROIT</t>
  </si>
  <si>
    <t>ESCANABA</t>
  </si>
  <si>
    <t>FLINT</t>
  </si>
  <si>
    <t>MADISON HEIGHTS</t>
  </si>
  <si>
    <t>STANDISH</t>
  </si>
  <si>
    <t>HILLSDALE</t>
  </si>
  <si>
    <t>GRAYLING</t>
  </si>
  <si>
    <t>REED CITY</t>
  </si>
  <si>
    <t>WHITEHALL</t>
  </si>
  <si>
    <t>SUTTONS BAY</t>
  </si>
  <si>
    <t>ALLEGAN</t>
  </si>
  <si>
    <t>CLAWSON</t>
  </si>
  <si>
    <t>BLOOMFIELD HILLS</t>
  </si>
  <si>
    <t>ANN ARBOR</t>
  </si>
  <si>
    <t>WESTLAND</t>
  </si>
  <si>
    <t>EAST LANSING</t>
  </si>
  <si>
    <t>SALINE</t>
  </si>
  <si>
    <t>MIDLAND</t>
  </si>
  <si>
    <t>DIMONDALE</t>
  </si>
  <si>
    <t>CRYSTAL FALLS</t>
  </si>
  <si>
    <t>STERLING HEIGHTS</t>
  </si>
  <si>
    <t>SOUTHGATE</t>
  </si>
  <si>
    <t>KINGSFORD</t>
  </si>
  <si>
    <t>SOUTH HAVEN</t>
  </si>
  <si>
    <t>HOLT</t>
  </si>
  <si>
    <t>ALPENA</t>
  </si>
  <si>
    <t>CASS CITY</t>
  </si>
  <si>
    <t>WEST BLOOMFIELD</t>
  </si>
  <si>
    <t>SAULT SAINTE MARIE</t>
  </si>
  <si>
    <t>CEDAR SPRINGS</t>
  </si>
  <si>
    <t>HARBOR BEACH</t>
  </si>
  <si>
    <t>SOUTHFIELD</t>
  </si>
  <si>
    <t>RIVERVIEW</t>
  </si>
  <si>
    <t>BIG RAPIDS</t>
  </si>
  <si>
    <t>SAINT CLAIR SHORES</t>
  </si>
  <si>
    <t>ISHPEMING</t>
  </si>
  <si>
    <t>FERNDALE</t>
  </si>
  <si>
    <t>SAINT LOUIS</t>
  </si>
  <si>
    <t>HUDSONVILLE</t>
  </si>
  <si>
    <t>HOWELL</t>
  </si>
  <si>
    <t>GLADWIN</t>
  </si>
  <si>
    <t>STURGIS</t>
  </si>
  <si>
    <t>ZEELAND</t>
  </si>
  <si>
    <t>CASSOPOLIS</t>
  </si>
  <si>
    <t>THREE RIVERS</t>
  </si>
  <si>
    <t>LAMONT</t>
  </si>
  <si>
    <t>GRAND HAVEN</t>
  </si>
  <si>
    <t>BELDING</t>
  </si>
  <si>
    <t>SPRING ARBOR</t>
  </si>
  <si>
    <t>PORT HURON</t>
  </si>
  <si>
    <t>EAST CHINA</t>
  </si>
  <si>
    <t>YALE</t>
  </si>
  <si>
    <t>SPRING LAKE</t>
  </si>
  <si>
    <t>WOODHAVEN</t>
  </si>
  <si>
    <t>HOLLAND</t>
  </si>
  <si>
    <t>BAY CITY</t>
  </si>
  <si>
    <t>CLINTON TOWNSHIP</t>
  </si>
  <si>
    <t>KALKASKA</t>
  </si>
  <si>
    <t>MUNISING</t>
  </si>
  <si>
    <t>FORT GRATIOT</t>
  </si>
  <si>
    <t>HILLMAN</t>
  </si>
  <si>
    <t>DEARBORN HEIGHTS</t>
  </si>
  <si>
    <t>WHITE LAKE</t>
  </si>
  <si>
    <t>ROYAL OAK</t>
  </si>
  <si>
    <t>MATTAWAN</t>
  </si>
  <si>
    <t>MC BAIN</t>
  </si>
  <si>
    <t>ALLEN PARK</t>
  </si>
  <si>
    <t>WYOMING</t>
  </si>
  <si>
    <t>DECKERVILLE</t>
  </si>
  <si>
    <t>ALLENDALE</t>
  </si>
  <si>
    <t>FRASER</t>
  </si>
  <si>
    <t>CLARKSTON</t>
  </si>
  <si>
    <t>FARMINGTON HILLS</t>
  </si>
  <si>
    <t>FARWELL</t>
  </si>
  <si>
    <t>PLAINWELL</t>
  </si>
  <si>
    <t>HARPER WOODS</t>
  </si>
  <si>
    <t>LAKE ORION</t>
  </si>
  <si>
    <t>FENTON</t>
  </si>
  <si>
    <t>DEARBORN</t>
  </si>
  <si>
    <t>SHELBY TOWNSHIP</t>
  </si>
  <si>
    <t>ROSCOMMON</t>
  </si>
  <si>
    <t>PERRINTON</t>
  </si>
  <si>
    <t>CLIO</t>
  </si>
  <si>
    <t>HOUGHTON LAKE</t>
  </si>
  <si>
    <t>WAYNE</t>
  </si>
  <si>
    <t>NORTH MUSKEGON</t>
  </si>
  <si>
    <t>CHARLEVOIX</t>
  </si>
  <si>
    <t>CHESTERFIELD TOWNSHI</t>
  </si>
  <si>
    <t>NOVI</t>
  </si>
  <si>
    <t>ASHLEY</t>
  </si>
  <si>
    <t>WHITMORE LAKE</t>
  </si>
  <si>
    <t>HUBBELL</t>
  </si>
  <si>
    <t>ROGERS CITY</t>
  </si>
  <si>
    <t>NEGAUNEE</t>
  </si>
  <si>
    <t>MENOMINEE</t>
  </si>
  <si>
    <t>IRONWOOD</t>
  </si>
  <si>
    <t>CHEBOYGAN</t>
  </si>
  <si>
    <t>OVID</t>
  </si>
  <si>
    <t>MAPLE CITY</t>
  </si>
  <si>
    <t>STEPHENSON</t>
  </si>
  <si>
    <t>KAWKAWLIN</t>
  </si>
  <si>
    <t>YPSILANTI</t>
  </si>
  <si>
    <t>IRON RIVER</t>
  </si>
  <si>
    <t>SAINT JOHNS</t>
  </si>
  <si>
    <t>ST JOSEPH</t>
  </si>
  <si>
    <t>MAYVILLE</t>
  </si>
  <si>
    <t>ARMADA</t>
  </si>
  <si>
    <t>UTICA</t>
  </si>
  <si>
    <t>BRIDGMAN</t>
  </si>
  <si>
    <t>HARRISVILLE</t>
  </si>
  <si>
    <t>CARSON CITY</t>
  </si>
  <si>
    <t>BYRON CENTER</t>
  </si>
  <si>
    <t>CHESANING</t>
  </si>
  <si>
    <t>TEMPERANCE</t>
  </si>
  <si>
    <t>DOWAGIAC</t>
  </si>
  <si>
    <t>BEVERLY HILLS</t>
  </si>
  <si>
    <t>ROMEO</t>
  </si>
  <si>
    <t>NEWBERRY</t>
  </si>
  <si>
    <t>PINCKNEY</t>
  </si>
  <si>
    <t>NORTHVILLE</t>
  </si>
  <si>
    <t>PIGEON</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</si>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</sst>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11"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410" totalsRowShown="0" headerRowDxfId="131">
  <autoFilter ref="A1:AG410" xr:uid="{F6C3CB19-CE12-4B14-8BE9-BE2DA56924F3}"/>
  <sortState xmlns:xlrd2="http://schemas.microsoft.com/office/spreadsheetml/2017/richdata2" ref="A2:AG410">
    <sortCondition ref="A1:A410"/>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410" totalsRowShown="0" headerRowDxfId="102">
  <autoFilter ref="A1:AN410" xr:uid="{F6C3CB19-CE12-4B14-8BE9-BE2DA56924F3}"/>
  <sortState xmlns:xlrd2="http://schemas.microsoft.com/office/spreadsheetml/2017/richdata2" ref="A2:AN410">
    <sortCondition ref="A1:A410"/>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410" totalsRowShown="0" headerRowDxfId="67">
  <autoFilter ref="A1:AI410" xr:uid="{0BC5ADF1-15D4-4F74-902E-CBC634AC45F1}"/>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601"/>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750</v>
      </c>
      <c r="B1" s="2" t="s">
        <v>752</v>
      </c>
      <c r="C1" s="2" t="s">
        <v>753</v>
      </c>
      <c r="D1" s="2" t="s">
        <v>754</v>
      </c>
      <c r="E1" s="2" t="s">
        <v>755</v>
      </c>
      <c r="F1" s="2" t="s">
        <v>756</v>
      </c>
      <c r="G1" s="2" t="s">
        <v>757</v>
      </c>
      <c r="H1" s="2" t="s">
        <v>758</v>
      </c>
      <c r="I1" s="2" t="s">
        <v>759</v>
      </c>
      <c r="J1" s="2" t="s">
        <v>760</v>
      </c>
      <c r="K1" s="2" t="s">
        <v>761</v>
      </c>
      <c r="L1" s="2" t="s">
        <v>762</v>
      </c>
      <c r="M1" s="2" t="s">
        <v>763</v>
      </c>
      <c r="N1" s="2" t="s">
        <v>764</v>
      </c>
      <c r="O1" s="2" t="s">
        <v>765</v>
      </c>
      <c r="P1" s="2" t="s">
        <v>766</v>
      </c>
      <c r="Q1" s="2" t="s">
        <v>767</v>
      </c>
      <c r="R1" s="2" t="s">
        <v>768</v>
      </c>
      <c r="S1" s="2" t="s">
        <v>769</v>
      </c>
      <c r="T1" s="2" t="s">
        <v>770</v>
      </c>
      <c r="U1" s="2" t="s">
        <v>771</v>
      </c>
      <c r="V1" s="2" t="s">
        <v>772</v>
      </c>
      <c r="W1" s="2" t="s">
        <v>773</v>
      </c>
      <c r="X1" s="2" t="s">
        <v>774</v>
      </c>
      <c r="Y1" s="2" t="s">
        <v>775</v>
      </c>
      <c r="Z1" s="2" t="s">
        <v>776</v>
      </c>
      <c r="AA1" s="2" t="s">
        <v>777</v>
      </c>
      <c r="AB1" s="2" t="s">
        <v>778</v>
      </c>
      <c r="AC1" s="2" t="s">
        <v>779</v>
      </c>
      <c r="AD1" s="2" t="s">
        <v>780</v>
      </c>
      <c r="AE1" s="2" t="s">
        <v>781</v>
      </c>
      <c r="AF1" s="2" t="s">
        <v>782</v>
      </c>
      <c r="AG1" s="3" t="s">
        <v>783</v>
      </c>
    </row>
    <row r="2" spans="1:34" x14ac:dyDescent="0.25">
      <c r="A2" t="s">
        <v>433</v>
      </c>
      <c r="B2" t="s">
        <v>38</v>
      </c>
      <c r="C2" t="s">
        <v>565</v>
      </c>
      <c r="D2" t="s">
        <v>474</v>
      </c>
      <c r="E2" s="4">
        <v>35.695652173913047</v>
      </c>
      <c r="F2" s="4">
        <f>Nurse[[#This Row],[Total Nurse Staff Hours]]/Nurse[[#This Row],[MDS Census]]</f>
        <v>3.3143392204628501</v>
      </c>
      <c r="G2" s="4">
        <f>Nurse[[#This Row],[Total Direct Care Staff Hours]]/Nurse[[#This Row],[MDS Census]]</f>
        <v>2.8982308160779535</v>
      </c>
      <c r="H2" s="4">
        <f>Nurse[[#This Row],[Total RN Hours (w/ Admin, DON)]]/Nurse[[#This Row],[MDS Census]]</f>
        <v>0.48198842874543235</v>
      </c>
      <c r="I2" s="4">
        <f>Nurse[[#This Row],[RN Hours (excl. Admin, DON)]]/Nurse[[#This Row],[MDS Census]]</f>
        <v>0.20062423873325214</v>
      </c>
      <c r="J2" s="4">
        <f>SUM(Nurse[[#This Row],[RN Hours (excl. Admin, DON)]],Nurse[[#This Row],[RN Admin Hours]],Nurse[[#This Row],[RN DON Hours]],Nurse[[#This Row],[LPN Hours (excl. Admin)]],Nurse[[#This Row],[LPN Admin Hours]],Nurse[[#This Row],[CNA Hours]],Nurse[[#This Row],[NA TR Hours]],Nurse[[#This Row],[Med Aide/Tech Hours]])</f>
        <v>118.3075</v>
      </c>
      <c r="K2" s="4">
        <f>SUM(Nurse[[#This Row],[RN Hours (excl. Admin, DON)]],Nurse[[#This Row],[LPN Hours (excl. Admin)]],Nurse[[#This Row],[CNA Hours]],Nurse[[#This Row],[NA TR Hours]],Nurse[[#This Row],[Med Aide/Tech Hours]])</f>
        <v>103.45423913043479</v>
      </c>
      <c r="L2" s="4">
        <f>SUM(Nurse[[#This Row],[RN Hours (excl. Admin, DON)]],Nurse[[#This Row],[RN Admin Hours]],Nurse[[#This Row],[RN DON Hours]])</f>
        <v>17.204891304347825</v>
      </c>
      <c r="M2" s="4">
        <v>7.1614130434782615</v>
      </c>
      <c r="N2" s="4">
        <v>4.4673913043478262</v>
      </c>
      <c r="O2" s="4">
        <v>5.5760869565217392</v>
      </c>
      <c r="P2" s="4">
        <f>SUM(Nurse[[#This Row],[LPN Hours (excl. Admin)]],Nurse[[#This Row],[LPN Admin Hours]])</f>
        <v>36.531739130434794</v>
      </c>
      <c r="Q2" s="4">
        <v>31.721956521739141</v>
      </c>
      <c r="R2" s="4">
        <v>4.8097826086956523</v>
      </c>
      <c r="S2" s="4">
        <f>SUM(Nurse[[#This Row],[CNA Hours]],Nurse[[#This Row],[NA TR Hours]],Nurse[[#This Row],[Med Aide/Tech Hours]])</f>
        <v>64.570869565217379</v>
      </c>
      <c r="T2" s="4">
        <v>64.570869565217379</v>
      </c>
      <c r="U2" s="4">
        <v>0</v>
      </c>
      <c r="V2" s="4">
        <v>0</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2.1440217391304346</v>
      </c>
      <c r="X2" s="4">
        <v>0</v>
      </c>
      <c r="Y2" s="4">
        <v>0</v>
      </c>
      <c r="Z2" s="4">
        <v>0</v>
      </c>
      <c r="AA2" s="4">
        <v>0.11956521739130435</v>
      </c>
      <c r="AB2" s="4">
        <v>0</v>
      </c>
      <c r="AC2" s="4">
        <v>2.0244565217391304</v>
      </c>
      <c r="AD2" s="4">
        <v>0</v>
      </c>
      <c r="AE2" s="4">
        <v>0</v>
      </c>
      <c r="AF2" s="1">
        <v>235052</v>
      </c>
      <c r="AG2" s="1">
        <v>5</v>
      </c>
      <c r="AH2"/>
    </row>
    <row r="3" spans="1:34" x14ac:dyDescent="0.25">
      <c r="A3" t="s">
        <v>433</v>
      </c>
      <c r="B3" t="s">
        <v>331</v>
      </c>
      <c r="C3" t="s">
        <v>735</v>
      </c>
      <c r="D3" t="s">
        <v>519</v>
      </c>
      <c r="E3" s="4">
        <v>64.282608695652172</v>
      </c>
      <c r="F3" s="4">
        <f>Nurse[[#This Row],[Total Nurse Staff Hours]]/Nurse[[#This Row],[MDS Census]]</f>
        <v>2.8738789313493411</v>
      </c>
      <c r="G3" s="4">
        <f>Nurse[[#This Row],[Total Direct Care Staff Hours]]/Nurse[[#This Row],[MDS Census]]</f>
        <v>2.5567653026716273</v>
      </c>
      <c r="H3" s="4">
        <f>Nurse[[#This Row],[Total RN Hours (w/ Admin, DON)]]/Nurse[[#This Row],[MDS Census]]</f>
        <v>0.70761075414271224</v>
      </c>
      <c r="I3" s="4">
        <f>Nurse[[#This Row],[RN Hours (excl. Admin, DON)]]/Nurse[[#This Row],[MDS Census]]</f>
        <v>0.4783243151843084</v>
      </c>
      <c r="J3" s="4">
        <f>SUM(Nurse[[#This Row],[RN Hours (excl. Admin, DON)]],Nurse[[#This Row],[RN Admin Hours]],Nurse[[#This Row],[RN DON Hours]],Nurse[[#This Row],[LPN Hours (excl. Admin)]],Nurse[[#This Row],[LPN Admin Hours]],Nurse[[#This Row],[CNA Hours]],Nurse[[#This Row],[NA TR Hours]],Nurse[[#This Row],[Med Aide/Tech Hours]])</f>
        <v>184.74043478260873</v>
      </c>
      <c r="K3" s="4">
        <f>SUM(Nurse[[#This Row],[RN Hours (excl. Admin, DON)]],Nurse[[#This Row],[LPN Hours (excl. Admin)]],Nurse[[#This Row],[CNA Hours]],Nurse[[#This Row],[NA TR Hours]],Nurse[[#This Row],[Med Aide/Tech Hours]])</f>
        <v>164.3555434782609</v>
      </c>
      <c r="L3" s="4">
        <f>SUM(Nurse[[#This Row],[RN Hours (excl. Admin, DON)]],Nurse[[#This Row],[RN Admin Hours]],Nurse[[#This Row],[RN DON Hours]])</f>
        <v>45.487065217391304</v>
      </c>
      <c r="M3" s="4">
        <v>30.747934782608695</v>
      </c>
      <c r="N3" s="4">
        <v>9.9565217391304355</v>
      </c>
      <c r="O3" s="4">
        <v>4.7826086956521738</v>
      </c>
      <c r="P3" s="4">
        <f>SUM(Nurse[[#This Row],[LPN Hours (excl. Admin)]],Nurse[[#This Row],[LPN Admin Hours]])</f>
        <v>41.82076086956522</v>
      </c>
      <c r="Q3" s="4">
        <v>36.175000000000004</v>
      </c>
      <c r="R3" s="4">
        <v>5.6457608695652173</v>
      </c>
      <c r="S3" s="4">
        <f>SUM(Nurse[[#This Row],[CNA Hours]],Nurse[[#This Row],[NA TR Hours]],Nurse[[#This Row],[Med Aide/Tech Hours]])</f>
        <v>97.432608695652192</v>
      </c>
      <c r="T3" s="4">
        <v>86.518043478260893</v>
      </c>
      <c r="U3" s="4">
        <v>10.914565217391301</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 s="4">
        <v>0</v>
      </c>
      <c r="Y3" s="4">
        <v>0</v>
      </c>
      <c r="Z3" s="4">
        <v>0</v>
      </c>
      <c r="AA3" s="4">
        <v>0</v>
      </c>
      <c r="AB3" s="4">
        <v>0</v>
      </c>
      <c r="AC3" s="4">
        <v>0</v>
      </c>
      <c r="AD3" s="4">
        <v>0</v>
      </c>
      <c r="AE3" s="4">
        <v>0</v>
      </c>
      <c r="AF3" s="1">
        <v>235609</v>
      </c>
      <c r="AG3" s="1">
        <v>5</v>
      </c>
      <c r="AH3"/>
    </row>
    <row r="4" spans="1:34" x14ac:dyDescent="0.25">
      <c r="A4" t="s">
        <v>433</v>
      </c>
      <c r="B4" t="s">
        <v>261</v>
      </c>
      <c r="C4" t="s">
        <v>547</v>
      </c>
      <c r="D4" t="s">
        <v>519</v>
      </c>
      <c r="E4" s="4">
        <v>112.75</v>
      </c>
      <c r="F4" s="4">
        <f>Nurse[[#This Row],[Total Nurse Staff Hours]]/Nurse[[#This Row],[MDS Census]]</f>
        <v>3.2132594235033256</v>
      </c>
      <c r="G4" s="4">
        <f>Nurse[[#This Row],[Total Direct Care Staff Hours]]/Nurse[[#This Row],[MDS Census]]</f>
        <v>2.9697667020148462</v>
      </c>
      <c r="H4" s="4">
        <f>Nurse[[#This Row],[Total RN Hours (w/ Admin, DON)]]/Nurse[[#This Row],[MDS Census]]</f>
        <v>0.23787236093704814</v>
      </c>
      <c r="I4" s="4">
        <f>Nurse[[#This Row],[RN Hours (excl. Admin, DON)]]/Nurse[[#This Row],[MDS Census]]</f>
        <v>0.16383399209486169</v>
      </c>
      <c r="J4" s="4">
        <f>SUM(Nurse[[#This Row],[RN Hours (excl. Admin, DON)]],Nurse[[#This Row],[RN Admin Hours]],Nurse[[#This Row],[RN DON Hours]],Nurse[[#This Row],[LPN Hours (excl. Admin)]],Nurse[[#This Row],[LPN Admin Hours]],Nurse[[#This Row],[CNA Hours]],Nurse[[#This Row],[NA TR Hours]],Nurse[[#This Row],[Med Aide/Tech Hours]])</f>
        <v>362.29499999999996</v>
      </c>
      <c r="K4" s="4">
        <f>SUM(Nurse[[#This Row],[RN Hours (excl. Admin, DON)]],Nurse[[#This Row],[LPN Hours (excl. Admin)]],Nurse[[#This Row],[CNA Hours]],Nurse[[#This Row],[NA TR Hours]],Nurse[[#This Row],[Med Aide/Tech Hours]])</f>
        <v>334.84119565217389</v>
      </c>
      <c r="L4" s="4">
        <f>SUM(Nurse[[#This Row],[RN Hours (excl. Admin, DON)]],Nurse[[#This Row],[RN Admin Hours]],Nurse[[#This Row],[RN DON Hours]])</f>
        <v>26.820108695652177</v>
      </c>
      <c r="M4" s="4">
        <v>18.472282608695654</v>
      </c>
      <c r="N4" s="4">
        <v>3.3043478260869565</v>
      </c>
      <c r="O4" s="4">
        <v>5.0434782608695654</v>
      </c>
      <c r="P4" s="4">
        <f>SUM(Nurse[[#This Row],[LPN Hours (excl. Admin)]],Nurse[[#This Row],[LPN Admin Hours]])</f>
        <v>132.91304347826085</v>
      </c>
      <c r="Q4" s="4">
        <v>113.80706521739128</v>
      </c>
      <c r="R4" s="4">
        <v>19.10597826086957</v>
      </c>
      <c r="S4" s="4">
        <f>SUM(Nurse[[#This Row],[CNA Hours]],Nurse[[#This Row],[NA TR Hours]],Nurse[[#This Row],[Med Aide/Tech Hours]])</f>
        <v>202.56184782608696</v>
      </c>
      <c r="T4" s="4">
        <v>171.00108695652173</v>
      </c>
      <c r="U4" s="4">
        <v>31.560760869565225</v>
      </c>
      <c r="V4" s="4">
        <v>0</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183.68836956521741</v>
      </c>
      <c r="X4" s="4">
        <v>0.29619565217391303</v>
      </c>
      <c r="Y4" s="4">
        <v>0</v>
      </c>
      <c r="Z4" s="4">
        <v>0</v>
      </c>
      <c r="AA4" s="4">
        <v>83.880217391304356</v>
      </c>
      <c r="AB4" s="4">
        <v>0</v>
      </c>
      <c r="AC4" s="4">
        <v>99.511956521739151</v>
      </c>
      <c r="AD4" s="4">
        <v>0</v>
      </c>
      <c r="AE4" s="4">
        <v>0</v>
      </c>
      <c r="AF4" s="1">
        <v>235509</v>
      </c>
      <c r="AG4" s="1">
        <v>5</v>
      </c>
      <c r="AH4"/>
    </row>
    <row r="5" spans="1:34" x14ac:dyDescent="0.25">
      <c r="A5" t="s">
        <v>433</v>
      </c>
      <c r="B5" t="s">
        <v>405</v>
      </c>
      <c r="C5" t="s">
        <v>661</v>
      </c>
      <c r="D5" t="s">
        <v>474</v>
      </c>
      <c r="E5" s="4">
        <v>70.673913043478265</v>
      </c>
      <c r="F5" s="4">
        <f>Nurse[[#This Row],[Total Nurse Staff Hours]]/Nurse[[#This Row],[MDS Census]]</f>
        <v>3.3707705321439554</v>
      </c>
      <c r="G5" s="4">
        <f>Nurse[[#This Row],[Total Direct Care Staff Hours]]/Nurse[[#This Row],[MDS Census]]</f>
        <v>3.1965933558904949</v>
      </c>
      <c r="H5" s="4">
        <f>Nurse[[#This Row],[Total RN Hours (w/ Admin, DON)]]/Nurse[[#This Row],[MDS Census]]</f>
        <v>0.39410950476776369</v>
      </c>
      <c r="I5" s="4">
        <f>Nurse[[#This Row],[RN Hours (excl. Admin, DON)]]/Nurse[[#This Row],[MDS Census]]</f>
        <v>0.21993232851430328</v>
      </c>
      <c r="J5" s="4">
        <f>SUM(Nurse[[#This Row],[RN Hours (excl. Admin, DON)]],Nurse[[#This Row],[RN Admin Hours]],Nurse[[#This Row],[RN DON Hours]],Nurse[[#This Row],[LPN Hours (excl. Admin)]],Nurse[[#This Row],[LPN Admin Hours]],Nurse[[#This Row],[CNA Hours]],Nurse[[#This Row],[NA TR Hours]],Nurse[[#This Row],[Med Aide/Tech Hours]])</f>
        <v>238.22554347826087</v>
      </c>
      <c r="K5" s="4">
        <f>SUM(Nurse[[#This Row],[RN Hours (excl. Admin, DON)]],Nurse[[#This Row],[LPN Hours (excl. Admin)]],Nurse[[#This Row],[CNA Hours]],Nurse[[#This Row],[NA TR Hours]],Nurse[[#This Row],[Med Aide/Tech Hours]])</f>
        <v>225.91576086956519</v>
      </c>
      <c r="L5" s="4">
        <f>SUM(Nurse[[#This Row],[RN Hours (excl. Admin, DON)]],Nurse[[#This Row],[RN Admin Hours]],Nurse[[#This Row],[RN DON Hours]])</f>
        <v>27.853260869565215</v>
      </c>
      <c r="M5" s="4">
        <v>15.543478260869565</v>
      </c>
      <c r="N5" s="4">
        <v>7.2554347826086953</v>
      </c>
      <c r="O5" s="4">
        <v>5.0543478260869561</v>
      </c>
      <c r="P5" s="4">
        <f>SUM(Nurse[[#This Row],[LPN Hours (excl. Admin)]],Nurse[[#This Row],[LPN Admin Hours]])</f>
        <v>82.217391304347828</v>
      </c>
      <c r="Q5" s="4">
        <v>82.217391304347828</v>
      </c>
      <c r="R5" s="4">
        <v>0</v>
      </c>
      <c r="S5" s="4">
        <f>SUM(Nurse[[#This Row],[CNA Hours]],Nurse[[#This Row],[NA TR Hours]],Nurse[[#This Row],[Med Aide/Tech Hours]])</f>
        <v>128.15489130434781</v>
      </c>
      <c r="T5" s="4">
        <v>128.15489130434781</v>
      </c>
      <c r="U5" s="4">
        <v>0</v>
      </c>
      <c r="V5" s="4">
        <v>0</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51.301630434782609</v>
      </c>
      <c r="X5" s="4">
        <v>0</v>
      </c>
      <c r="Y5" s="4">
        <v>0</v>
      </c>
      <c r="Z5" s="4">
        <v>0</v>
      </c>
      <c r="AA5" s="4">
        <v>11.798913043478262</v>
      </c>
      <c r="AB5" s="4">
        <v>0</v>
      </c>
      <c r="AC5" s="4">
        <v>39.502717391304351</v>
      </c>
      <c r="AD5" s="4">
        <v>0</v>
      </c>
      <c r="AE5" s="4">
        <v>0</v>
      </c>
      <c r="AF5" s="1">
        <v>235725</v>
      </c>
      <c r="AG5" s="1">
        <v>5</v>
      </c>
      <c r="AH5"/>
    </row>
    <row r="6" spans="1:34" x14ac:dyDescent="0.25">
      <c r="A6" t="s">
        <v>433</v>
      </c>
      <c r="B6" t="s">
        <v>142</v>
      </c>
      <c r="C6" t="s">
        <v>606</v>
      </c>
      <c r="D6" t="s">
        <v>504</v>
      </c>
      <c r="E6" s="4">
        <v>71</v>
      </c>
      <c r="F6" s="4">
        <f>Nurse[[#This Row],[Total Nurse Staff Hours]]/Nurse[[#This Row],[MDS Census]]</f>
        <v>4.0895391916717694</v>
      </c>
      <c r="G6" s="4">
        <f>Nurse[[#This Row],[Total Direct Care Staff Hours]]/Nurse[[#This Row],[MDS Census]]</f>
        <v>3.8059935701163505</v>
      </c>
      <c r="H6" s="4">
        <f>Nurse[[#This Row],[Total RN Hours (w/ Admin, DON)]]/Nurse[[#This Row],[MDS Census]]</f>
        <v>0.65567513778322117</v>
      </c>
      <c r="I6" s="4">
        <f>Nurse[[#This Row],[RN Hours (excl. Admin, DON)]]/Nurse[[#This Row],[MDS Census]]</f>
        <v>0.3721295162278016</v>
      </c>
      <c r="J6" s="4">
        <f>SUM(Nurse[[#This Row],[RN Hours (excl. Admin, DON)]],Nurse[[#This Row],[RN Admin Hours]],Nurse[[#This Row],[RN DON Hours]],Nurse[[#This Row],[LPN Hours (excl. Admin)]],Nurse[[#This Row],[LPN Admin Hours]],Nurse[[#This Row],[CNA Hours]],Nurse[[#This Row],[NA TR Hours]],Nurse[[#This Row],[Med Aide/Tech Hours]])</f>
        <v>290.35728260869564</v>
      </c>
      <c r="K6" s="4">
        <f>SUM(Nurse[[#This Row],[RN Hours (excl. Admin, DON)]],Nurse[[#This Row],[LPN Hours (excl. Admin)]],Nurse[[#This Row],[CNA Hours]],Nurse[[#This Row],[NA TR Hours]],Nurse[[#This Row],[Med Aide/Tech Hours]])</f>
        <v>270.22554347826087</v>
      </c>
      <c r="L6" s="4">
        <f>SUM(Nurse[[#This Row],[RN Hours (excl. Admin, DON)]],Nurse[[#This Row],[RN Admin Hours]],Nurse[[#This Row],[RN DON Hours]])</f>
        <v>46.552934782608702</v>
      </c>
      <c r="M6" s="4">
        <v>26.421195652173914</v>
      </c>
      <c r="N6" s="4">
        <v>14.164347826086958</v>
      </c>
      <c r="O6" s="4">
        <v>5.9673913043478262</v>
      </c>
      <c r="P6" s="4">
        <f>SUM(Nurse[[#This Row],[LPN Hours (excl. Admin)]],Nurse[[#This Row],[LPN Admin Hours]])</f>
        <v>71.595108695652172</v>
      </c>
      <c r="Q6" s="4">
        <v>71.595108695652172</v>
      </c>
      <c r="R6" s="4">
        <v>0</v>
      </c>
      <c r="S6" s="4">
        <f>SUM(Nurse[[#This Row],[CNA Hours]],Nurse[[#This Row],[NA TR Hours]],Nurse[[#This Row],[Med Aide/Tech Hours]])</f>
        <v>172.20923913043478</v>
      </c>
      <c r="T6" s="4">
        <v>172.20923913043478</v>
      </c>
      <c r="U6" s="4">
        <v>0</v>
      </c>
      <c r="V6" s="4">
        <v>0</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58.883152173913039</v>
      </c>
      <c r="X6" s="4">
        <v>4.1902173913043477</v>
      </c>
      <c r="Y6" s="4">
        <v>0</v>
      </c>
      <c r="Z6" s="4">
        <v>0</v>
      </c>
      <c r="AA6" s="4">
        <v>12.529891304347826</v>
      </c>
      <c r="AB6" s="4">
        <v>0</v>
      </c>
      <c r="AC6" s="4">
        <v>42.163043478260867</v>
      </c>
      <c r="AD6" s="4">
        <v>0</v>
      </c>
      <c r="AE6" s="4">
        <v>0</v>
      </c>
      <c r="AF6" s="1">
        <v>235311</v>
      </c>
      <c r="AG6" s="1">
        <v>5</v>
      </c>
      <c r="AH6"/>
    </row>
    <row r="7" spans="1:34" x14ac:dyDescent="0.25">
      <c r="A7" t="s">
        <v>433</v>
      </c>
      <c r="B7" t="s">
        <v>84</v>
      </c>
      <c r="C7" t="s">
        <v>639</v>
      </c>
      <c r="D7" t="s">
        <v>524</v>
      </c>
      <c r="E7" s="4">
        <v>38.586956521739133</v>
      </c>
      <c r="F7" s="4">
        <f>Nurse[[#This Row],[Total Nurse Staff Hours]]/Nurse[[#This Row],[MDS Census]]</f>
        <v>5.640845070422535</v>
      </c>
      <c r="G7" s="4">
        <f>Nurse[[#This Row],[Total Direct Care Staff Hours]]/Nurse[[#This Row],[MDS Census]]</f>
        <v>5.2793661971830987</v>
      </c>
      <c r="H7" s="4">
        <f>Nurse[[#This Row],[Total RN Hours (w/ Admin, DON)]]/Nurse[[#This Row],[MDS Census]]</f>
        <v>1.0974647887323943</v>
      </c>
      <c r="I7" s="4">
        <f>Nurse[[#This Row],[RN Hours (excl. Admin, DON)]]/Nurse[[#This Row],[MDS Census]]</f>
        <v>0.73598591549295767</v>
      </c>
      <c r="J7" s="4">
        <f>SUM(Nurse[[#This Row],[RN Hours (excl. Admin, DON)]],Nurse[[#This Row],[RN Admin Hours]],Nurse[[#This Row],[RN DON Hours]],Nurse[[#This Row],[LPN Hours (excl. Admin)]],Nurse[[#This Row],[LPN Admin Hours]],Nurse[[#This Row],[CNA Hours]],Nurse[[#This Row],[NA TR Hours]],Nurse[[#This Row],[Med Aide/Tech Hours]])</f>
        <v>217.66304347826087</v>
      </c>
      <c r="K7" s="4">
        <f>SUM(Nurse[[#This Row],[RN Hours (excl. Admin, DON)]],Nurse[[#This Row],[LPN Hours (excl. Admin)]],Nurse[[#This Row],[CNA Hours]],Nurse[[#This Row],[NA TR Hours]],Nurse[[#This Row],[Med Aide/Tech Hours]])</f>
        <v>203.7146739130435</v>
      </c>
      <c r="L7" s="4">
        <f>SUM(Nurse[[#This Row],[RN Hours (excl. Admin, DON)]],Nurse[[#This Row],[RN Admin Hours]],Nurse[[#This Row],[RN DON Hours]])</f>
        <v>42.347826086956523</v>
      </c>
      <c r="M7" s="4">
        <v>28.399456521739129</v>
      </c>
      <c r="N7" s="4">
        <v>8.4701086956521738</v>
      </c>
      <c r="O7" s="4">
        <v>5.4782608695652177</v>
      </c>
      <c r="P7" s="4">
        <f>SUM(Nurse[[#This Row],[LPN Hours (excl. Admin)]],Nurse[[#This Row],[LPN Admin Hours]])</f>
        <v>25.429347826086957</v>
      </c>
      <c r="Q7" s="4">
        <v>25.429347826086957</v>
      </c>
      <c r="R7" s="4">
        <v>0</v>
      </c>
      <c r="S7" s="4">
        <f>SUM(Nurse[[#This Row],[CNA Hours]],Nurse[[#This Row],[NA TR Hours]],Nurse[[#This Row],[Med Aide/Tech Hours]])</f>
        <v>149.8858695652174</v>
      </c>
      <c r="T7" s="4">
        <v>149.8858695652174</v>
      </c>
      <c r="U7" s="4">
        <v>0</v>
      </c>
      <c r="V7" s="4">
        <v>0</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 s="4">
        <v>0</v>
      </c>
      <c r="Y7" s="4">
        <v>0</v>
      </c>
      <c r="Z7" s="4">
        <v>0</v>
      </c>
      <c r="AA7" s="4">
        <v>0</v>
      </c>
      <c r="AB7" s="4">
        <v>0</v>
      </c>
      <c r="AC7" s="4">
        <v>0</v>
      </c>
      <c r="AD7" s="4">
        <v>0</v>
      </c>
      <c r="AE7" s="4">
        <v>0</v>
      </c>
      <c r="AF7" s="1">
        <v>235213</v>
      </c>
      <c r="AG7" s="1">
        <v>5</v>
      </c>
      <c r="AH7"/>
    </row>
    <row r="8" spans="1:34" x14ac:dyDescent="0.25">
      <c r="A8" t="s">
        <v>433</v>
      </c>
      <c r="B8" t="s">
        <v>17</v>
      </c>
      <c r="C8" t="s">
        <v>542</v>
      </c>
      <c r="D8" t="s">
        <v>463</v>
      </c>
      <c r="E8" s="4">
        <v>56.467391304347828</v>
      </c>
      <c r="F8" s="4">
        <f>Nurse[[#This Row],[Total Nurse Staff Hours]]/Nurse[[#This Row],[MDS Census]]</f>
        <v>3.1602945139557268</v>
      </c>
      <c r="G8" s="4">
        <f>Nurse[[#This Row],[Total Direct Care Staff Hours]]/Nurse[[#This Row],[MDS Census]]</f>
        <v>2.969341674687199</v>
      </c>
      <c r="H8" s="4">
        <f>Nurse[[#This Row],[Total RN Hours (w/ Admin, DON)]]/Nurse[[#This Row],[MDS Census]]</f>
        <v>0.53199037536092397</v>
      </c>
      <c r="I8" s="4">
        <f>Nurse[[#This Row],[RN Hours (excl. Admin, DON)]]/Nurse[[#This Row],[MDS Census]]</f>
        <v>0.34103753609239651</v>
      </c>
      <c r="J8" s="4">
        <f>SUM(Nurse[[#This Row],[RN Hours (excl. Admin, DON)]],Nurse[[#This Row],[RN Admin Hours]],Nurse[[#This Row],[RN DON Hours]],Nurse[[#This Row],[LPN Hours (excl. Admin)]],Nurse[[#This Row],[LPN Admin Hours]],Nurse[[#This Row],[CNA Hours]],Nurse[[#This Row],[NA TR Hours]],Nurse[[#This Row],[Med Aide/Tech Hours]])</f>
        <v>178.45358695652175</v>
      </c>
      <c r="K8" s="4">
        <f>SUM(Nurse[[#This Row],[RN Hours (excl. Admin, DON)]],Nurse[[#This Row],[LPN Hours (excl. Admin)]],Nurse[[#This Row],[CNA Hours]],Nurse[[#This Row],[NA TR Hours]],Nurse[[#This Row],[Med Aide/Tech Hours]])</f>
        <v>167.67097826086956</v>
      </c>
      <c r="L8" s="4">
        <f>SUM(Nurse[[#This Row],[RN Hours (excl. Admin, DON)]],Nurse[[#This Row],[RN Admin Hours]],Nurse[[#This Row],[RN DON Hours]])</f>
        <v>30.040108695652176</v>
      </c>
      <c r="M8" s="4">
        <v>19.2575</v>
      </c>
      <c r="N8" s="4">
        <v>5.4782608695652177</v>
      </c>
      <c r="O8" s="4">
        <v>5.3043478260869561</v>
      </c>
      <c r="P8" s="4">
        <f>SUM(Nurse[[#This Row],[LPN Hours (excl. Admin)]],Nurse[[#This Row],[LPN Admin Hours]])</f>
        <v>52.815217391304351</v>
      </c>
      <c r="Q8" s="4">
        <v>52.815217391304351</v>
      </c>
      <c r="R8" s="4">
        <v>0</v>
      </c>
      <c r="S8" s="4">
        <f>SUM(Nurse[[#This Row],[CNA Hours]],Nurse[[#This Row],[NA TR Hours]],Nurse[[#This Row],[Med Aide/Tech Hours]])</f>
        <v>95.598260869565223</v>
      </c>
      <c r="T8" s="4">
        <v>95.598260869565223</v>
      </c>
      <c r="U8" s="4">
        <v>0</v>
      </c>
      <c r="V8" s="4">
        <v>0</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3.1331521739130435</v>
      </c>
      <c r="X8" s="4">
        <v>1.6847826086956521</v>
      </c>
      <c r="Y8" s="4">
        <v>0</v>
      </c>
      <c r="Z8" s="4">
        <v>0</v>
      </c>
      <c r="AA8" s="4">
        <v>1.4483695652173914</v>
      </c>
      <c r="AB8" s="4">
        <v>0</v>
      </c>
      <c r="AC8" s="4">
        <v>0</v>
      </c>
      <c r="AD8" s="4">
        <v>0</v>
      </c>
      <c r="AE8" s="4">
        <v>0</v>
      </c>
      <c r="AF8" s="1">
        <v>235016</v>
      </c>
      <c r="AG8" s="1">
        <v>5</v>
      </c>
      <c r="AH8"/>
    </row>
    <row r="9" spans="1:34" x14ac:dyDescent="0.25">
      <c r="A9" t="s">
        <v>433</v>
      </c>
      <c r="B9" t="s">
        <v>319</v>
      </c>
      <c r="C9" t="s">
        <v>707</v>
      </c>
      <c r="D9" t="s">
        <v>474</v>
      </c>
      <c r="E9" s="4">
        <v>83.586956521739125</v>
      </c>
      <c r="F9" s="4">
        <f>Nurse[[#This Row],[Total Nurse Staff Hours]]/Nurse[[#This Row],[MDS Census]]</f>
        <v>3.9099752925877755</v>
      </c>
      <c r="G9" s="4">
        <f>Nurse[[#This Row],[Total Direct Care Staff Hours]]/Nurse[[#This Row],[MDS Census]]</f>
        <v>3.8413146944083225</v>
      </c>
      <c r="H9" s="4">
        <f>Nurse[[#This Row],[Total RN Hours (w/ Admin, DON)]]/Nurse[[#This Row],[MDS Census]]</f>
        <v>0.52646163849154759</v>
      </c>
      <c r="I9" s="4">
        <f>Nurse[[#This Row],[RN Hours (excl. Admin, DON)]]/Nurse[[#This Row],[MDS Census]]</f>
        <v>0.45780104031209373</v>
      </c>
      <c r="J9" s="4">
        <f>SUM(Nurse[[#This Row],[RN Hours (excl. Admin, DON)]],Nurse[[#This Row],[RN Admin Hours]],Nurse[[#This Row],[RN DON Hours]],Nurse[[#This Row],[LPN Hours (excl. Admin)]],Nurse[[#This Row],[LPN Admin Hours]],Nurse[[#This Row],[CNA Hours]],Nurse[[#This Row],[NA TR Hours]],Nurse[[#This Row],[Med Aide/Tech Hours]])</f>
        <v>326.82293478260863</v>
      </c>
      <c r="K9" s="4">
        <f>SUM(Nurse[[#This Row],[RN Hours (excl. Admin, DON)]],Nurse[[#This Row],[LPN Hours (excl. Admin)]],Nurse[[#This Row],[CNA Hours]],Nurse[[#This Row],[NA TR Hours]],Nurse[[#This Row],[Med Aide/Tech Hours]])</f>
        <v>321.08380434782606</v>
      </c>
      <c r="L9" s="4">
        <f>SUM(Nurse[[#This Row],[RN Hours (excl. Admin, DON)]],Nurse[[#This Row],[RN Admin Hours]],Nurse[[#This Row],[RN DON Hours]])</f>
        <v>44.005326086956529</v>
      </c>
      <c r="M9" s="4">
        <v>38.26619565217392</v>
      </c>
      <c r="N9" s="4">
        <v>0</v>
      </c>
      <c r="O9" s="4">
        <v>5.7391304347826084</v>
      </c>
      <c r="P9" s="4">
        <f>SUM(Nurse[[#This Row],[LPN Hours (excl. Admin)]],Nurse[[#This Row],[LPN Admin Hours]])</f>
        <v>121.90695652173908</v>
      </c>
      <c r="Q9" s="4">
        <v>121.90695652173908</v>
      </c>
      <c r="R9" s="4">
        <v>0</v>
      </c>
      <c r="S9" s="4">
        <f>SUM(Nurse[[#This Row],[CNA Hours]],Nurse[[#This Row],[NA TR Hours]],Nurse[[#This Row],[Med Aide/Tech Hours]])</f>
        <v>160.91065217391306</v>
      </c>
      <c r="T9" s="4">
        <v>160.91065217391306</v>
      </c>
      <c r="U9" s="4">
        <v>0</v>
      </c>
      <c r="V9" s="4">
        <v>0</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32.654782608695655</v>
      </c>
      <c r="X9" s="4">
        <v>0</v>
      </c>
      <c r="Y9" s="4">
        <v>0</v>
      </c>
      <c r="Z9" s="4">
        <v>0</v>
      </c>
      <c r="AA9" s="4">
        <v>7.9760869565217387</v>
      </c>
      <c r="AB9" s="4">
        <v>0</v>
      </c>
      <c r="AC9" s="4">
        <v>24.678695652173914</v>
      </c>
      <c r="AD9" s="4">
        <v>0</v>
      </c>
      <c r="AE9" s="4">
        <v>0</v>
      </c>
      <c r="AF9" s="1">
        <v>235593</v>
      </c>
      <c r="AG9" s="1">
        <v>5</v>
      </c>
      <c r="AH9"/>
    </row>
    <row r="10" spans="1:34" x14ac:dyDescent="0.25">
      <c r="A10" t="s">
        <v>433</v>
      </c>
      <c r="B10" t="s">
        <v>219</v>
      </c>
      <c r="C10" t="s">
        <v>698</v>
      </c>
      <c r="D10" t="s">
        <v>482</v>
      </c>
      <c r="E10" s="4">
        <v>45.184782608695649</v>
      </c>
      <c r="F10" s="4">
        <f>Nurse[[#This Row],[Total Nurse Staff Hours]]/Nurse[[#This Row],[MDS Census]]</f>
        <v>3.4833990858792392</v>
      </c>
      <c r="G10" s="4">
        <f>Nurse[[#This Row],[Total Direct Care Staff Hours]]/Nurse[[#This Row],[MDS Census]]</f>
        <v>3.0396896800577329</v>
      </c>
      <c r="H10" s="4">
        <f>Nurse[[#This Row],[Total RN Hours (w/ Admin, DON)]]/Nurse[[#This Row],[MDS Census]]</f>
        <v>0.73229492422420017</v>
      </c>
      <c r="I10" s="4">
        <f>Nurse[[#This Row],[RN Hours (excl. Admin, DON)]]/Nurse[[#This Row],[MDS Census]]</f>
        <v>0.28858551840269436</v>
      </c>
      <c r="J10" s="4">
        <f>SUM(Nurse[[#This Row],[RN Hours (excl. Admin, DON)]],Nurse[[#This Row],[RN Admin Hours]],Nurse[[#This Row],[RN DON Hours]],Nurse[[#This Row],[LPN Hours (excl. Admin)]],Nurse[[#This Row],[LPN Admin Hours]],Nurse[[#This Row],[CNA Hours]],Nurse[[#This Row],[NA TR Hours]],Nurse[[#This Row],[Med Aide/Tech Hours]])</f>
        <v>157.39663043478257</v>
      </c>
      <c r="K10" s="4">
        <f>SUM(Nurse[[#This Row],[RN Hours (excl. Admin, DON)]],Nurse[[#This Row],[LPN Hours (excl. Admin)]],Nurse[[#This Row],[CNA Hours]],Nurse[[#This Row],[NA TR Hours]],Nurse[[#This Row],[Med Aide/Tech Hours]])</f>
        <v>137.34771739130429</v>
      </c>
      <c r="L10" s="4">
        <f>SUM(Nurse[[#This Row],[RN Hours (excl. Admin, DON)]],Nurse[[#This Row],[RN Admin Hours]],Nurse[[#This Row],[RN DON Hours]])</f>
        <v>33.088586956521738</v>
      </c>
      <c r="M10" s="4">
        <v>13.039673913043481</v>
      </c>
      <c r="N10" s="4">
        <v>16.141304347826086</v>
      </c>
      <c r="O10" s="4">
        <v>3.9076086956521738</v>
      </c>
      <c r="P10" s="4">
        <f>SUM(Nurse[[#This Row],[LPN Hours (excl. Admin)]],Nurse[[#This Row],[LPN Admin Hours]])</f>
        <v>36.994999999999997</v>
      </c>
      <c r="Q10" s="4">
        <v>36.994999999999997</v>
      </c>
      <c r="R10" s="4">
        <v>0</v>
      </c>
      <c r="S10" s="4">
        <f>SUM(Nurse[[#This Row],[CNA Hours]],Nurse[[#This Row],[NA TR Hours]],Nurse[[#This Row],[Med Aide/Tech Hours]])</f>
        <v>87.313043478260823</v>
      </c>
      <c r="T10" s="4">
        <v>66.893478260869514</v>
      </c>
      <c r="U10" s="4">
        <v>20.419565217391305</v>
      </c>
      <c r="V10" s="4">
        <v>0</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1.3831521739130435</v>
      </c>
      <c r="X10" s="4">
        <v>0.57608695652173914</v>
      </c>
      <c r="Y10" s="4">
        <v>0</v>
      </c>
      <c r="Z10" s="4">
        <v>0</v>
      </c>
      <c r="AA10" s="4">
        <v>0.17119565217391305</v>
      </c>
      <c r="AB10" s="4">
        <v>0</v>
      </c>
      <c r="AC10" s="4">
        <v>0</v>
      </c>
      <c r="AD10" s="4">
        <v>0.63586956521739135</v>
      </c>
      <c r="AE10" s="4">
        <v>0</v>
      </c>
      <c r="AF10" s="1">
        <v>235450</v>
      </c>
      <c r="AG10" s="1">
        <v>5</v>
      </c>
      <c r="AH10"/>
    </row>
    <row r="11" spans="1:34" x14ac:dyDescent="0.25">
      <c r="A11" t="s">
        <v>433</v>
      </c>
      <c r="B11" t="s">
        <v>225</v>
      </c>
      <c r="C11" t="s">
        <v>662</v>
      </c>
      <c r="D11" t="s">
        <v>529</v>
      </c>
      <c r="E11" s="4">
        <v>56.815217391304351</v>
      </c>
      <c r="F11" s="4">
        <f>Nurse[[#This Row],[Total Nurse Staff Hours]]/Nurse[[#This Row],[MDS Census]]</f>
        <v>4.1010617945284098</v>
      </c>
      <c r="G11" s="4">
        <f>Nurse[[#This Row],[Total Direct Care Staff Hours]]/Nurse[[#This Row],[MDS Census]]</f>
        <v>3.8880332886933227</v>
      </c>
      <c r="H11" s="4">
        <f>Nurse[[#This Row],[Total RN Hours (w/ Admin, DON)]]/Nurse[[#This Row],[MDS Census]]</f>
        <v>0.90726037880237231</v>
      </c>
      <c r="I11" s="4">
        <f>Nurse[[#This Row],[RN Hours (excl. Admin, DON)]]/Nurse[[#This Row],[MDS Census]]</f>
        <v>0.69423187296728517</v>
      </c>
      <c r="J11" s="4">
        <f>SUM(Nurse[[#This Row],[RN Hours (excl. Admin, DON)]],Nurse[[#This Row],[RN Admin Hours]],Nurse[[#This Row],[RN DON Hours]],Nurse[[#This Row],[LPN Hours (excl. Admin)]],Nurse[[#This Row],[LPN Admin Hours]],Nurse[[#This Row],[CNA Hours]],Nurse[[#This Row],[NA TR Hours]],Nurse[[#This Row],[Med Aide/Tech Hours]])</f>
        <v>233.00271739130434</v>
      </c>
      <c r="K11" s="4">
        <f>SUM(Nurse[[#This Row],[RN Hours (excl. Admin, DON)]],Nurse[[#This Row],[LPN Hours (excl. Admin)]],Nurse[[#This Row],[CNA Hours]],Nurse[[#This Row],[NA TR Hours]],Nurse[[#This Row],[Med Aide/Tech Hours]])</f>
        <v>220.89945652173913</v>
      </c>
      <c r="L11" s="4">
        <f>SUM(Nurse[[#This Row],[RN Hours (excl. Admin, DON)]],Nurse[[#This Row],[RN Admin Hours]],Nurse[[#This Row],[RN DON Hours]])</f>
        <v>51.546195652173914</v>
      </c>
      <c r="M11" s="4">
        <v>39.442934782608695</v>
      </c>
      <c r="N11" s="4">
        <v>8.4673913043478279</v>
      </c>
      <c r="O11" s="4">
        <v>3.6358695652173911</v>
      </c>
      <c r="P11" s="4">
        <f>SUM(Nurse[[#This Row],[LPN Hours (excl. Admin)]],Nurse[[#This Row],[LPN Admin Hours]])</f>
        <v>24.097826086956523</v>
      </c>
      <c r="Q11" s="4">
        <v>24.097826086956523</v>
      </c>
      <c r="R11" s="4">
        <v>0</v>
      </c>
      <c r="S11" s="4">
        <f>SUM(Nurse[[#This Row],[CNA Hours]],Nurse[[#This Row],[NA TR Hours]],Nurse[[#This Row],[Med Aide/Tech Hours]])</f>
        <v>157.35869565217391</v>
      </c>
      <c r="T11" s="4">
        <v>132.79347826086956</v>
      </c>
      <c r="U11" s="4">
        <v>24.565217391304348</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3.4945652173913042</v>
      </c>
      <c r="X11" s="4">
        <v>0.52717391304347827</v>
      </c>
      <c r="Y11" s="4">
        <v>0</v>
      </c>
      <c r="Z11" s="4">
        <v>0</v>
      </c>
      <c r="AA11" s="4">
        <v>1.6630434782608696</v>
      </c>
      <c r="AB11" s="4">
        <v>0</v>
      </c>
      <c r="AC11" s="4">
        <v>1.3043478260869565</v>
      </c>
      <c r="AD11" s="4">
        <v>0</v>
      </c>
      <c r="AE11" s="4">
        <v>0</v>
      </c>
      <c r="AF11" s="1">
        <v>235459</v>
      </c>
      <c r="AG11" s="1">
        <v>5</v>
      </c>
      <c r="AH11"/>
    </row>
    <row r="12" spans="1:34" x14ac:dyDescent="0.25">
      <c r="A12" t="s">
        <v>433</v>
      </c>
      <c r="B12" t="s">
        <v>181</v>
      </c>
      <c r="C12" t="s">
        <v>682</v>
      </c>
      <c r="D12" t="s">
        <v>474</v>
      </c>
      <c r="E12" s="4">
        <v>127.07608695652173</v>
      </c>
      <c r="F12" s="4">
        <f>Nurse[[#This Row],[Total Nurse Staff Hours]]/Nurse[[#This Row],[MDS Census]]</f>
        <v>3.0614104866991707</v>
      </c>
      <c r="G12" s="4">
        <f>Nurse[[#This Row],[Total Direct Care Staff Hours]]/Nurse[[#This Row],[MDS Census]]</f>
        <v>2.7905671028996668</v>
      </c>
      <c r="H12" s="4">
        <f>Nurse[[#This Row],[Total RN Hours (w/ Admin, DON)]]/Nurse[[#This Row],[MDS Census]]</f>
        <v>0.50905311778290974</v>
      </c>
      <c r="I12" s="4">
        <f>Nurse[[#This Row],[RN Hours (excl. Admin, DON)]]/Nurse[[#This Row],[MDS Census]]</f>
        <v>0.27916003763578817</v>
      </c>
      <c r="J12" s="4">
        <f>SUM(Nurse[[#This Row],[RN Hours (excl. Admin, DON)]],Nurse[[#This Row],[RN Admin Hours]],Nurse[[#This Row],[RN DON Hours]],Nurse[[#This Row],[LPN Hours (excl. Admin)]],Nurse[[#This Row],[LPN Admin Hours]],Nurse[[#This Row],[CNA Hours]],Nurse[[#This Row],[NA TR Hours]],Nurse[[#This Row],[Med Aide/Tech Hours]])</f>
        <v>389.03206521739133</v>
      </c>
      <c r="K12" s="4">
        <f>SUM(Nurse[[#This Row],[RN Hours (excl. Admin, DON)]],Nurse[[#This Row],[LPN Hours (excl. Admin)]],Nurse[[#This Row],[CNA Hours]],Nurse[[#This Row],[NA TR Hours]],Nurse[[#This Row],[Med Aide/Tech Hours]])</f>
        <v>354.614347826087</v>
      </c>
      <c r="L12" s="4">
        <f>SUM(Nurse[[#This Row],[RN Hours (excl. Admin, DON)]],Nurse[[#This Row],[RN Admin Hours]],Nurse[[#This Row],[RN DON Hours]])</f>
        <v>64.688478260869545</v>
      </c>
      <c r="M12" s="4">
        <v>35.474565217391294</v>
      </c>
      <c r="N12" s="4">
        <v>24.637826086956519</v>
      </c>
      <c r="O12" s="4">
        <v>4.5760869565217392</v>
      </c>
      <c r="P12" s="4">
        <f>SUM(Nurse[[#This Row],[LPN Hours (excl. Admin)]],Nurse[[#This Row],[LPN Admin Hours]])</f>
        <v>142.18369565217392</v>
      </c>
      <c r="Q12" s="4">
        <v>136.97989130434783</v>
      </c>
      <c r="R12" s="4">
        <v>5.2038043478260869</v>
      </c>
      <c r="S12" s="4">
        <f>SUM(Nurse[[#This Row],[CNA Hours]],Nurse[[#This Row],[NA TR Hours]],Nurse[[#This Row],[Med Aide/Tech Hours]])</f>
        <v>182.15989130434784</v>
      </c>
      <c r="T12" s="4">
        <v>168.56717391304349</v>
      </c>
      <c r="U12" s="4">
        <v>13.592717391304348</v>
      </c>
      <c r="V12" s="4">
        <v>0</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49.445760869565206</v>
      </c>
      <c r="X12" s="4">
        <v>0</v>
      </c>
      <c r="Y12" s="4">
        <v>0</v>
      </c>
      <c r="Z12" s="4">
        <v>0</v>
      </c>
      <c r="AA12" s="4">
        <v>0.16847826086956522</v>
      </c>
      <c r="AB12" s="4">
        <v>0</v>
      </c>
      <c r="AC12" s="4">
        <v>49.277282608695643</v>
      </c>
      <c r="AD12" s="4">
        <v>0</v>
      </c>
      <c r="AE12" s="4">
        <v>0</v>
      </c>
      <c r="AF12" s="1">
        <v>235375</v>
      </c>
      <c r="AG12" s="1">
        <v>5</v>
      </c>
      <c r="AH12"/>
    </row>
    <row r="13" spans="1:34" x14ac:dyDescent="0.25">
      <c r="A13" t="s">
        <v>433</v>
      </c>
      <c r="B13" t="s">
        <v>169</v>
      </c>
      <c r="C13" t="s">
        <v>677</v>
      </c>
      <c r="D13" t="s">
        <v>463</v>
      </c>
      <c r="E13" s="4">
        <v>58.010869565217391</v>
      </c>
      <c r="F13" s="4">
        <f>Nurse[[#This Row],[Total Nurse Staff Hours]]/Nurse[[#This Row],[MDS Census]]</f>
        <v>4.3593760539629001</v>
      </c>
      <c r="G13" s="4">
        <f>Nurse[[#This Row],[Total Direct Care Staff Hours]]/Nurse[[#This Row],[MDS Census]]</f>
        <v>3.8930672662544503</v>
      </c>
      <c r="H13" s="4">
        <f>Nurse[[#This Row],[Total RN Hours (w/ Admin, DON)]]/Nurse[[#This Row],[MDS Census]]</f>
        <v>0.59619449128724</v>
      </c>
      <c r="I13" s="4">
        <f>Nurse[[#This Row],[RN Hours (excl. Admin, DON)]]/Nurse[[#This Row],[MDS Census]]</f>
        <v>0.35973205920929358</v>
      </c>
      <c r="J13" s="4">
        <f>SUM(Nurse[[#This Row],[RN Hours (excl. Admin, DON)]],Nurse[[#This Row],[RN Admin Hours]],Nurse[[#This Row],[RN DON Hours]],Nurse[[#This Row],[LPN Hours (excl. Admin)]],Nurse[[#This Row],[LPN Admin Hours]],Nurse[[#This Row],[CNA Hours]],Nurse[[#This Row],[NA TR Hours]],Nurse[[#This Row],[Med Aide/Tech Hours]])</f>
        <v>252.89119565217391</v>
      </c>
      <c r="K13" s="4">
        <f>SUM(Nurse[[#This Row],[RN Hours (excl. Admin, DON)]],Nurse[[#This Row],[LPN Hours (excl. Admin)]],Nurse[[#This Row],[CNA Hours]],Nurse[[#This Row],[NA TR Hours]],Nurse[[#This Row],[Med Aide/Tech Hours]])</f>
        <v>225.84021739130435</v>
      </c>
      <c r="L13" s="4">
        <f>SUM(Nurse[[#This Row],[RN Hours (excl. Admin, DON)]],Nurse[[#This Row],[RN Admin Hours]],Nurse[[#This Row],[RN DON Hours]])</f>
        <v>34.585760869565213</v>
      </c>
      <c r="M13" s="4">
        <v>20.868369565217389</v>
      </c>
      <c r="N13" s="4">
        <v>8.6739130434782616</v>
      </c>
      <c r="O13" s="4">
        <v>5.0434782608695654</v>
      </c>
      <c r="P13" s="4">
        <f>SUM(Nurse[[#This Row],[LPN Hours (excl. Admin)]],Nurse[[#This Row],[LPN Admin Hours]])</f>
        <v>68.5378260869565</v>
      </c>
      <c r="Q13" s="4">
        <v>55.204239130434765</v>
      </c>
      <c r="R13" s="4">
        <v>13.333586956521737</v>
      </c>
      <c r="S13" s="4">
        <f>SUM(Nurse[[#This Row],[CNA Hours]],Nurse[[#This Row],[NA TR Hours]],Nurse[[#This Row],[Med Aide/Tech Hours]])</f>
        <v>149.7676086956522</v>
      </c>
      <c r="T13" s="4">
        <v>115.27217391304349</v>
      </c>
      <c r="U13" s="4">
        <v>34.495434782608697</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 s="4">
        <v>0</v>
      </c>
      <c r="Y13" s="4">
        <v>0</v>
      </c>
      <c r="Z13" s="4">
        <v>0</v>
      </c>
      <c r="AA13" s="4">
        <v>0</v>
      </c>
      <c r="AB13" s="4">
        <v>0</v>
      </c>
      <c r="AC13" s="4">
        <v>0</v>
      </c>
      <c r="AD13" s="4">
        <v>0</v>
      </c>
      <c r="AE13" s="4">
        <v>0</v>
      </c>
      <c r="AF13" s="1">
        <v>235360</v>
      </c>
      <c r="AG13" s="1">
        <v>5</v>
      </c>
      <c r="AH13"/>
    </row>
    <row r="14" spans="1:34" x14ac:dyDescent="0.25">
      <c r="A14" t="s">
        <v>433</v>
      </c>
      <c r="B14" t="s">
        <v>311</v>
      </c>
      <c r="C14" t="s">
        <v>546</v>
      </c>
      <c r="D14" t="s">
        <v>516</v>
      </c>
      <c r="E14" s="4">
        <v>48.434782608695649</v>
      </c>
      <c r="F14" s="4">
        <f>Nurse[[#This Row],[Total Nurse Staff Hours]]/Nurse[[#This Row],[MDS Census]]</f>
        <v>3.7468806104129277</v>
      </c>
      <c r="G14" s="4">
        <f>Nurse[[#This Row],[Total Direct Care Staff Hours]]/Nurse[[#This Row],[MDS Census]]</f>
        <v>3.5304892280071822</v>
      </c>
      <c r="H14" s="4">
        <f>Nurse[[#This Row],[Total RN Hours (w/ Admin, DON)]]/Nurse[[#This Row],[MDS Census]]</f>
        <v>0.89416517055655309</v>
      </c>
      <c r="I14" s="4">
        <f>Nurse[[#This Row],[RN Hours (excl. Admin, DON)]]/Nurse[[#This Row],[MDS Census]]</f>
        <v>0.67777378815080802</v>
      </c>
      <c r="J14" s="4">
        <f>SUM(Nurse[[#This Row],[RN Hours (excl. Admin, DON)]],Nurse[[#This Row],[RN Admin Hours]],Nurse[[#This Row],[RN DON Hours]],Nurse[[#This Row],[LPN Hours (excl. Admin)]],Nurse[[#This Row],[LPN Admin Hours]],Nurse[[#This Row],[CNA Hours]],Nurse[[#This Row],[NA TR Hours]],Nurse[[#This Row],[Med Aide/Tech Hours]])</f>
        <v>181.47934782608701</v>
      </c>
      <c r="K14" s="4">
        <f>SUM(Nurse[[#This Row],[RN Hours (excl. Admin, DON)]],Nurse[[#This Row],[LPN Hours (excl. Admin)]],Nurse[[#This Row],[CNA Hours]],Nurse[[#This Row],[NA TR Hours]],Nurse[[#This Row],[Med Aide/Tech Hours]])</f>
        <v>170.9984782608696</v>
      </c>
      <c r="L14" s="4">
        <f>SUM(Nurse[[#This Row],[RN Hours (excl. Admin, DON)]],Nurse[[#This Row],[RN Admin Hours]],Nurse[[#This Row],[RN DON Hours]])</f>
        <v>43.308695652173917</v>
      </c>
      <c r="M14" s="4">
        <v>32.827826086956527</v>
      </c>
      <c r="N14" s="4">
        <v>4.741739130434782</v>
      </c>
      <c r="O14" s="4">
        <v>5.7391304347826084</v>
      </c>
      <c r="P14" s="4">
        <f>SUM(Nurse[[#This Row],[LPN Hours (excl. Admin)]],Nurse[[#This Row],[LPN Admin Hours]])</f>
        <v>21.838695652173925</v>
      </c>
      <c r="Q14" s="4">
        <v>21.838695652173925</v>
      </c>
      <c r="R14" s="4">
        <v>0</v>
      </c>
      <c r="S14" s="4">
        <f>SUM(Nurse[[#This Row],[CNA Hours]],Nurse[[#This Row],[NA TR Hours]],Nurse[[#This Row],[Med Aide/Tech Hours]])</f>
        <v>116.33195652173916</v>
      </c>
      <c r="T14" s="4">
        <v>116.33195652173916</v>
      </c>
      <c r="U14" s="4">
        <v>0</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6.2652173913043487</v>
      </c>
      <c r="X14" s="4">
        <v>2.1413043478260869</v>
      </c>
      <c r="Y14" s="4">
        <v>0</v>
      </c>
      <c r="Z14" s="4">
        <v>0</v>
      </c>
      <c r="AA14" s="4">
        <v>1.5271739130434783</v>
      </c>
      <c r="AB14" s="4">
        <v>0</v>
      </c>
      <c r="AC14" s="4">
        <v>2.5967391304347829</v>
      </c>
      <c r="AD14" s="4">
        <v>0</v>
      </c>
      <c r="AE14" s="4">
        <v>0</v>
      </c>
      <c r="AF14" s="1">
        <v>235584</v>
      </c>
      <c r="AG14" s="1">
        <v>5</v>
      </c>
      <c r="AH14"/>
    </row>
    <row r="15" spans="1:34" x14ac:dyDescent="0.25">
      <c r="A15" t="s">
        <v>433</v>
      </c>
      <c r="B15" t="s">
        <v>300</v>
      </c>
      <c r="C15" t="s">
        <v>572</v>
      </c>
      <c r="D15" t="s">
        <v>491</v>
      </c>
      <c r="E15" s="4">
        <v>93.695652173913047</v>
      </c>
      <c r="F15" s="4">
        <f>Nurse[[#This Row],[Total Nurse Staff Hours]]/Nurse[[#This Row],[MDS Census]]</f>
        <v>3.4401496519721575</v>
      </c>
      <c r="G15" s="4">
        <f>Nurse[[#This Row],[Total Direct Care Staff Hours]]/Nurse[[#This Row],[MDS Census]]</f>
        <v>3.3014953596287699</v>
      </c>
      <c r="H15" s="4">
        <f>Nurse[[#This Row],[Total RN Hours (w/ Admin, DON)]]/Nurse[[#This Row],[MDS Census]]</f>
        <v>0.53038515081206505</v>
      </c>
      <c r="I15" s="4">
        <f>Nurse[[#This Row],[RN Hours (excl. Admin, DON)]]/Nurse[[#This Row],[MDS Census]]</f>
        <v>0.3917308584686775</v>
      </c>
      <c r="J15" s="4">
        <f>SUM(Nurse[[#This Row],[RN Hours (excl. Admin, DON)]],Nurse[[#This Row],[RN Admin Hours]],Nurse[[#This Row],[RN DON Hours]],Nurse[[#This Row],[LPN Hours (excl. Admin)]],Nurse[[#This Row],[LPN Admin Hours]],Nurse[[#This Row],[CNA Hours]],Nurse[[#This Row],[NA TR Hours]],Nurse[[#This Row],[Med Aide/Tech Hours]])</f>
        <v>322.32706521739129</v>
      </c>
      <c r="K15" s="4">
        <f>SUM(Nurse[[#This Row],[RN Hours (excl. Admin, DON)]],Nurse[[#This Row],[LPN Hours (excl. Admin)]],Nurse[[#This Row],[CNA Hours]],Nurse[[#This Row],[NA TR Hours]],Nurse[[#This Row],[Med Aide/Tech Hours]])</f>
        <v>309.33576086956521</v>
      </c>
      <c r="L15" s="4">
        <f>SUM(Nurse[[#This Row],[RN Hours (excl. Admin, DON)]],Nurse[[#This Row],[RN Admin Hours]],Nurse[[#This Row],[RN DON Hours]])</f>
        <v>49.694782608695661</v>
      </c>
      <c r="M15" s="4">
        <v>36.703478260869566</v>
      </c>
      <c r="N15" s="4">
        <v>7.7739130434782666</v>
      </c>
      <c r="O15" s="4">
        <v>5.2173913043478262</v>
      </c>
      <c r="P15" s="4">
        <f>SUM(Nurse[[#This Row],[LPN Hours (excl. Admin)]],Nurse[[#This Row],[LPN Admin Hours]])</f>
        <v>69.029891304347828</v>
      </c>
      <c r="Q15" s="4">
        <v>69.029891304347828</v>
      </c>
      <c r="R15" s="4">
        <v>0</v>
      </c>
      <c r="S15" s="4">
        <f>SUM(Nurse[[#This Row],[CNA Hours]],Nurse[[#This Row],[NA TR Hours]],Nurse[[#This Row],[Med Aide/Tech Hours]])</f>
        <v>203.6023913043478</v>
      </c>
      <c r="T15" s="4">
        <v>203.6023913043478</v>
      </c>
      <c r="U15" s="4">
        <v>0</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0.46467391304347827</v>
      </c>
      <c r="X15" s="4">
        <v>0</v>
      </c>
      <c r="Y15" s="4">
        <v>0</v>
      </c>
      <c r="Z15" s="4">
        <v>0</v>
      </c>
      <c r="AA15" s="4">
        <v>0.27989130434782611</v>
      </c>
      <c r="AB15" s="4">
        <v>0</v>
      </c>
      <c r="AC15" s="4">
        <v>0.18478260869565216</v>
      </c>
      <c r="AD15" s="4">
        <v>0</v>
      </c>
      <c r="AE15" s="4">
        <v>0</v>
      </c>
      <c r="AF15" s="1">
        <v>235561</v>
      </c>
      <c r="AG15" s="1">
        <v>5</v>
      </c>
      <c r="AH15"/>
    </row>
    <row r="16" spans="1:34" x14ac:dyDescent="0.25">
      <c r="A16" t="s">
        <v>433</v>
      </c>
      <c r="B16" t="s">
        <v>77</v>
      </c>
      <c r="C16" t="s">
        <v>633</v>
      </c>
      <c r="D16" t="s">
        <v>521</v>
      </c>
      <c r="E16" s="4">
        <v>22.282608695652176</v>
      </c>
      <c r="F16" s="4">
        <f>Nurse[[#This Row],[Total Nurse Staff Hours]]/Nurse[[#This Row],[MDS Census]]</f>
        <v>4.8984731707317062</v>
      </c>
      <c r="G16" s="4">
        <f>Nurse[[#This Row],[Total Direct Care Staff Hours]]/Nurse[[#This Row],[MDS Census]]</f>
        <v>4.674082926829267</v>
      </c>
      <c r="H16" s="4">
        <f>Nurse[[#This Row],[Total RN Hours (w/ Admin, DON)]]/Nurse[[#This Row],[MDS Census]]</f>
        <v>1.478560975609756</v>
      </c>
      <c r="I16" s="4">
        <f>Nurse[[#This Row],[RN Hours (excl. Admin, DON)]]/Nurse[[#This Row],[MDS Census]]</f>
        <v>1.2541707317073167</v>
      </c>
      <c r="J16" s="4">
        <f>SUM(Nurse[[#This Row],[RN Hours (excl. Admin, DON)]],Nurse[[#This Row],[RN Admin Hours]],Nurse[[#This Row],[RN DON Hours]],Nurse[[#This Row],[LPN Hours (excl. Admin)]],Nurse[[#This Row],[LPN Admin Hours]],Nurse[[#This Row],[CNA Hours]],Nurse[[#This Row],[NA TR Hours]],Nurse[[#This Row],[Med Aide/Tech Hours]])</f>
        <v>109.1507608695652</v>
      </c>
      <c r="K16" s="4">
        <f>SUM(Nurse[[#This Row],[RN Hours (excl. Admin, DON)]],Nurse[[#This Row],[LPN Hours (excl. Admin)]],Nurse[[#This Row],[CNA Hours]],Nurse[[#This Row],[NA TR Hours]],Nurse[[#This Row],[Med Aide/Tech Hours]])</f>
        <v>104.1507608695652</v>
      </c>
      <c r="L16" s="4">
        <f>SUM(Nurse[[#This Row],[RN Hours (excl. Admin, DON)]],Nurse[[#This Row],[RN Admin Hours]],Nurse[[#This Row],[RN DON Hours]])</f>
        <v>32.946195652173913</v>
      </c>
      <c r="M16" s="4">
        <v>27.946195652173909</v>
      </c>
      <c r="N16" s="4">
        <v>5</v>
      </c>
      <c r="O16" s="4">
        <v>0</v>
      </c>
      <c r="P16" s="4">
        <f>SUM(Nurse[[#This Row],[LPN Hours (excl. Admin)]],Nurse[[#This Row],[LPN Admin Hours]])</f>
        <v>10.705217391304346</v>
      </c>
      <c r="Q16" s="4">
        <v>10.705217391304346</v>
      </c>
      <c r="R16" s="4">
        <v>0</v>
      </c>
      <c r="S16" s="4">
        <f>SUM(Nurse[[#This Row],[CNA Hours]],Nurse[[#This Row],[NA TR Hours]],Nurse[[#This Row],[Med Aide/Tech Hours]])</f>
        <v>65.499347826086947</v>
      </c>
      <c r="T16" s="4">
        <v>65.499347826086947</v>
      </c>
      <c r="U16" s="4">
        <v>0</v>
      </c>
      <c r="V16" s="4">
        <v>0</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 s="4">
        <v>0</v>
      </c>
      <c r="Y16" s="4">
        <v>0</v>
      </c>
      <c r="Z16" s="4">
        <v>0</v>
      </c>
      <c r="AA16" s="4">
        <v>0</v>
      </c>
      <c r="AB16" s="4">
        <v>0</v>
      </c>
      <c r="AC16" s="4">
        <v>0</v>
      </c>
      <c r="AD16" s="4">
        <v>0</v>
      </c>
      <c r="AE16" s="4">
        <v>0</v>
      </c>
      <c r="AF16" s="1">
        <v>235192</v>
      </c>
      <c r="AG16" s="1">
        <v>5</v>
      </c>
      <c r="AH16"/>
    </row>
    <row r="17" spans="1:34" x14ac:dyDescent="0.25">
      <c r="A17" t="s">
        <v>433</v>
      </c>
      <c r="B17" t="s">
        <v>280</v>
      </c>
      <c r="C17" t="s">
        <v>718</v>
      </c>
      <c r="D17" t="s">
        <v>492</v>
      </c>
      <c r="E17" s="4">
        <v>39.913043478260867</v>
      </c>
      <c r="F17" s="4">
        <f>Nurse[[#This Row],[Total Nurse Staff Hours]]/Nurse[[#This Row],[MDS Census]]</f>
        <v>2.9628812636165578</v>
      </c>
      <c r="G17" s="4">
        <f>Nurse[[#This Row],[Total Direct Care Staff Hours]]/Nurse[[#This Row],[MDS Census]]</f>
        <v>2.9360566448801744</v>
      </c>
      <c r="H17" s="4">
        <f>Nurse[[#This Row],[Total RN Hours (w/ Admin, DON)]]/Nurse[[#This Row],[MDS Census]]</f>
        <v>0.42802287581699344</v>
      </c>
      <c r="I17" s="4">
        <f>Nurse[[#This Row],[RN Hours (excl. Admin, DON)]]/Nurse[[#This Row],[MDS Census]]</f>
        <v>0.40119825708061002</v>
      </c>
      <c r="J17" s="4">
        <f>SUM(Nurse[[#This Row],[RN Hours (excl. Admin, DON)]],Nurse[[#This Row],[RN Admin Hours]],Nurse[[#This Row],[RN DON Hours]],Nurse[[#This Row],[LPN Hours (excl. Admin)]],Nurse[[#This Row],[LPN Admin Hours]],Nurse[[#This Row],[CNA Hours]],Nurse[[#This Row],[NA TR Hours]],Nurse[[#This Row],[Med Aide/Tech Hours]])</f>
        <v>118.25760869565217</v>
      </c>
      <c r="K17" s="4">
        <f>SUM(Nurse[[#This Row],[RN Hours (excl. Admin, DON)]],Nurse[[#This Row],[LPN Hours (excl. Admin)]],Nurse[[#This Row],[CNA Hours]],Nurse[[#This Row],[NA TR Hours]],Nurse[[#This Row],[Med Aide/Tech Hours]])</f>
        <v>117.18695652173912</v>
      </c>
      <c r="L17" s="4">
        <f>SUM(Nurse[[#This Row],[RN Hours (excl. Admin, DON)]],Nurse[[#This Row],[RN Admin Hours]],Nurse[[#This Row],[RN DON Hours]])</f>
        <v>17.083695652173912</v>
      </c>
      <c r="M17" s="4">
        <v>16.013043478260869</v>
      </c>
      <c r="N17" s="4">
        <v>0</v>
      </c>
      <c r="O17" s="4">
        <v>1.0706521739130435</v>
      </c>
      <c r="P17" s="4">
        <f>SUM(Nurse[[#This Row],[LPN Hours (excl. Admin)]],Nurse[[#This Row],[LPN Admin Hours]])</f>
        <v>10.241304347826087</v>
      </c>
      <c r="Q17" s="4">
        <v>10.241304347826087</v>
      </c>
      <c r="R17" s="4">
        <v>0</v>
      </c>
      <c r="S17" s="4">
        <f>SUM(Nurse[[#This Row],[CNA Hours]],Nurse[[#This Row],[NA TR Hours]],Nurse[[#This Row],[Med Aide/Tech Hours]])</f>
        <v>90.932608695652164</v>
      </c>
      <c r="T17" s="4">
        <v>90.932608695652164</v>
      </c>
      <c r="U17" s="4">
        <v>0</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 s="4">
        <v>0</v>
      </c>
      <c r="Y17" s="4">
        <v>0</v>
      </c>
      <c r="Z17" s="4">
        <v>0</v>
      </c>
      <c r="AA17" s="4">
        <v>0</v>
      </c>
      <c r="AB17" s="4">
        <v>0</v>
      </c>
      <c r="AC17" s="4">
        <v>0</v>
      </c>
      <c r="AD17" s="4">
        <v>0</v>
      </c>
      <c r="AE17" s="4">
        <v>0</v>
      </c>
      <c r="AF17" s="1">
        <v>235532</v>
      </c>
      <c r="AG17" s="1">
        <v>5</v>
      </c>
      <c r="AH17"/>
    </row>
    <row r="18" spans="1:34" x14ac:dyDescent="0.25">
      <c r="A18" t="s">
        <v>433</v>
      </c>
      <c r="B18" t="s">
        <v>203</v>
      </c>
      <c r="C18" t="s">
        <v>547</v>
      </c>
      <c r="D18" t="s">
        <v>519</v>
      </c>
      <c r="E18" s="4">
        <v>208.78260869565219</v>
      </c>
      <c r="F18" s="4">
        <f>Nurse[[#This Row],[Total Nurse Staff Hours]]/Nurse[[#This Row],[MDS Census]]</f>
        <v>3.152254269054561</v>
      </c>
      <c r="G18" s="4">
        <f>Nurse[[#This Row],[Total Direct Care Staff Hours]]/Nurse[[#This Row],[MDS Census]]</f>
        <v>3.0093408996251565</v>
      </c>
      <c r="H18" s="4">
        <f>Nurse[[#This Row],[Total RN Hours (w/ Admin, DON)]]/Nurse[[#This Row],[MDS Census]]</f>
        <v>0.32162015826738855</v>
      </c>
      <c r="I18" s="4">
        <f>Nurse[[#This Row],[RN Hours (excl. Admin, DON)]]/Nurse[[#This Row],[MDS Census]]</f>
        <v>0.21555081216159933</v>
      </c>
      <c r="J18" s="4">
        <f>SUM(Nurse[[#This Row],[RN Hours (excl. Admin, DON)]],Nurse[[#This Row],[RN Admin Hours]],Nurse[[#This Row],[RN DON Hours]],Nurse[[#This Row],[LPN Hours (excl. Admin)]],Nurse[[#This Row],[LPN Admin Hours]],Nurse[[#This Row],[CNA Hours]],Nurse[[#This Row],[NA TR Hours]],Nurse[[#This Row],[Med Aide/Tech Hours]])</f>
        <v>658.13586956521749</v>
      </c>
      <c r="K18" s="4">
        <f>SUM(Nurse[[#This Row],[RN Hours (excl. Admin, DON)]],Nurse[[#This Row],[LPN Hours (excl. Admin)]],Nurse[[#This Row],[CNA Hours]],Nurse[[#This Row],[NA TR Hours]],Nurse[[#This Row],[Med Aide/Tech Hours]])</f>
        <v>628.29804347826098</v>
      </c>
      <c r="L18" s="4">
        <f>SUM(Nurse[[#This Row],[RN Hours (excl. Admin, DON)]],Nurse[[#This Row],[RN Admin Hours]],Nurse[[#This Row],[RN DON Hours]])</f>
        <v>67.148695652173913</v>
      </c>
      <c r="M18" s="4">
        <v>45.003260869565217</v>
      </c>
      <c r="N18" s="4">
        <v>17.449782608695649</v>
      </c>
      <c r="O18" s="4">
        <v>4.6956521739130439</v>
      </c>
      <c r="P18" s="4">
        <f>SUM(Nurse[[#This Row],[LPN Hours (excl. Admin)]],Nurse[[#This Row],[LPN Admin Hours]])</f>
        <v>213.57847826086953</v>
      </c>
      <c r="Q18" s="4">
        <v>205.88608695652169</v>
      </c>
      <c r="R18" s="4">
        <v>7.6923913043478267</v>
      </c>
      <c r="S18" s="4">
        <f>SUM(Nurse[[#This Row],[CNA Hours]],Nurse[[#This Row],[NA TR Hours]],Nurse[[#This Row],[Med Aide/Tech Hours]])</f>
        <v>377.408695652174</v>
      </c>
      <c r="T18" s="4">
        <v>377.408695652174</v>
      </c>
      <c r="U18" s="4">
        <v>0</v>
      </c>
      <c r="V18" s="4">
        <v>0</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79.776086956521738</v>
      </c>
      <c r="X18" s="4">
        <v>5.2923913043478263</v>
      </c>
      <c r="Y18" s="4">
        <v>0</v>
      </c>
      <c r="Z18" s="4">
        <v>0</v>
      </c>
      <c r="AA18" s="4">
        <v>38.958695652173908</v>
      </c>
      <c r="AB18" s="4">
        <v>0</v>
      </c>
      <c r="AC18" s="4">
        <v>35.525000000000013</v>
      </c>
      <c r="AD18" s="4">
        <v>0</v>
      </c>
      <c r="AE18" s="4">
        <v>0</v>
      </c>
      <c r="AF18" s="1">
        <v>235427</v>
      </c>
      <c r="AG18" s="1">
        <v>5</v>
      </c>
      <c r="AH18"/>
    </row>
    <row r="19" spans="1:34" x14ac:dyDescent="0.25">
      <c r="A19" t="s">
        <v>433</v>
      </c>
      <c r="B19" t="s">
        <v>217</v>
      </c>
      <c r="C19" t="s">
        <v>697</v>
      </c>
      <c r="D19" t="s">
        <v>511</v>
      </c>
      <c r="E19" s="4">
        <v>67.804347826086953</v>
      </c>
      <c r="F19" s="4">
        <f>Nurse[[#This Row],[Total Nurse Staff Hours]]/Nurse[[#This Row],[MDS Census]]</f>
        <v>3.4293587688361651</v>
      </c>
      <c r="G19" s="4">
        <f>Nurse[[#This Row],[Total Direct Care Staff Hours]]/Nurse[[#This Row],[MDS Census]]</f>
        <v>3.1602116062840651</v>
      </c>
      <c r="H19" s="4">
        <f>Nurse[[#This Row],[Total RN Hours (w/ Admin, DON)]]/Nurse[[#This Row],[MDS Census]]</f>
        <v>0.56335203590894511</v>
      </c>
      <c r="I19" s="4">
        <f>Nurse[[#This Row],[RN Hours (excl. Admin, DON)]]/Nurse[[#This Row],[MDS Census]]</f>
        <v>0.29420487335684509</v>
      </c>
      <c r="J19" s="4">
        <f>SUM(Nurse[[#This Row],[RN Hours (excl. Admin, DON)]],Nurse[[#This Row],[RN Admin Hours]],Nurse[[#This Row],[RN DON Hours]],Nurse[[#This Row],[LPN Hours (excl. Admin)]],Nurse[[#This Row],[LPN Admin Hours]],Nurse[[#This Row],[CNA Hours]],Nurse[[#This Row],[NA TR Hours]],Nurse[[#This Row],[Med Aide/Tech Hours]])</f>
        <v>232.52543478260867</v>
      </c>
      <c r="K19" s="4">
        <f>SUM(Nurse[[#This Row],[RN Hours (excl. Admin, DON)]],Nurse[[#This Row],[LPN Hours (excl. Admin)]],Nurse[[#This Row],[CNA Hours]],Nurse[[#This Row],[NA TR Hours]],Nurse[[#This Row],[Med Aide/Tech Hours]])</f>
        <v>214.27608695652171</v>
      </c>
      <c r="L19" s="4">
        <f>SUM(Nurse[[#This Row],[RN Hours (excl. Admin, DON)]],Nurse[[#This Row],[RN Admin Hours]],Nurse[[#This Row],[RN DON Hours]])</f>
        <v>38.197717391304344</v>
      </c>
      <c r="M19" s="4">
        <v>19.948369565217387</v>
      </c>
      <c r="N19" s="4">
        <v>12.765652173913042</v>
      </c>
      <c r="O19" s="4">
        <v>5.4836956521739131</v>
      </c>
      <c r="P19" s="4">
        <f>SUM(Nurse[[#This Row],[LPN Hours (excl. Admin)]],Nurse[[#This Row],[LPN Admin Hours]])</f>
        <v>48.520869565217389</v>
      </c>
      <c r="Q19" s="4">
        <v>48.520869565217389</v>
      </c>
      <c r="R19" s="4">
        <v>0</v>
      </c>
      <c r="S19" s="4">
        <f>SUM(Nurse[[#This Row],[CNA Hours]],Nurse[[#This Row],[NA TR Hours]],Nurse[[#This Row],[Med Aide/Tech Hours]])</f>
        <v>145.80684782608694</v>
      </c>
      <c r="T19" s="4">
        <v>128.09836956521738</v>
      </c>
      <c r="U19" s="4">
        <v>17.708478260869558</v>
      </c>
      <c r="V19" s="4">
        <v>0</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 s="4">
        <v>0</v>
      </c>
      <c r="Y19" s="4">
        <v>0</v>
      </c>
      <c r="Z19" s="4">
        <v>0</v>
      </c>
      <c r="AA19" s="4">
        <v>0</v>
      </c>
      <c r="AB19" s="4">
        <v>0</v>
      </c>
      <c r="AC19" s="4">
        <v>0</v>
      </c>
      <c r="AD19" s="4">
        <v>0</v>
      </c>
      <c r="AE19" s="4">
        <v>0</v>
      </c>
      <c r="AF19" s="1">
        <v>235446</v>
      </c>
      <c r="AG19" s="1">
        <v>5</v>
      </c>
      <c r="AH19"/>
    </row>
    <row r="20" spans="1:34" x14ac:dyDescent="0.25">
      <c r="A20" t="s">
        <v>433</v>
      </c>
      <c r="B20" t="s">
        <v>209</v>
      </c>
      <c r="C20" t="s">
        <v>694</v>
      </c>
      <c r="D20" t="s">
        <v>536</v>
      </c>
      <c r="E20" s="4">
        <v>60.010869565217391</v>
      </c>
      <c r="F20" s="4">
        <f>Nurse[[#This Row],[Total Nurse Staff Hours]]/Nurse[[#This Row],[MDS Census]]</f>
        <v>3.3986017025901103</v>
      </c>
      <c r="G20" s="4">
        <f>Nurse[[#This Row],[Total Direct Care Staff Hours]]/Nurse[[#This Row],[MDS Census]]</f>
        <v>3.2269932983155223</v>
      </c>
      <c r="H20" s="4">
        <f>Nurse[[#This Row],[Total RN Hours (w/ Admin, DON)]]/Nurse[[#This Row],[MDS Census]]</f>
        <v>1.2027621807643543</v>
      </c>
      <c r="I20" s="4">
        <f>Nurse[[#This Row],[RN Hours (excl. Admin, DON)]]/Nurse[[#This Row],[MDS Census]]</f>
        <v>1.0311537764897662</v>
      </c>
      <c r="J20" s="4">
        <f>SUM(Nurse[[#This Row],[RN Hours (excl. Admin, DON)]],Nurse[[#This Row],[RN Admin Hours]],Nurse[[#This Row],[RN DON Hours]],Nurse[[#This Row],[LPN Hours (excl. Admin)]],Nurse[[#This Row],[LPN Admin Hours]],Nurse[[#This Row],[CNA Hours]],Nurse[[#This Row],[NA TR Hours]],Nurse[[#This Row],[Med Aide/Tech Hours]])</f>
        <v>203.95304347826087</v>
      </c>
      <c r="K20" s="4">
        <f>SUM(Nurse[[#This Row],[RN Hours (excl. Admin, DON)]],Nurse[[#This Row],[LPN Hours (excl. Admin)]],Nurse[[#This Row],[CNA Hours]],Nurse[[#This Row],[NA TR Hours]],Nurse[[#This Row],[Med Aide/Tech Hours]])</f>
        <v>193.65467391304347</v>
      </c>
      <c r="L20" s="4">
        <f>SUM(Nurse[[#This Row],[RN Hours (excl. Admin, DON)]],Nurse[[#This Row],[RN Admin Hours]],Nurse[[#This Row],[RN DON Hours]])</f>
        <v>72.178804347826087</v>
      </c>
      <c r="M20" s="4">
        <v>61.880434782608695</v>
      </c>
      <c r="N20" s="4">
        <v>5.2548913043478258</v>
      </c>
      <c r="O20" s="4">
        <v>5.0434782608695654</v>
      </c>
      <c r="P20" s="4">
        <f>SUM(Nurse[[#This Row],[LPN Hours (excl. Admin)]],Nurse[[#This Row],[LPN Admin Hours]])</f>
        <v>28.131304347826081</v>
      </c>
      <c r="Q20" s="4">
        <v>28.131304347826081</v>
      </c>
      <c r="R20" s="4">
        <v>0</v>
      </c>
      <c r="S20" s="4">
        <f>SUM(Nurse[[#This Row],[CNA Hours]],Nurse[[#This Row],[NA TR Hours]],Nurse[[#This Row],[Med Aide/Tech Hours]])</f>
        <v>103.64293478260872</v>
      </c>
      <c r="T20" s="4">
        <v>89.54826086956524</v>
      </c>
      <c r="U20" s="4">
        <v>14.094673913043476</v>
      </c>
      <c r="V20" s="4">
        <v>0</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 s="4">
        <v>0</v>
      </c>
      <c r="Y20" s="4">
        <v>0</v>
      </c>
      <c r="Z20" s="4">
        <v>0</v>
      </c>
      <c r="AA20" s="4">
        <v>0</v>
      </c>
      <c r="AB20" s="4">
        <v>0</v>
      </c>
      <c r="AC20" s="4">
        <v>0</v>
      </c>
      <c r="AD20" s="4">
        <v>0</v>
      </c>
      <c r="AE20" s="4">
        <v>0</v>
      </c>
      <c r="AF20" s="1">
        <v>235438</v>
      </c>
      <c r="AG20" s="1">
        <v>5</v>
      </c>
      <c r="AH20"/>
    </row>
    <row r="21" spans="1:34" x14ac:dyDescent="0.25">
      <c r="A21" t="s">
        <v>433</v>
      </c>
      <c r="B21" t="s">
        <v>60</v>
      </c>
      <c r="C21" t="s">
        <v>608</v>
      </c>
      <c r="D21" t="s">
        <v>506</v>
      </c>
      <c r="E21" s="4">
        <v>81.641304347826093</v>
      </c>
      <c r="F21" s="4">
        <f>Nurse[[#This Row],[Total Nurse Staff Hours]]/Nurse[[#This Row],[MDS Census]]</f>
        <v>3.7936333377712681</v>
      </c>
      <c r="G21" s="4">
        <f>Nurse[[#This Row],[Total Direct Care Staff Hours]]/Nurse[[#This Row],[MDS Census]]</f>
        <v>3.6615603781121022</v>
      </c>
      <c r="H21" s="4">
        <f>Nurse[[#This Row],[Total RN Hours (w/ Admin, DON)]]/Nurse[[#This Row],[MDS Census]]</f>
        <v>0.52363200639062712</v>
      </c>
      <c r="I21" s="4">
        <f>Nurse[[#This Row],[RN Hours (excl. Admin, DON)]]/Nurse[[#This Row],[MDS Census]]</f>
        <v>0.45333510850752234</v>
      </c>
      <c r="J21" s="4">
        <f>SUM(Nurse[[#This Row],[RN Hours (excl. Admin, DON)]],Nurse[[#This Row],[RN Admin Hours]],Nurse[[#This Row],[RN DON Hours]],Nurse[[#This Row],[LPN Hours (excl. Admin)]],Nurse[[#This Row],[LPN Admin Hours]],Nurse[[#This Row],[CNA Hours]],Nurse[[#This Row],[NA TR Hours]],Nurse[[#This Row],[Med Aide/Tech Hours]])</f>
        <v>309.71717391304344</v>
      </c>
      <c r="K21" s="4">
        <f>SUM(Nurse[[#This Row],[RN Hours (excl. Admin, DON)]],Nurse[[#This Row],[LPN Hours (excl. Admin)]],Nurse[[#This Row],[CNA Hours]],Nurse[[#This Row],[NA TR Hours]],Nurse[[#This Row],[Med Aide/Tech Hours]])</f>
        <v>298.93456521739131</v>
      </c>
      <c r="L21" s="4">
        <f>SUM(Nurse[[#This Row],[RN Hours (excl. Admin, DON)]],Nurse[[#This Row],[RN Admin Hours]],Nurse[[#This Row],[RN DON Hours]])</f>
        <v>42.750000000000007</v>
      </c>
      <c r="M21" s="4">
        <v>37.010869565217398</v>
      </c>
      <c r="N21" s="4">
        <v>0</v>
      </c>
      <c r="O21" s="4">
        <v>5.7391304347826084</v>
      </c>
      <c r="P21" s="4">
        <f>SUM(Nurse[[#This Row],[LPN Hours (excl. Admin)]],Nurse[[#This Row],[LPN Admin Hours]])</f>
        <v>68.157065217391306</v>
      </c>
      <c r="Q21" s="4">
        <v>63.113586956521736</v>
      </c>
      <c r="R21" s="4">
        <v>5.0434782608695654</v>
      </c>
      <c r="S21" s="4">
        <f>SUM(Nurse[[#This Row],[CNA Hours]],Nurse[[#This Row],[NA TR Hours]],Nurse[[#This Row],[Med Aide/Tech Hours]])</f>
        <v>198.81010869565216</v>
      </c>
      <c r="T21" s="4">
        <v>198.81010869565216</v>
      </c>
      <c r="U21" s="4">
        <v>0</v>
      </c>
      <c r="V21" s="4">
        <v>0</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 s="4">
        <v>0</v>
      </c>
      <c r="Y21" s="4">
        <v>0</v>
      </c>
      <c r="Z21" s="4">
        <v>0</v>
      </c>
      <c r="AA21" s="4">
        <v>0</v>
      </c>
      <c r="AB21" s="4">
        <v>0</v>
      </c>
      <c r="AC21" s="4">
        <v>0</v>
      </c>
      <c r="AD21" s="4">
        <v>0</v>
      </c>
      <c r="AE21" s="4">
        <v>0</v>
      </c>
      <c r="AF21" s="1">
        <v>235139</v>
      </c>
      <c r="AG21" s="1">
        <v>5</v>
      </c>
      <c r="AH21"/>
    </row>
    <row r="22" spans="1:34" x14ac:dyDescent="0.25">
      <c r="A22" t="s">
        <v>433</v>
      </c>
      <c r="B22" t="s">
        <v>29</v>
      </c>
      <c r="C22" t="s">
        <v>600</v>
      </c>
      <c r="D22" t="s">
        <v>480</v>
      </c>
      <c r="E22" s="4">
        <v>76.119565217391298</v>
      </c>
      <c r="F22" s="4">
        <f>Nurse[[#This Row],[Total Nurse Staff Hours]]/Nurse[[#This Row],[MDS Census]]</f>
        <v>4.7432386120234185</v>
      </c>
      <c r="G22" s="4">
        <f>Nurse[[#This Row],[Total Direct Care Staff Hours]]/Nurse[[#This Row],[MDS Census]]</f>
        <v>4.3082821647865206</v>
      </c>
      <c r="H22" s="4">
        <f>Nurse[[#This Row],[Total RN Hours (w/ Admin, DON)]]/Nurse[[#This Row],[MDS Census]]</f>
        <v>1.6029815793231474</v>
      </c>
      <c r="I22" s="4">
        <f>Nurse[[#This Row],[RN Hours (excl. Admin, DON)]]/Nurse[[#This Row],[MDS Census]]</f>
        <v>1.1680251320862491</v>
      </c>
      <c r="J22" s="4">
        <f>SUM(Nurse[[#This Row],[RN Hours (excl. Admin, DON)]],Nurse[[#This Row],[RN Admin Hours]],Nurse[[#This Row],[RN DON Hours]],Nurse[[#This Row],[LPN Hours (excl. Admin)]],Nurse[[#This Row],[LPN Admin Hours]],Nurse[[#This Row],[CNA Hours]],Nurse[[#This Row],[NA TR Hours]],Nurse[[#This Row],[Med Aide/Tech Hours]])</f>
        <v>361.05326086956518</v>
      </c>
      <c r="K22" s="4">
        <f>SUM(Nurse[[#This Row],[RN Hours (excl. Admin, DON)]],Nurse[[#This Row],[LPN Hours (excl. Admin)]],Nurse[[#This Row],[CNA Hours]],Nurse[[#This Row],[NA TR Hours]],Nurse[[#This Row],[Med Aide/Tech Hours]])</f>
        <v>327.9445652173913</v>
      </c>
      <c r="L22" s="4">
        <f>SUM(Nurse[[#This Row],[RN Hours (excl. Admin, DON)]],Nurse[[#This Row],[RN Admin Hours]],Nurse[[#This Row],[RN DON Hours]])</f>
        <v>122.01826086956522</v>
      </c>
      <c r="M22" s="4">
        <v>88.909565217391318</v>
      </c>
      <c r="N22" s="4">
        <v>28.086956521739129</v>
      </c>
      <c r="O22" s="4">
        <v>5.0217391304347823</v>
      </c>
      <c r="P22" s="4">
        <f>SUM(Nurse[[#This Row],[LPN Hours (excl. Admin)]],Nurse[[#This Row],[LPN Admin Hours]])</f>
        <v>20.043913043478263</v>
      </c>
      <c r="Q22" s="4">
        <v>20.043913043478263</v>
      </c>
      <c r="R22" s="4">
        <v>0</v>
      </c>
      <c r="S22" s="4">
        <f>SUM(Nurse[[#This Row],[CNA Hours]],Nurse[[#This Row],[NA TR Hours]],Nurse[[#This Row],[Med Aide/Tech Hours]])</f>
        <v>218.99108695652171</v>
      </c>
      <c r="T22" s="4">
        <v>218.99108695652171</v>
      </c>
      <c r="U22" s="4">
        <v>0</v>
      </c>
      <c r="V22" s="4">
        <v>0</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 s="4">
        <v>0</v>
      </c>
      <c r="Y22" s="4">
        <v>0</v>
      </c>
      <c r="Z22" s="4">
        <v>0</v>
      </c>
      <c r="AA22" s="4">
        <v>0</v>
      </c>
      <c r="AB22" s="4">
        <v>0</v>
      </c>
      <c r="AC22" s="4">
        <v>0</v>
      </c>
      <c r="AD22" s="4">
        <v>0</v>
      </c>
      <c r="AE22" s="4">
        <v>0</v>
      </c>
      <c r="AF22" s="1">
        <v>235033</v>
      </c>
      <c r="AG22" s="1">
        <v>5</v>
      </c>
      <c r="AH22"/>
    </row>
    <row r="23" spans="1:34" x14ac:dyDescent="0.25">
      <c r="A23" t="s">
        <v>433</v>
      </c>
      <c r="B23" t="s">
        <v>35</v>
      </c>
      <c r="C23" t="s">
        <v>605</v>
      </c>
      <c r="D23" t="s">
        <v>471</v>
      </c>
      <c r="E23" s="4">
        <v>99.684782608695656</v>
      </c>
      <c r="F23" s="4">
        <f>Nurse[[#This Row],[Total Nurse Staff Hours]]/Nurse[[#This Row],[MDS Census]]</f>
        <v>5.9672064115145567</v>
      </c>
      <c r="G23" s="4">
        <f>Nurse[[#This Row],[Total Direct Care Staff Hours]]/Nurse[[#This Row],[MDS Census]]</f>
        <v>5.0307491004252531</v>
      </c>
      <c r="H23" s="4">
        <f>Nurse[[#This Row],[Total RN Hours (w/ Admin, DON)]]/Nurse[[#This Row],[MDS Census]]</f>
        <v>1.4169392650746919</v>
      </c>
      <c r="I23" s="4">
        <f>Nurse[[#This Row],[RN Hours (excl. Admin, DON)]]/Nurse[[#This Row],[MDS Census]]</f>
        <v>0.68842001962708532</v>
      </c>
      <c r="J23" s="4">
        <f>SUM(Nurse[[#This Row],[RN Hours (excl. Admin, DON)]],Nurse[[#This Row],[RN Admin Hours]],Nurse[[#This Row],[RN DON Hours]],Nurse[[#This Row],[LPN Hours (excl. Admin)]],Nurse[[#This Row],[LPN Admin Hours]],Nurse[[#This Row],[CNA Hours]],Nurse[[#This Row],[NA TR Hours]],Nurse[[#This Row],[Med Aide/Tech Hours]])</f>
        <v>594.8396739130435</v>
      </c>
      <c r="K23" s="4">
        <f>SUM(Nurse[[#This Row],[RN Hours (excl. Admin, DON)]],Nurse[[#This Row],[LPN Hours (excl. Admin)]],Nurse[[#This Row],[CNA Hours]],Nurse[[#This Row],[NA TR Hours]],Nurse[[#This Row],[Med Aide/Tech Hours]])</f>
        <v>501.48913043478262</v>
      </c>
      <c r="L23" s="4">
        <f>SUM(Nurse[[#This Row],[RN Hours (excl. Admin, DON)]],Nurse[[#This Row],[RN Admin Hours]],Nurse[[#This Row],[RN DON Hours]])</f>
        <v>141.24728260869566</v>
      </c>
      <c r="M23" s="4">
        <v>68.625</v>
      </c>
      <c r="N23" s="4">
        <v>67.796195652173907</v>
      </c>
      <c r="O23" s="4">
        <v>4.8260869565217392</v>
      </c>
      <c r="P23" s="4">
        <f>SUM(Nurse[[#This Row],[LPN Hours (excl. Admin)]],Nurse[[#This Row],[LPN Admin Hours]])</f>
        <v>122.44021739130434</v>
      </c>
      <c r="Q23" s="4">
        <v>101.71195652173913</v>
      </c>
      <c r="R23" s="4">
        <v>20.728260869565219</v>
      </c>
      <c r="S23" s="4">
        <f>SUM(Nurse[[#This Row],[CNA Hours]],Nurse[[#This Row],[NA TR Hours]],Nurse[[#This Row],[Med Aide/Tech Hours]])</f>
        <v>331.1521739130435</v>
      </c>
      <c r="T23" s="4">
        <v>331.1521739130435</v>
      </c>
      <c r="U23" s="4">
        <v>0</v>
      </c>
      <c r="V23" s="4">
        <v>0</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 s="4">
        <v>0</v>
      </c>
      <c r="Y23" s="4">
        <v>0</v>
      </c>
      <c r="Z23" s="4">
        <v>0</v>
      </c>
      <c r="AA23" s="4">
        <v>0</v>
      </c>
      <c r="AB23" s="4">
        <v>0</v>
      </c>
      <c r="AC23" s="4">
        <v>0</v>
      </c>
      <c r="AD23" s="4">
        <v>0</v>
      </c>
      <c r="AE23" s="4">
        <v>0</v>
      </c>
      <c r="AF23" s="1">
        <v>235044</v>
      </c>
      <c r="AG23" s="1">
        <v>5</v>
      </c>
      <c r="AH23"/>
    </row>
    <row r="24" spans="1:34" x14ac:dyDescent="0.25">
      <c r="A24" t="s">
        <v>433</v>
      </c>
      <c r="B24" t="s">
        <v>190</v>
      </c>
      <c r="C24" t="s">
        <v>684</v>
      </c>
      <c r="D24" t="s">
        <v>471</v>
      </c>
      <c r="E24" s="4">
        <v>73.141304347826093</v>
      </c>
      <c r="F24" s="4">
        <f>Nurse[[#This Row],[Total Nurse Staff Hours]]/Nurse[[#This Row],[MDS Census]]</f>
        <v>4.2634893743498283</v>
      </c>
      <c r="G24" s="4">
        <f>Nurse[[#This Row],[Total Direct Care Staff Hours]]/Nurse[[#This Row],[MDS Census]]</f>
        <v>4.095039381780353</v>
      </c>
      <c r="H24" s="4">
        <f>Nurse[[#This Row],[Total RN Hours (w/ Admin, DON)]]/Nurse[[#This Row],[MDS Census]]</f>
        <v>0.9598008619408529</v>
      </c>
      <c r="I24" s="4">
        <f>Nurse[[#This Row],[RN Hours (excl. Admin, DON)]]/Nurse[[#This Row],[MDS Census]]</f>
        <v>0.79135086937137755</v>
      </c>
      <c r="J24" s="4">
        <f>SUM(Nurse[[#This Row],[RN Hours (excl. Admin, DON)]],Nurse[[#This Row],[RN Admin Hours]],Nurse[[#This Row],[RN DON Hours]],Nurse[[#This Row],[LPN Hours (excl. Admin)]],Nurse[[#This Row],[LPN Admin Hours]],Nurse[[#This Row],[CNA Hours]],Nurse[[#This Row],[NA TR Hours]],Nurse[[#This Row],[Med Aide/Tech Hours]])</f>
        <v>311.83717391304344</v>
      </c>
      <c r="K24" s="4">
        <f>SUM(Nurse[[#This Row],[RN Hours (excl. Admin, DON)]],Nurse[[#This Row],[LPN Hours (excl. Admin)]],Nurse[[#This Row],[CNA Hours]],Nurse[[#This Row],[NA TR Hours]],Nurse[[#This Row],[Med Aide/Tech Hours]])</f>
        <v>299.51652173913044</v>
      </c>
      <c r="L24" s="4">
        <f>SUM(Nurse[[#This Row],[RN Hours (excl. Admin, DON)]],Nurse[[#This Row],[RN Admin Hours]],Nurse[[#This Row],[RN DON Hours]])</f>
        <v>70.201086956521735</v>
      </c>
      <c r="M24" s="4">
        <v>57.880434782608695</v>
      </c>
      <c r="N24" s="4">
        <v>6.0271739130434785</v>
      </c>
      <c r="O24" s="4">
        <v>6.2934782608695654</v>
      </c>
      <c r="P24" s="4">
        <f>SUM(Nurse[[#This Row],[LPN Hours (excl. Admin)]],Nurse[[#This Row],[LPN Admin Hours]])</f>
        <v>47.467608695652181</v>
      </c>
      <c r="Q24" s="4">
        <v>47.467608695652181</v>
      </c>
      <c r="R24" s="4">
        <v>0</v>
      </c>
      <c r="S24" s="4">
        <f>SUM(Nurse[[#This Row],[CNA Hours]],Nurse[[#This Row],[NA TR Hours]],Nurse[[#This Row],[Med Aide/Tech Hours]])</f>
        <v>194.16847826086956</v>
      </c>
      <c r="T24" s="4">
        <v>166.59239130434781</v>
      </c>
      <c r="U24" s="4">
        <v>27.576086956521738</v>
      </c>
      <c r="V24" s="4">
        <v>0</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 s="4">
        <v>0</v>
      </c>
      <c r="Y24" s="4">
        <v>0</v>
      </c>
      <c r="Z24" s="4">
        <v>0</v>
      </c>
      <c r="AA24" s="4">
        <v>0</v>
      </c>
      <c r="AB24" s="4">
        <v>0</v>
      </c>
      <c r="AC24" s="4">
        <v>0</v>
      </c>
      <c r="AD24" s="4">
        <v>0</v>
      </c>
      <c r="AE24" s="4">
        <v>0</v>
      </c>
      <c r="AF24" s="1">
        <v>235388</v>
      </c>
      <c r="AG24" s="1">
        <v>5</v>
      </c>
      <c r="AH24"/>
    </row>
    <row r="25" spans="1:34" x14ac:dyDescent="0.25">
      <c r="A25" t="s">
        <v>433</v>
      </c>
      <c r="B25" t="s">
        <v>62</v>
      </c>
      <c r="C25" t="s">
        <v>622</v>
      </c>
      <c r="D25" t="s">
        <v>517</v>
      </c>
      <c r="E25" s="4">
        <v>48.391304347826086</v>
      </c>
      <c r="F25" s="4">
        <f>Nurse[[#This Row],[Total Nurse Staff Hours]]/Nurse[[#This Row],[MDS Census]]</f>
        <v>2.4484523809523808</v>
      </c>
      <c r="G25" s="4">
        <f>Nurse[[#This Row],[Total Direct Care Staff Hours]]/Nurse[[#This Row],[MDS Census]]</f>
        <v>2.1391554357592093</v>
      </c>
      <c r="H25" s="4">
        <f>Nurse[[#This Row],[Total RN Hours (w/ Admin, DON)]]/Nurse[[#This Row],[MDS Census]]</f>
        <v>0.79209793351302793</v>
      </c>
      <c r="I25" s="4">
        <f>Nurse[[#This Row],[RN Hours (excl. Admin, DON)]]/Nurse[[#This Row],[MDS Census]]</f>
        <v>0.48280098831985624</v>
      </c>
      <c r="J25" s="4">
        <f>SUM(Nurse[[#This Row],[RN Hours (excl. Admin, DON)]],Nurse[[#This Row],[RN Admin Hours]],Nurse[[#This Row],[RN DON Hours]],Nurse[[#This Row],[LPN Hours (excl. Admin)]],Nurse[[#This Row],[LPN Admin Hours]],Nurse[[#This Row],[CNA Hours]],Nurse[[#This Row],[NA TR Hours]],Nurse[[#This Row],[Med Aide/Tech Hours]])</f>
        <v>118.48380434782608</v>
      </c>
      <c r="K25" s="4">
        <f>SUM(Nurse[[#This Row],[RN Hours (excl. Admin, DON)]],Nurse[[#This Row],[LPN Hours (excl. Admin)]],Nurse[[#This Row],[CNA Hours]],Nurse[[#This Row],[NA TR Hours]],Nurse[[#This Row],[Med Aide/Tech Hours]])</f>
        <v>103.51652173913043</v>
      </c>
      <c r="L25" s="4">
        <f>SUM(Nurse[[#This Row],[RN Hours (excl. Admin, DON)]],Nurse[[#This Row],[RN Admin Hours]],Nurse[[#This Row],[RN DON Hours]])</f>
        <v>38.330652173913045</v>
      </c>
      <c r="M25" s="4">
        <v>23.36336956521739</v>
      </c>
      <c r="N25" s="4">
        <v>8.1595652173913038</v>
      </c>
      <c r="O25" s="4">
        <v>6.8077173913043483</v>
      </c>
      <c r="P25" s="4">
        <f>SUM(Nurse[[#This Row],[LPN Hours (excl. Admin)]],Nurse[[#This Row],[LPN Admin Hours]])</f>
        <v>19.390652173913036</v>
      </c>
      <c r="Q25" s="4">
        <v>19.390652173913036</v>
      </c>
      <c r="R25" s="4">
        <v>0</v>
      </c>
      <c r="S25" s="4">
        <f>SUM(Nurse[[#This Row],[CNA Hours]],Nurse[[#This Row],[NA TR Hours]],Nurse[[#This Row],[Med Aide/Tech Hours]])</f>
        <v>60.762500000000003</v>
      </c>
      <c r="T25" s="4">
        <v>55.514021739130442</v>
      </c>
      <c r="U25" s="4">
        <v>5.2484782608695646</v>
      </c>
      <c r="V25" s="4">
        <v>0</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16.00684782608695</v>
      </c>
      <c r="X25" s="4">
        <v>0</v>
      </c>
      <c r="Y25" s="4">
        <v>0</v>
      </c>
      <c r="Z25" s="4">
        <v>0</v>
      </c>
      <c r="AA25" s="4">
        <v>0</v>
      </c>
      <c r="AB25" s="4">
        <v>0</v>
      </c>
      <c r="AC25" s="4">
        <v>16.00684782608695</v>
      </c>
      <c r="AD25" s="4">
        <v>0</v>
      </c>
      <c r="AE25" s="4">
        <v>0</v>
      </c>
      <c r="AF25" s="1">
        <v>235144</v>
      </c>
      <c r="AG25" s="1">
        <v>5</v>
      </c>
      <c r="AH25"/>
    </row>
    <row r="26" spans="1:34" x14ac:dyDescent="0.25">
      <c r="A26" t="s">
        <v>433</v>
      </c>
      <c r="B26" t="s">
        <v>349</v>
      </c>
      <c r="C26" t="s">
        <v>601</v>
      </c>
      <c r="D26" t="s">
        <v>470</v>
      </c>
      <c r="E26" s="4">
        <v>27.043478260869566</v>
      </c>
      <c r="F26" s="4">
        <f>Nurse[[#This Row],[Total Nurse Staff Hours]]/Nurse[[#This Row],[MDS Census]]</f>
        <v>5.0276808681672032</v>
      </c>
      <c r="G26" s="4">
        <f>Nurse[[#This Row],[Total Direct Care Staff Hours]]/Nurse[[#This Row],[MDS Census]]</f>
        <v>4.4884847266881023</v>
      </c>
      <c r="H26" s="4">
        <f>Nurse[[#This Row],[Total RN Hours (w/ Admin, DON)]]/Nurse[[#This Row],[MDS Census]]</f>
        <v>1.3185731511254017</v>
      </c>
      <c r="I26" s="4">
        <f>Nurse[[#This Row],[RN Hours (excl. Admin, DON)]]/Nurse[[#This Row],[MDS Census]]</f>
        <v>0.77937700964630219</v>
      </c>
      <c r="J26" s="4">
        <f>SUM(Nurse[[#This Row],[RN Hours (excl. Admin, DON)]],Nurse[[#This Row],[RN Admin Hours]],Nurse[[#This Row],[RN DON Hours]],Nurse[[#This Row],[LPN Hours (excl. Admin)]],Nurse[[#This Row],[LPN Admin Hours]],Nurse[[#This Row],[CNA Hours]],Nurse[[#This Row],[NA TR Hours]],Nurse[[#This Row],[Med Aide/Tech Hours]])</f>
        <v>135.96597826086958</v>
      </c>
      <c r="K26" s="4">
        <f>SUM(Nurse[[#This Row],[RN Hours (excl. Admin, DON)]],Nurse[[#This Row],[LPN Hours (excl. Admin)]],Nurse[[#This Row],[CNA Hours]],Nurse[[#This Row],[NA TR Hours]],Nurse[[#This Row],[Med Aide/Tech Hours]])</f>
        <v>121.38423913043478</v>
      </c>
      <c r="L26" s="4">
        <f>SUM(Nurse[[#This Row],[RN Hours (excl. Admin, DON)]],Nurse[[#This Row],[RN Admin Hours]],Nurse[[#This Row],[RN DON Hours]])</f>
        <v>35.658804347826084</v>
      </c>
      <c r="M26" s="4">
        <v>21.077065217391304</v>
      </c>
      <c r="N26" s="4">
        <v>9.4402173913043477</v>
      </c>
      <c r="O26" s="4">
        <v>5.1415217391304342</v>
      </c>
      <c r="P26" s="4">
        <f>SUM(Nurse[[#This Row],[LPN Hours (excl. Admin)]],Nurse[[#This Row],[LPN Admin Hours]])</f>
        <v>21.733586956521737</v>
      </c>
      <c r="Q26" s="4">
        <v>21.733586956521737</v>
      </c>
      <c r="R26" s="4">
        <v>0</v>
      </c>
      <c r="S26" s="4">
        <f>SUM(Nurse[[#This Row],[CNA Hours]],Nurse[[#This Row],[NA TR Hours]],Nurse[[#This Row],[Med Aide/Tech Hours]])</f>
        <v>78.573586956521737</v>
      </c>
      <c r="T26" s="4">
        <v>78.573586956521737</v>
      </c>
      <c r="U26" s="4">
        <v>0</v>
      </c>
      <c r="V26" s="4">
        <v>0</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4.5155434782608692</v>
      </c>
      <c r="X26" s="4">
        <v>0</v>
      </c>
      <c r="Y26" s="4">
        <v>0</v>
      </c>
      <c r="Z26" s="4">
        <v>0</v>
      </c>
      <c r="AA26" s="4">
        <v>2.6476086956521736</v>
      </c>
      <c r="AB26" s="4">
        <v>0</v>
      </c>
      <c r="AC26" s="4">
        <v>1.8679347826086956</v>
      </c>
      <c r="AD26" s="4">
        <v>0</v>
      </c>
      <c r="AE26" s="4">
        <v>0</v>
      </c>
      <c r="AF26" s="1">
        <v>235633</v>
      </c>
      <c r="AG26" s="1">
        <v>5</v>
      </c>
      <c r="AH26"/>
    </row>
    <row r="27" spans="1:34" x14ac:dyDescent="0.25">
      <c r="A27" t="s">
        <v>433</v>
      </c>
      <c r="B27" t="s">
        <v>236</v>
      </c>
      <c r="C27" t="s">
        <v>629</v>
      </c>
      <c r="D27" t="s">
        <v>474</v>
      </c>
      <c r="E27" s="4">
        <v>68.184782608695656</v>
      </c>
      <c r="F27" s="4">
        <f>Nurse[[#This Row],[Total Nurse Staff Hours]]/Nurse[[#This Row],[MDS Census]]</f>
        <v>3.0751633986928106</v>
      </c>
      <c r="G27" s="4">
        <f>Nurse[[#This Row],[Total Direct Care Staff Hours]]/Nurse[[#This Row],[MDS Census]]</f>
        <v>2.7641479355970029</v>
      </c>
      <c r="H27" s="4">
        <f>Nurse[[#This Row],[Total RN Hours (w/ Admin, DON)]]/Nurse[[#This Row],[MDS Census]]</f>
        <v>0.2160848079069026</v>
      </c>
      <c r="I27" s="4">
        <f>Nurse[[#This Row],[RN Hours (excl. Admin, DON)]]/Nurse[[#This Row],[MDS Census]]</f>
        <v>0.13829108879324087</v>
      </c>
      <c r="J27" s="4">
        <f>SUM(Nurse[[#This Row],[RN Hours (excl. Admin, DON)]],Nurse[[#This Row],[RN Admin Hours]],Nurse[[#This Row],[RN DON Hours]],Nurse[[#This Row],[LPN Hours (excl. Admin)]],Nurse[[#This Row],[LPN Admin Hours]],Nurse[[#This Row],[CNA Hours]],Nurse[[#This Row],[NA TR Hours]],Nurse[[#This Row],[Med Aide/Tech Hours]])</f>
        <v>209.67934782608697</v>
      </c>
      <c r="K27" s="4">
        <f>SUM(Nurse[[#This Row],[RN Hours (excl. Admin, DON)]],Nurse[[#This Row],[LPN Hours (excl. Admin)]],Nurse[[#This Row],[CNA Hours]],Nurse[[#This Row],[NA TR Hours]],Nurse[[#This Row],[Med Aide/Tech Hours]])</f>
        <v>188.47282608695653</v>
      </c>
      <c r="L27" s="4">
        <f>SUM(Nurse[[#This Row],[RN Hours (excl. Admin, DON)]],Nurse[[#This Row],[RN Admin Hours]],Nurse[[#This Row],[RN DON Hours]])</f>
        <v>14.733695652173914</v>
      </c>
      <c r="M27" s="4">
        <v>9.429347826086957</v>
      </c>
      <c r="N27" s="4">
        <v>0.34782608695652173</v>
      </c>
      <c r="O27" s="4">
        <v>4.9565217391304346</v>
      </c>
      <c r="P27" s="4">
        <f>SUM(Nurse[[#This Row],[LPN Hours (excl. Admin)]],Nurse[[#This Row],[LPN Admin Hours]])</f>
        <v>86.83695652173914</v>
      </c>
      <c r="Q27" s="4">
        <v>70.934782608695656</v>
      </c>
      <c r="R27" s="4">
        <v>15.902173913043478</v>
      </c>
      <c r="S27" s="4">
        <f>SUM(Nurse[[#This Row],[CNA Hours]],Nurse[[#This Row],[NA TR Hours]],Nurse[[#This Row],[Med Aide/Tech Hours]])</f>
        <v>108.10869565217391</v>
      </c>
      <c r="T27" s="4">
        <v>101.67934782608695</v>
      </c>
      <c r="U27" s="4">
        <v>6.4293478260869561</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 s="4">
        <v>0</v>
      </c>
      <c r="Y27" s="4">
        <v>0</v>
      </c>
      <c r="Z27" s="4">
        <v>0</v>
      </c>
      <c r="AA27" s="4">
        <v>0</v>
      </c>
      <c r="AB27" s="4">
        <v>0</v>
      </c>
      <c r="AC27" s="4">
        <v>0</v>
      </c>
      <c r="AD27" s="4">
        <v>0</v>
      </c>
      <c r="AE27" s="4">
        <v>0</v>
      </c>
      <c r="AF27" s="1">
        <v>235475</v>
      </c>
      <c r="AG27" s="1">
        <v>5</v>
      </c>
      <c r="AH27"/>
    </row>
    <row r="28" spans="1:34" x14ac:dyDescent="0.25">
      <c r="A28" t="s">
        <v>433</v>
      </c>
      <c r="B28" t="s">
        <v>228</v>
      </c>
      <c r="C28" t="s">
        <v>701</v>
      </c>
      <c r="D28" t="s">
        <v>501</v>
      </c>
      <c r="E28" s="4">
        <v>70.633802816901408</v>
      </c>
      <c r="F28" s="4">
        <f>Nurse[[#This Row],[Total Nurse Staff Hours]]/Nurse[[#This Row],[MDS Census]]</f>
        <v>5.447974077766701</v>
      </c>
      <c r="G28" s="4">
        <f>Nurse[[#This Row],[Total Direct Care Staff Hours]]/Nurse[[#This Row],[MDS Census]]</f>
        <v>4.9071166500498524</v>
      </c>
      <c r="H28" s="4">
        <f>Nurse[[#This Row],[Total RN Hours (w/ Admin, DON)]]/Nurse[[#This Row],[MDS Census]]</f>
        <v>0.78426719840478587</v>
      </c>
      <c r="I28" s="4">
        <f>Nurse[[#This Row],[RN Hours (excl. Admin, DON)]]/Nurse[[#This Row],[MDS Census]]</f>
        <v>0.3562512462612164</v>
      </c>
      <c r="J28" s="4">
        <f>SUM(Nurse[[#This Row],[RN Hours (excl. Admin, DON)]],Nurse[[#This Row],[RN Admin Hours]],Nurse[[#This Row],[RN DON Hours]],Nurse[[#This Row],[LPN Hours (excl. Admin)]],Nurse[[#This Row],[LPN Admin Hours]],Nurse[[#This Row],[CNA Hours]],Nurse[[#This Row],[NA TR Hours]],Nurse[[#This Row],[Med Aide/Tech Hours]])</f>
        <v>384.81112676056347</v>
      </c>
      <c r="K28" s="4">
        <f>SUM(Nurse[[#This Row],[RN Hours (excl. Admin, DON)]],Nurse[[#This Row],[LPN Hours (excl. Admin)]],Nurse[[#This Row],[CNA Hours]],Nurse[[#This Row],[NA TR Hours]],Nurse[[#This Row],[Med Aide/Tech Hours]])</f>
        <v>346.60830985915504</v>
      </c>
      <c r="L28" s="4">
        <f>SUM(Nurse[[#This Row],[RN Hours (excl. Admin, DON)]],Nurse[[#This Row],[RN Admin Hours]],Nurse[[#This Row],[RN DON Hours]])</f>
        <v>55.395774647887336</v>
      </c>
      <c r="M28" s="4">
        <v>25.163380281690145</v>
      </c>
      <c r="N28" s="4">
        <v>24.485915492957748</v>
      </c>
      <c r="O28" s="4">
        <v>5.746478873239437</v>
      </c>
      <c r="P28" s="4">
        <f>SUM(Nurse[[#This Row],[LPN Hours (excl. Admin)]],Nurse[[#This Row],[LPN Admin Hours]])</f>
        <v>135.96521126760567</v>
      </c>
      <c r="Q28" s="4">
        <v>127.99478873239441</v>
      </c>
      <c r="R28" s="4">
        <v>7.9704225352112656</v>
      </c>
      <c r="S28" s="4">
        <f>SUM(Nurse[[#This Row],[CNA Hours]],Nurse[[#This Row],[NA TR Hours]],Nurse[[#This Row],[Med Aide/Tech Hours]])</f>
        <v>193.45014084507045</v>
      </c>
      <c r="T28" s="4">
        <v>193.45014084507045</v>
      </c>
      <c r="U28" s="4">
        <v>0</v>
      </c>
      <c r="V28" s="4">
        <v>0</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59.740563380281692</v>
      </c>
      <c r="X28" s="4">
        <v>5.5</v>
      </c>
      <c r="Y28" s="4">
        <v>4.049295774647887</v>
      </c>
      <c r="Z28" s="4">
        <v>0</v>
      </c>
      <c r="AA28" s="4">
        <v>0.83563380281690136</v>
      </c>
      <c r="AB28" s="4">
        <v>0</v>
      </c>
      <c r="AC28" s="4">
        <v>49.355633802816904</v>
      </c>
      <c r="AD28" s="4">
        <v>0</v>
      </c>
      <c r="AE28" s="4">
        <v>0</v>
      </c>
      <c r="AF28" s="1">
        <v>235462</v>
      </c>
      <c r="AG28" s="1">
        <v>5</v>
      </c>
      <c r="AH28"/>
    </row>
    <row r="29" spans="1:34" x14ac:dyDescent="0.25">
      <c r="A29" t="s">
        <v>433</v>
      </c>
      <c r="B29" t="s">
        <v>256</v>
      </c>
      <c r="C29" t="s">
        <v>707</v>
      </c>
      <c r="D29" t="s">
        <v>474</v>
      </c>
      <c r="E29" s="4">
        <v>65.647887323943664</v>
      </c>
      <c r="F29" s="4">
        <f>Nurse[[#This Row],[Total Nurse Staff Hours]]/Nurse[[#This Row],[MDS Census]]</f>
        <v>4.3616284059214756</v>
      </c>
      <c r="G29" s="4">
        <f>Nurse[[#This Row],[Total Direct Care Staff Hours]]/Nurse[[#This Row],[MDS Census]]</f>
        <v>3.4441965243509971</v>
      </c>
      <c r="H29" s="4">
        <f>Nurse[[#This Row],[Total RN Hours (w/ Admin, DON)]]/Nurse[[#This Row],[MDS Census]]</f>
        <v>0.79288779231924478</v>
      </c>
      <c r="I29" s="4">
        <f>Nurse[[#This Row],[RN Hours (excl. Admin, DON)]]/Nurse[[#This Row],[MDS Census]]</f>
        <v>0.18081956661660586</v>
      </c>
      <c r="J29" s="4">
        <f>SUM(Nurse[[#This Row],[RN Hours (excl. Admin, DON)]],Nurse[[#This Row],[RN Admin Hours]],Nurse[[#This Row],[RN DON Hours]],Nurse[[#This Row],[LPN Hours (excl. Admin)]],Nurse[[#This Row],[LPN Admin Hours]],Nurse[[#This Row],[CNA Hours]],Nurse[[#This Row],[NA TR Hours]],Nurse[[#This Row],[Med Aide/Tech Hours]])</f>
        <v>286.33169014084507</v>
      </c>
      <c r="K29" s="4">
        <f>SUM(Nurse[[#This Row],[RN Hours (excl. Admin, DON)]],Nurse[[#This Row],[LPN Hours (excl. Admin)]],Nurse[[#This Row],[CNA Hours]],Nurse[[#This Row],[NA TR Hours]],Nurse[[#This Row],[Med Aide/Tech Hours]])</f>
        <v>226.10422535211265</v>
      </c>
      <c r="L29" s="4">
        <f>SUM(Nurse[[#This Row],[RN Hours (excl. Admin, DON)]],Nurse[[#This Row],[RN Admin Hours]],Nurse[[#This Row],[RN DON Hours]])</f>
        <v>52.051408450704223</v>
      </c>
      <c r="M29" s="4">
        <v>11.870422535211267</v>
      </c>
      <c r="N29" s="4">
        <v>34.434507042253514</v>
      </c>
      <c r="O29" s="4">
        <v>5.746478873239437</v>
      </c>
      <c r="P29" s="4">
        <f>SUM(Nurse[[#This Row],[LPN Hours (excl. Admin)]],Nurse[[#This Row],[LPN Admin Hours]])</f>
        <v>118.29718309859155</v>
      </c>
      <c r="Q29" s="4">
        <v>98.250704225352109</v>
      </c>
      <c r="R29" s="4">
        <v>20.046478873239433</v>
      </c>
      <c r="S29" s="4">
        <f>SUM(Nurse[[#This Row],[CNA Hours]],Nurse[[#This Row],[NA TR Hours]],Nurse[[#This Row],[Med Aide/Tech Hours]])</f>
        <v>115.98309859154928</v>
      </c>
      <c r="T29" s="4">
        <v>115.98309859154928</v>
      </c>
      <c r="U29" s="4">
        <v>0</v>
      </c>
      <c r="V29" s="4">
        <v>0</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 s="4">
        <v>0</v>
      </c>
      <c r="Y29" s="4">
        <v>0</v>
      </c>
      <c r="Z29" s="4">
        <v>0</v>
      </c>
      <c r="AA29" s="4">
        <v>0</v>
      </c>
      <c r="AB29" s="4">
        <v>0</v>
      </c>
      <c r="AC29" s="4">
        <v>0</v>
      </c>
      <c r="AD29" s="4">
        <v>0</v>
      </c>
      <c r="AE29" s="4">
        <v>0</v>
      </c>
      <c r="AF29" s="1">
        <v>235502</v>
      </c>
      <c r="AG29" s="1">
        <v>5</v>
      </c>
      <c r="AH29"/>
    </row>
    <row r="30" spans="1:34" x14ac:dyDescent="0.25">
      <c r="A30" t="s">
        <v>433</v>
      </c>
      <c r="B30" t="s">
        <v>232</v>
      </c>
      <c r="C30" t="s">
        <v>602</v>
      </c>
      <c r="D30" t="s">
        <v>501</v>
      </c>
      <c r="E30" s="4">
        <v>33.945652173913047</v>
      </c>
      <c r="F30" s="4">
        <f>Nurse[[#This Row],[Total Nurse Staff Hours]]/Nurse[[#This Row],[MDS Census]]</f>
        <v>4.0566538584694207</v>
      </c>
      <c r="G30" s="4">
        <f>Nurse[[#This Row],[Total Direct Care Staff Hours]]/Nurse[[#This Row],[MDS Census]]</f>
        <v>3.3081972462375924</v>
      </c>
      <c r="H30" s="4">
        <f>Nurse[[#This Row],[Total RN Hours (w/ Admin, DON)]]/Nurse[[#This Row],[MDS Census]]</f>
        <v>1.5428530259365993</v>
      </c>
      <c r="I30" s="4">
        <f>Nurse[[#This Row],[RN Hours (excl. Admin, DON)]]/Nurse[[#This Row],[MDS Census]]</f>
        <v>0.7943964137047711</v>
      </c>
      <c r="J30" s="4">
        <f>SUM(Nurse[[#This Row],[RN Hours (excl. Admin, DON)]],Nurse[[#This Row],[RN Admin Hours]],Nurse[[#This Row],[RN DON Hours]],Nurse[[#This Row],[LPN Hours (excl. Admin)]],Nurse[[#This Row],[LPN Admin Hours]],Nurse[[#This Row],[CNA Hours]],Nurse[[#This Row],[NA TR Hours]],Nurse[[#This Row],[Med Aide/Tech Hours]])</f>
        <v>137.70576086956524</v>
      </c>
      <c r="K30" s="4">
        <f>SUM(Nurse[[#This Row],[RN Hours (excl. Admin, DON)]],Nurse[[#This Row],[LPN Hours (excl. Admin)]],Nurse[[#This Row],[CNA Hours]],Nurse[[#This Row],[NA TR Hours]],Nurse[[#This Row],[Med Aide/Tech Hours]])</f>
        <v>112.29891304347828</v>
      </c>
      <c r="L30" s="4">
        <f>SUM(Nurse[[#This Row],[RN Hours (excl. Admin, DON)]],Nurse[[#This Row],[RN Admin Hours]],Nurse[[#This Row],[RN DON Hours]])</f>
        <v>52.373152173913049</v>
      </c>
      <c r="M30" s="4">
        <v>26.966304347826092</v>
      </c>
      <c r="N30" s="4">
        <v>20.189456521739128</v>
      </c>
      <c r="O30" s="4">
        <v>5.2173913043478262</v>
      </c>
      <c r="P30" s="4">
        <f>SUM(Nurse[[#This Row],[LPN Hours (excl. Admin)]],Nurse[[#This Row],[LPN Admin Hours]])</f>
        <v>25.651086956521741</v>
      </c>
      <c r="Q30" s="4">
        <v>25.651086956521741</v>
      </c>
      <c r="R30" s="4">
        <v>0</v>
      </c>
      <c r="S30" s="4">
        <f>SUM(Nurse[[#This Row],[CNA Hours]],Nurse[[#This Row],[NA TR Hours]],Nurse[[#This Row],[Med Aide/Tech Hours]])</f>
        <v>59.681521739130446</v>
      </c>
      <c r="T30" s="4">
        <v>59.681521739130446</v>
      </c>
      <c r="U30" s="4">
        <v>0</v>
      </c>
      <c r="V30" s="4">
        <v>0</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 s="4">
        <v>0</v>
      </c>
      <c r="Y30" s="4">
        <v>0</v>
      </c>
      <c r="Z30" s="4">
        <v>0</v>
      </c>
      <c r="AA30" s="4">
        <v>0</v>
      </c>
      <c r="AB30" s="4">
        <v>0</v>
      </c>
      <c r="AC30" s="4">
        <v>0</v>
      </c>
      <c r="AD30" s="4">
        <v>0</v>
      </c>
      <c r="AE30" s="4">
        <v>0</v>
      </c>
      <c r="AF30" s="1">
        <v>235470</v>
      </c>
      <c r="AG30" s="1">
        <v>5</v>
      </c>
      <c r="AH30"/>
    </row>
    <row r="31" spans="1:34" x14ac:dyDescent="0.25">
      <c r="A31" t="s">
        <v>433</v>
      </c>
      <c r="B31" t="s">
        <v>182</v>
      </c>
      <c r="C31" t="s">
        <v>661</v>
      </c>
      <c r="D31" t="s">
        <v>474</v>
      </c>
      <c r="E31" s="4">
        <v>75.228260869565219</v>
      </c>
      <c r="F31" s="4">
        <f>Nurse[[#This Row],[Total Nurse Staff Hours]]/Nurse[[#This Row],[MDS Census]]</f>
        <v>2.9692168761739635</v>
      </c>
      <c r="G31" s="4">
        <f>Nurse[[#This Row],[Total Direct Care Staff Hours]]/Nurse[[#This Row],[MDS Census]]</f>
        <v>2.4063285652362376</v>
      </c>
      <c r="H31" s="4">
        <f>Nurse[[#This Row],[Total RN Hours (w/ Admin, DON)]]/Nurse[[#This Row],[MDS Census]]</f>
        <v>0.84070943505273799</v>
      </c>
      <c r="I31" s="4">
        <f>Nurse[[#This Row],[RN Hours (excl. Admin, DON)]]/Nurse[[#This Row],[MDS Census]]</f>
        <v>0.27782112411501231</v>
      </c>
      <c r="J31" s="4">
        <f>SUM(Nurse[[#This Row],[RN Hours (excl. Admin, DON)]],Nurse[[#This Row],[RN Admin Hours]],Nurse[[#This Row],[RN DON Hours]],Nurse[[#This Row],[LPN Hours (excl. Admin)]],Nurse[[#This Row],[LPN Admin Hours]],Nurse[[#This Row],[CNA Hours]],Nurse[[#This Row],[NA TR Hours]],Nurse[[#This Row],[Med Aide/Tech Hours]])</f>
        <v>223.36902173913046</v>
      </c>
      <c r="K31" s="4">
        <f>SUM(Nurse[[#This Row],[RN Hours (excl. Admin, DON)]],Nurse[[#This Row],[LPN Hours (excl. Admin)]],Nurse[[#This Row],[CNA Hours]],Nurse[[#This Row],[NA TR Hours]],Nurse[[#This Row],[Med Aide/Tech Hours]])</f>
        <v>181.02391304347827</v>
      </c>
      <c r="L31" s="4">
        <f>SUM(Nurse[[#This Row],[RN Hours (excl. Admin, DON)]],Nurse[[#This Row],[RN Admin Hours]],Nurse[[#This Row],[RN DON Hours]])</f>
        <v>63.245108695652171</v>
      </c>
      <c r="M31" s="4">
        <v>20.900000000000002</v>
      </c>
      <c r="N31" s="4">
        <v>37.192934782608695</v>
      </c>
      <c r="O31" s="4">
        <v>5.1521739130434785</v>
      </c>
      <c r="P31" s="4">
        <f>SUM(Nurse[[#This Row],[LPN Hours (excl. Admin)]],Nurse[[#This Row],[LPN Admin Hours]])</f>
        <v>83.249999999999986</v>
      </c>
      <c r="Q31" s="4">
        <v>83.249999999999986</v>
      </c>
      <c r="R31" s="4">
        <v>0</v>
      </c>
      <c r="S31" s="4">
        <f>SUM(Nurse[[#This Row],[CNA Hours]],Nurse[[#This Row],[NA TR Hours]],Nurse[[#This Row],[Med Aide/Tech Hours]])</f>
        <v>76.873913043478282</v>
      </c>
      <c r="T31" s="4">
        <v>50.367391304347848</v>
      </c>
      <c r="U31" s="4">
        <v>26.506521739130438</v>
      </c>
      <c r="V31" s="4">
        <v>0</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 s="4">
        <v>0</v>
      </c>
      <c r="Y31" s="4">
        <v>0</v>
      </c>
      <c r="Z31" s="4">
        <v>0</v>
      </c>
      <c r="AA31" s="4">
        <v>0</v>
      </c>
      <c r="AB31" s="4">
        <v>0</v>
      </c>
      <c r="AC31" s="4">
        <v>0</v>
      </c>
      <c r="AD31" s="4">
        <v>0</v>
      </c>
      <c r="AE31" s="4">
        <v>0</v>
      </c>
      <c r="AF31" s="1">
        <v>235376</v>
      </c>
      <c r="AG31" s="1">
        <v>5</v>
      </c>
      <c r="AH31"/>
    </row>
    <row r="32" spans="1:34" x14ac:dyDescent="0.25">
      <c r="A32" t="s">
        <v>433</v>
      </c>
      <c r="B32" t="s">
        <v>366</v>
      </c>
      <c r="C32" t="s">
        <v>630</v>
      </c>
      <c r="D32" t="s">
        <v>469</v>
      </c>
      <c r="E32" s="4">
        <v>52.815217391304351</v>
      </c>
      <c r="F32" s="4">
        <f>Nurse[[#This Row],[Total Nurse Staff Hours]]/Nurse[[#This Row],[MDS Census]]</f>
        <v>4.347744391850175</v>
      </c>
      <c r="G32" s="4">
        <f>Nurse[[#This Row],[Total Direct Care Staff Hours]]/Nurse[[#This Row],[MDS Census]]</f>
        <v>3.9804363037662069</v>
      </c>
      <c r="H32" s="4">
        <f>Nurse[[#This Row],[Total RN Hours (w/ Admin, DON)]]/Nurse[[#This Row],[MDS Census]]</f>
        <v>1.7329059477258697</v>
      </c>
      <c r="I32" s="4">
        <f>Nurse[[#This Row],[RN Hours (excl. Admin, DON)]]/Nurse[[#This Row],[MDS Census]]</f>
        <v>1.3655978596419018</v>
      </c>
      <c r="J32" s="4">
        <f>SUM(Nurse[[#This Row],[RN Hours (excl. Admin, DON)]],Nurse[[#This Row],[RN Admin Hours]],Nurse[[#This Row],[RN DON Hours]],Nurse[[#This Row],[LPN Hours (excl. Admin)]],Nurse[[#This Row],[LPN Admin Hours]],Nurse[[#This Row],[CNA Hours]],Nurse[[#This Row],[NA TR Hours]],Nurse[[#This Row],[Med Aide/Tech Hours]])</f>
        <v>229.6270652173913</v>
      </c>
      <c r="K32" s="4">
        <f>SUM(Nurse[[#This Row],[RN Hours (excl. Admin, DON)]],Nurse[[#This Row],[LPN Hours (excl. Admin)]],Nurse[[#This Row],[CNA Hours]],Nurse[[#This Row],[NA TR Hours]],Nurse[[#This Row],[Med Aide/Tech Hours]])</f>
        <v>210.22760869565218</v>
      </c>
      <c r="L32" s="4">
        <f>SUM(Nurse[[#This Row],[RN Hours (excl. Admin, DON)]],Nurse[[#This Row],[RN Admin Hours]],Nurse[[#This Row],[RN DON Hours]])</f>
        <v>91.523804347826101</v>
      </c>
      <c r="M32" s="4">
        <v>72.124347826086975</v>
      </c>
      <c r="N32" s="4">
        <v>14.616847826086957</v>
      </c>
      <c r="O32" s="4">
        <v>4.7826086956521738</v>
      </c>
      <c r="P32" s="4">
        <f>SUM(Nurse[[#This Row],[LPN Hours (excl. Admin)]],Nurse[[#This Row],[LPN Admin Hours]])</f>
        <v>17.779891304347824</v>
      </c>
      <c r="Q32" s="4">
        <v>17.779891304347824</v>
      </c>
      <c r="R32" s="4">
        <v>0</v>
      </c>
      <c r="S32" s="4">
        <f>SUM(Nurse[[#This Row],[CNA Hours]],Nurse[[#This Row],[NA TR Hours]],Nurse[[#This Row],[Med Aide/Tech Hours]])</f>
        <v>120.32336956521739</v>
      </c>
      <c r="T32" s="4">
        <v>120.32336956521739</v>
      </c>
      <c r="U32" s="4">
        <v>0</v>
      </c>
      <c r="V32" s="4">
        <v>0</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6.0890217391304367</v>
      </c>
      <c r="X32" s="4">
        <v>5.7248913043478282</v>
      </c>
      <c r="Y32" s="4">
        <v>0</v>
      </c>
      <c r="Z32" s="4">
        <v>0</v>
      </c>
      <c r="AA32" s="4">
        <v>0</v>
      </c>
      <c r="AB32" s="4">
        <v>0</v>
      </c>
      <c r="AC32" s="4">
        <v>0.3641304347826087</v>
      </c>
      <c r="AD32" s="4">
        <v>0</v>
      </c>
      <c r="AE32" s="4">
        <v>0</v>
      </c>
      <c r="AF32" s="1">
        <v>235651</v>
      </c>
      <c r="AG32" s="1">
        <v>5</v>
      </c>
      <c r="AH32"/>
    </row>
    <row r="33" spans="1:34" x14ac:dyDescent="0.25">
      <c r="A33" t="s">
        <v>433</v>
      </c>
      <c r="B33" t="s">
        <v>129</v>
      </c>
      <c r="C33" t="s">
        <v>606</v>
      </c>
      <c r="D33" t="s">
        <v>504</v>
      </c>
      <c r="E33" s="4">
        <v>59.929577464788736</v>
      </c>
      <c r="F33" s="4">
        <f>Nurse[[#This Row],[Total Nurse Staff Hours]]/Nurse[[#This Row],[MDS Census]]</f>
        <v>4.483123384253819</v>
      </c>
      <c r="G33" s="4">
        <f>Nurse[[#This Row],[Total Direct Care Staff Hours]]/Nurse[[#This Row],[MDS Census]]</f>
        <v>4.0085522914218572</v>
      </c>
      <c r="H33" s="4">
        <f>Nurse[[#This Row],[Total RN Hours (w/ Admin, DON)]]/Nurse[[#This Row],[MDS Census]]</f>
        <v>1.1112526439482964</v>
      </c>
      <c r="I33" s="4">
        <f>Nurse[[#This Row],[RN Hours (excl. Admin, DON)]]/Nurse[[#This Row],[MDS Census]]</f>
        <v>0.73280141010575806</v>
      </c>
      <c r="J33" s="4">
        <f>SUM(Nurse[[#This Row],[RN Hours (excl. Admin, DON)]],Nurse[[#This Row],[RN Admin Hours]],Nurse[[#This Row],[RN DON Hours]],Nurse[[#This Row],[LPN Hours (excl. Admin)]],Nurse[[#This Row],[LPN Admin Hours]],Nurse[[#This Row],[CNA Hours]],Nurse[[#This Row],[NA TR Hours]],Nurse[[#This Row],[Med Aide/Tech Hours]])</f>
        <v>268.6716901408451</v>
      </c>
      <c r="K33" s="4">
        <f>SUM(Nurse[[#This Row],[RN Hours (excl. Admin, DON)]],Nurse[[#This Row],[LPN Hours (excl. Admin)]],Nurse[[#This Row],[CNA Hours]],Nurse[[#This Row],[NA TR Hours]],Nurse[[#This Row],[Med Aide/Tech Hours]])</f>
        <v>240.23084507042256</v>
      </c>
      <c r="L33" s="4">
        <f>SUM(Nurse[[#This Row],[RN Hours (excl. Admin, DON)]],Nurse[[#This Row],[RN Admin Hours]],Nurse[[#This Row],[RN DON Hours]])</f>
        <v>66.596901408450719</v>
      </c>
      <c r="M33" s="4">
        <v>43.916478873239448</v>
      </c>
      <c r="N33" s="4">
        <v>17.046619718309863</v>
      </c>
      <c r="O33" s="4">
        <v>5.6338028169014081</v>
      </c>
      <c r="P33" s="4">
        <f>SUM(Nurse[[#This Row],[LPN Hours (excl. Admin)]],Nurse[[#This Row],[LPN Admin Hours]])</f>
        <v>74.887323943661968</v>
      </c>
      <c r="Q33" s="4">
        <v>69.126901408450706</v>
      </c>
      <c r="R33" s="4">
        <v>5.7604225352112675</v>
      </c>
      <c r="S33" s="4">
        <f>SUM(Nurse[[#This Row],[CNA Hours]],Nurse[[#This Row],[NA TR Hours]],Nurse[[#This Row],[Med Aide/Tech Hours]])</f>
        <v>127.18746478873241</v>
      </c>
      <c r="T33" s="4">
        <v>127.18746478873241</v>
      </c>
      <c r="U33" s="4">
        <v>0</v>
      </c>
      <c r="V33" s="4">
        <v>0</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 s="4">
        <v>0</v>
      </c>
      <c r="Y33" s="4">
        <v>0</v>
      </c>
      <c r="Z33" s="4">
        <v>0</v>
      </c>
      <c r="AA33" s="4">
        <v>0</v>
      </c>
      <c r="AB33" s="4">
        <v>0</v>
      </c>
      <c r="AC33" s="4">
        <v>0</v>
      </c>
      <c r="AD33" s="4">
        <v>0</v>
      </c>
      <c r="AE33" s="4">
        <v>0</v>
      </c>
      <c r="AF33" s="1">
        <v>235289</v>
      </c>
      <c r="AG33" s="1">
        <v>5</v>
      </c>
      <c r="AH33"/>
    </row>
    <row r="34" spans="1:34" x14ac:dyDescent="0.25">
      <c r="A34" t="s">
        <v>433</v>
      </c>
      <c r="B34" t="s">
        <v>275</v>
      </c>
      <c r="C34" t="s">
        <v>715</v>
      </c>
      <c r="D34" t="s">
        <v>508</v>
      </c>
      <c r="E34" s="4">
        <v>60.422535211267608</v>
      </c>
      <c r="F34" s="4">
        <f>Nurse[[#This Row],[Total Nurse Staff Hours]]/Nurse[[#This Row],[MDS Census]]</f>
        <v>3.5515850815850816</v>
      </c>
      <c r="G34" s="4">
        <f>Nurse[[#This Row],[Total Direct Care Staff Hours]]/Nurse[[#This Row],[MDS Census]]</f>
        <v>3.0630419580419579</v>
      </c>
      <c r="H34" s="4">
        <f>Nurse[[#This Row],[Total RN Hours (w/ Admin, DON)]]/Nurse[[#This Row],[MDS Census]]</f>
        <v>1.3435547785547783</v>
      </c>
      <c r="I34" s="4">
        <f>Nurse[[#This Row],[RN Hours (excl. Admin, DON)]]/Nurse[[#This Row],[MDS Census]]</f>
        <v>0.85501165501165488</v>
      </c>
      <c r="J34" s="4">
        <f>SUM(Nurse[[#This Row],[RN Hours (excl. Admin, DON)]],Nurse[[#This Row],[RN Admin Hours]],Nurse[[#This Row],[RN DON Hours]],Nurse[[#This Row],[LPN Hours (excl. Admin)]],Nurse[[#This Row],[LPN Admin Hours]],Nurse[[#This Row],[CNA Hours]],Nurse[[#This Row],[NA TR Hours]],Nurse[[#This Row],[Med Aide/Tech Hours]])</f>
        <v>214.59577464788734</v>
      </c>
      <c r="K34" s="4">
        <f>SUM(Nurse[[#This Row],[RN Hours (excl. Admin, DON)]],Nurse[[#This Row],[LPN Hours (excl. Admin)]],Nurse[[#This Row],[CNA Hours]],Nurse[[#This Row],[NA TR Hours]],Nurse[[#This Row],[Med Aide/Tech Hours]])</f>
        <v>185.07676056338028</v>
      </c>
      <c r="L34" s="4">
        <f>SUM(Nurse[[#This Row],[RN Hours (excl. Admin, DON)]],Nurse[[#This Row],[RN Admin Hours]],Nurse[[#This Row],[RN DON Hours]])</f>
        <v>81.180985915492954</v>
      </c>
      <c r="M34" s="4">
        <v>51.661971830985912</v>
      </c>
      <c r="N34" s="4">
        <v>24.392253521126754</v>
      </c>
      <c r="O34" s="4">
        <v>5.126760563380282</v>
      </c>
      <c r="P34" s="4">
        <f>SUM(Nurse[[#This Row],[LPN Hours (excl. Admin)]],Nurse[[#This Row],[LPN Admin Hours]])</f>
        <v>13.911971830985916</v>
      </c>
      <c r="Q34" s="4">
        <v>13.911971830985916</v>
      </c>
      <c r="R34" s="4">
        <v>0</v>
      </c>
      <c r="S34" s="4">
        <f>SUM(Nurse[[#This Row],[CNA Hours]],Nurse[[#This Row],[NA TR Hours]],Nurse[[#This Row],[Med Aide/Tech Hours]])</f>
        <v>119.50281690140847</v>
      </c>
      <c r="T34" s="4">
        <v>119.50281690140847</v>
      </c>
      <c r="U34" s="4">
        <v>0</v>
      </c>
      <c r="V34" s="4">
        <v>0</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 s="4">
        <v>0</v>
      </c>
      <c r="Y34" s="4">
        <v>0</v>
      </c>
      <c r="Z34" s="4">
        <v>0</v>
      </c>
      <c r="AA34" s="4">
        <v>0</v>
      </c>
      <c r="AB34" s="4">
        <v>0</v>
      </c>
      <c r="AC34" s="4">
        <v>0</v>
      </c>
      <c r="AD34" s="4">
        <v>0</v>
      </c>
      <c r="AE34" s="4">
        <v>0</v>
      </c>
      <c r="AF34" s="1">
        <v>235526</v>
      </c>
      <c r="AG34" s="1">
        <v>5</v>
      </c>
      <c r="AH34"/>
    </row>
    <row r="35" spans="1:34" x14ac:dyDescent="0.25">
      <c r="A35" t="s">
        <v>433</v>
      </c>
      <c r="B35" t="s">
        <v>97</v>
      </c>
      <c r="C35" t="s">
        <v>629</v>
      </c>
      <c r="D35" t="s">
        <v>474</v>
      </c>
      <c r="E35" s="4">
        <v>81.195652173913047</v>
      </c>
      <c r="F35" s="4">
        <f>Nurse[[#This Row],[Total Nurse Staff Hours]]/Nurse[[#This Row],[MDS Census]]</f>
        <v>3.3767951807228909</v>
      </c>
      <c r="G35" s="4">
        <f>Nurse[[#This Row],[Total Direct Care Staff Hours]]/Nurse[[#This Row],[MDS Census]]</f>
        <v>3.2142115127175361</v>
      </c>
      <c r="H35" s="4">
        <f>Nurse[[#This Row],[Total RN Hours (w/ Admin, DON)]]/Nurse[[#This Row],[MDS Census]]</f>
        <v>0.15009370816599732</v>
      </c>
      <c r="I35" s="4">
        <f>Nurse[[#This Row],[RN Hours (excl. Admin, DON)]]/Nurse[[#This Row],[MDS Census]]</f>
        <v>7.1378848728246333E-2</v>
      </c>
      <c r="J35" s="4">
        <f>SUM(Nurse[[#This Row],[RN Hours (excl. Admin, DON)]],Nurse[[#This Row],[RN Admin Hours]],Nurse[[#This Row],[RN DON Hours]],Nurse[[#This Row],[LPN Hours (excl. Admin)]],Nurse[[#This Row],[LPN Admin Hours]],Nurse[[#This Row],[CNA Hours]],Nurse[[#This Row],[NA TR Hours]],Nurse[[#This Row],[Med Aide/Tech Hours]])</f>
        <v>274.18108695652171</v>
      </c>
      <c r="K35" s="4">
        <f>SUM(Nurse[[#This Row],[RN Hours (excl. Admin, DON)]],Nurse[[#This Row],[LPN Hours (excl. Admin)]],Nurse[[#This Row],[CNA Hours]],Nurse[[#This Row],[NA TR Hours]],Nurse[[#This Row],[Med Aide/Tech Hours]])</f>
        <v>260.97999999999996</v>
      </c>
      <c r="L35" s="4">
        <f>SUM(Nurse[[#This Row],[RN Hours (excl. Admin, DON)]],Nurse[[#This Row],[RN Admin Hours]],Nurse[[#This Row],[RN DON Hours]])</f>
        <v>12.18695652173913</v>
      </c>
      <c r="M35" s="4">
        <v>5.7956521739130453</v>
      </c>
      <c r="N35" s="4">
        <v>3.125</v>
      </c>
      <c r="O35" s="4">
        <v>3.2663043478260869</v>
      </c>
      <c r="P35" s="4">
        <f>SUM(Nurse[[#This Row],[LPN Hours (excl. Admin)]],Nurse[[#This Row],[LPN Admin Hours]])</f>
        <v>113.45652173913042</v>
      </c>
      <c r="Q35" s="4">
        <v>106.64673913043477</v>
      </c>
      <c r="R35" s="4">
        <v>6.8097826086956523</v>
      </c>
      <c r="S35" s="4">
        <f>SUM(Nurse[[#This Row],[CNA Hours]],Nurse[[#This Row],[NA TR Hours]],Nurse[[#This Row],[Med Aide/Tech Hours]])</f>
        <v>148.53760869565215</v>
      </c>
      <c r="T35" s="4">
        <v>148.53760869565215</v>
      </c>
      <c r="U35" s="4">
        <v>0</v>
      </c>
      <c r="V35" s="4">
        <v>0</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0.17391304347826086</v>
      </c>
      <c r="X35" s="4">
        <v>0.17391304347826086</v>
      </c>
      <c r="Y35" s="4">
        <v>0</v>
      </c>
      <c r="Z35" s="4">
        <v>0</v>
      </c>
      <c r="AA35" s="4">
        <v>0</v>
      </c>
      <c r="AB35" s="4">
        <v>0</v>
      </c>
      <c r="AC35" s="4">
        <v>0</v>
      </c>
      <c r="AD35" s="4">
        <v>0</v>
      </c>
      <c r="AE35" s="4">
        <v>0</v>
      </c>
      <c r="AF35" s="1">
        <v>235242</v>
      </c>
      <c r="AG35" s="1">
        <v>5</v>
      </c>
      <c r="AH35"/>
    </row>
    <row r="36" spans="1:34" x14ac:dyDescent="0.25">
      <c r="A36" t="s">
        <v>433</v>
      </c>
      <c r="B36" t="s">
        <v>253</v>
      </c>
      <c r="C36" t="s">
        <v>629</v>
      </c>
      <c r="D36" t="s">
        <v>474</v>
      </c>
      <c r="E36" s="4">
        <v>103.85869565217391</v>
      </c>
      <c r="F36" s="4">
        <f>Nurse[[#This Row],[Total Nurse Staff Hours]]/Nurse[[#This Row],[MDS Census]]</f>
        <v>3.5521203558346421</v>
      </c>
      <c r="G36" s="4">
        <f>Nurse[[#This Row],[Total Direct Care Staff Hours]]/Nurse[[#This Row],[MDS Census]]</f>
        <v>3.4034945054945065</v>
      </c>
      <c r="H36" s="4">
        <f>Nurse[[#This Row],[Total RN Hours (w/ Admin, DON)]]/Nurse[[#This Row],[MDS Census]]</f>
        <v>0.39533751962323394</v>
      </c>
      <c r="I36" s="4">
        <f>Nurse[[#This Row],[RN Hours (excl. Admin, DON)]]/Nurse[[#This Row],[MDS Census]]</f>
        <v>0.25560753532182107</v>
      </c>
      <c r="J36" s="4">
        <f>SUM(Nurse[[#This Row],[RN Hours (excl. Admin, DON)]],Nurse[[#This Row],[RN Admin Hours]],Nurse[[#This Row],[RN DON Hours]],Nurse[[#This Row],[LPN Hours (excl. Admin)]],Nurse[[#This Row],[LPN Admin Hours]],Nurse[[#This Row],[CNA Hours]],Nurse[[#This Row],[NA TR Hours]],Nurse[[#This Row],[Med Aide/Tech Hours]])</f>
        <v>368.91858695652178</v>
      </c>
      <c r="K36" s="4">
        <f>SUM(Nurse[[#This Row],[RN Hours (excl. Admin, DON)]],Nurse[[#This Row],[LPN Hours (excl. Admin)]],Nurse[[#This Row],[CNA Hours]],Nurse[[#This Row],[NA TR Hours]],Nurse[[#This Row],[Med Aide/Tech Hours]])</f>
        <v>353.48250000000007</v>
      </c>
      <c r="L36" s="4">
        <f>SUM(Nurse[[#This Row],[RN Hours (excl. Admin, DON)]],Nurse[[#This Row],[RN Admin Hours]],Nurse[[#This Row],[RN DON Hours]])</f>
        <v>41.059239130434783</v>
      </c>
      <c r="M36" s="4">
        <v>26.547065217391303</v>
      </c>
      <c r="N36" s="4">
        <v>8.860000000000003</v>
      </c>
      <c r="O36" s="4">
        <v>5.6521739130434785</v>
      </c>
      <c r="P36" s="4">
        <f>SUM(Nurse[[#This Row],[LPN Hours (excl. Admin)]],Nurse[[#This Row],[LPN Admin Hours]])</f>
        <v>81.262282608695642</v>
      </c>
      <c r="Q36" s="4">
        <v>80.338369565217377</v>
      </c>
      <c r="R36" s="4">
        <v>0.92391304347826086</v>
      </c>
      <c r="S36" s="4">
        <f>SUM(Nurse[[#This Row],[CNA Hours]],Nurse[[#This Row],[NA TR Hours]],Nurse[[#This Row],[Med Aide/Tech Hours]])</f>
        <v>246.59706521739136</v>
      </c>
      <c r="T36" s="4">
        <v>205.98532608695658</v>
      </c>
      <c r="U36" s="4">
        <v>40.611739130434785</v>
      </c>
      <c r="V36" s="4">
        <v>0</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51.903804347826082</v>
      </c>
      <c r="X36" s="4">
        <v>1.1891304347826088</v>
      </c>
      <c r="Y36" s="4">
        <v>0</v>
      </c>
      <c r="Z36" s="4">
        <v>0</v>
      </c>
      <c r="AA36" s="4">
        <v>16.711956521739129</v>
      </c>
      <c r="AB36" s="4">
        <v>0.53260869565217395</v>
      </c>
      <c r="AC36" s="4">
        <v>33.470108695652172</v>
      </c>
      <c r="AD36" s="4">
        <v>0</v>
      </c>
      <c r="AE36" s="4">
        <v>0</v>
      </c>
      <c r="AF36" s="1">
        <v>235498</v>
      </c>
      <c r="AG36" s="1">
        <v>5</v>
      </c>
      <c r="AH36"/>
    </row>
    <row r="37" spans="1:34" x14ac:dyDescent="0.25">
      <c r="A37" t="s">
        <v>433</v>
      </c>
      <c r="B37" t="s">
        <v>100</v>
      </c>
      <c r="C37" t="s">
        <v>646</v>
      </c>
      <c r="D37" t="s">
        <v>525</v>
      </c>
      <c r="E37" s="4">
        <v>93.945652173913047</v>
      </c>
      <c r="F37" s="4">
        <f>Nurse[[#This Row],[Total Nurse Staff Hours]]/Nurse[[#This Row],[MDS Census]]</f>
        <v>3.0569374059932892</v>
      </c>
      <c r="G37" s="4">
        <f>Nurse[[#This Row],[Total Direct Care Staff Hours]]/Nurse[[#This Row],[MDS Census]]</f>
        <v>2.884606039569594</v>
      </c>
      <c r="H37" s="4">
        <f>Nurse[[#This Row],[Total RN Hours (w/ Admin, DON)]]/Nurse[[#This Row],[MDS Census]]</f>
        <v>0.66240078676385505</v>
      </c>
      <c r="I37" s="4">
        <f>Nurse[[#This Row],[RN Hours (excl. Admin, DON)]]/Nurse[[#This Row],[MDS Census]]</f>
        <v>0.4900694203401596</v>
      </c>
      <c r="J37" s="4">
        <f>SUM(Nurse[[#This Row],[RN Hours (excl. Admin, DON)]],Nurse[[#This Row],[RN Admin Hours]],Nurse[[#This Row],[RN DON Hours]],Nurse[[#This Row],[LPN Hours (excl. Admin)]],Nurse[[#This Row],[LPN Admin Hours]],Nurse[[#This Row],[CNA Hours]],Nurse[[#This Row],[NA TR Hours]],Nurse[[#This Row],[Med Aide/Tech Hours]])</f>
        <v>287.18597826086955</v>
      </c>
      <c r="K37" s="4">
        <f>SUM(Nurse[[#This Row],[RN Hours (excl. Admin, DON)]],Nurse[[#This Row],[LPN Hours (excl. Admin)]],Nurse[[#This Row],[CNA Hours]],Nurse[[#This Row],[NA TR Hours]],Nurse[[#This Row],[Med Aide/Tech Hours]])</f>
        <v>270.99619565217392</v>
      </c>
      <c r="L37" s="4">
        <f>SUM(Nurse[[#This Row],[RN Hours (excl. Admin, DON)]],Nurse[[#This Row],[RN Admin Hours]],Nurse[[#This Row],[RN DON Hours]])</f>
        <v>62.22967391304347</v>
      </c>
      <c r="M37" s="4">
        <v>46.039891304347819</v>
      </c>
      <c r="N37" s="4">
        <v>10.885434782608698</v>
      </c>
      <c r="O37" s="4">
        <v>5.3043478260869561</v>
      </c>
      <c r="P37" s="4">
        <f>SUM(Nurse[[#This Row],[LPN Hours (excl. Admin)]],Nurse[[#This Row],[LPN Admin Hours]])</f>
        <v>68.516086956521733</v>
      </c>
      <c r="Q37" s="4">
        <v>68.516086956521733</v>
      </c>
      <c r="R37" s="4">
        <v>0</v>
      </c>
      <c r="S37" s="4">
        <f>SUM(Nurse[[#This Row],[CNA Hours]],Nurse[[#This Row],[NA TR Hours]],Nurse[[#This Row],[Med Aide/Tech Hours]])</f>
        <v>156.44021739130434</v>
      </c>
      <c r="T37" s="4">
        <v>148.56141304347827</v>
      </c>
      <c r="U37" s="4">
        <v>7.8788043478260885</v>
      </c>
      <c r="V37" s="4">
        <v>0</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22.067065217391303</v>
      </c>
      <c r="X37" s="4">
        <v>5.142391304347826</v>
      </c>
      <c r="Y37" s="4">
        <v>0.17391304347826086</v>
      </c>
      <c r="Z37" s="4">
        <v>0</v>
      </c>
      <c r="AA37" s="4">
        <v>16.506195652173911</v>
      </c>
      <c r="AB37" s="4">
        <v>0</v>
      </c>
      <c r="AC37" s="4">
        <v>0.24456521739130435</v>
      </c>
      <c r="AD37" s="4">
        <v>0</v>
      </c>
      <c r="AE37" s="4">
        <v>0</v>
      </c>
      <c r="AF37" s="1">
        <v>235245</v>
      </c>
      <c r="AG37" s="1">
        <v>5</v>
      </c>
      <c r="AH37"/>
    </row>
    <row r="38" spans="1:34" x14ac:dyDescent="0.25">
      <c r="A38" t="s">
        <v>433</v>
      </c>
      <c r="B38" t="s">
        <v>208</v>
      </c>
      <c r="C38" t="s">
        <v>693</v>
      </c>
      <c r="D38" t="s">
        <v>467</v>
      </c>
      <c r="E38" s="4">
        <v>80.880434782608702</v>
      </c>
      <c r="F38" s="4">
        <f>Nurse[[#This Row],[Total Nurse Staff Hours]]/Nurse[[#This Row],[MDS Census]]</f>
        <v>3.2309299825292297</v>
      </c>
      <c r="G38" s="4">
        <f>Nurse[[#This Row],[Total Direct Care Staff Hours]]/Nurse[[#This Row],[MDS Census]]</f>
        <v>2.9780594006181964</v>
      </c>
      <c r="H38" s="4">
        <f>Nurse[[#This Row],[Total RN Hours (w/ Admin, DON)]]/Nurse[[#This Row],[MDS Census]]</f>
        <v>1.0441956726246475</v>
      </c>
      <c r="I38" s="4">
        <f>Nurse[[#This Row],[RN Hours (excl. Admin, DON)]]/Nurse[[#This Row],[MDS Census]]</f>
        <v>0.79132509071361401</v>
      </c>
      <c r="J38" s="4">
        <f>SUM(Nurse[[#This Row],[RN Hours (excl. Admin, DON)]],Nurse[[#This Row],[RN Admin Hours]],Nurse[[#This Row],[RN DON Hours]],Nurse[[#This Row],[LPN Hours (excl. Admin)]],Nurse[[#This Row],[LPN Admin Hours]],Nurse[[#This Row],[CNA Hours]],Nurse[[#This Row],[NA TR Hours]],Nurse[[#This Row],[Med Aide/Tech Hours]])</f>
        <v>261.31902173913045</v>
      </c>
      <c r="K38" s="4">
        <f>SUM(Nurse[[#This Row],[RN Hours (excl. Admin, DON)]],Nurse[[#This Row],[LPN Hours (excl. Admin)]],Nurse[[#This Row],[CNA Hours]],Nurse[[#This Row],[NA TR Hours]],Nurse[[#This Row],[Med Aide/Tech Hours]])</f>
        <v>240.86673913043478</v>
      </c>
      <c r="L38" s="4">
        <f>SUM(Nurse[[#This Row],[RN Hours (excl. Admin, DON)]],Nurse[[#This Row],[RN Admin Hours]],Nurse[[#This Row],[RN DON Hours]])</f>
        <v>84.455000000000027</v>
      </c>
      <c r="M38" s="4">
        <v>64.002717391304373</v>
      </c>
      <c r="N38" s="4">
        <v>14.713152173913043</v>
      </c>
      <c r="O38" s="4">
        <v>5.7391304347826084</v>
      </c>
      <c r="P38" s="4">
        <f>SUM(Nurse[[#This Row],[LPN Hours (excl. Admin)]],Nurse[[#This Row],[LPN Admin Hours]])</f>
        <v>32.119565217391319</v>
      </c>
      <c r="Q38" s="4">
        <v>32.119565217391319</v>
      </c>
      <c r="R38" s="4">
        <v>0</v>
      </c>
      <c r="S38" s="4">
        <f>SUM(Nurse[[#This Row],[CNA Hours]],Nurse[[#This Row],[NA TR Hours]],Nurse[[#This Row],[Med Aide/Tech Hours]])</f>
        <v>144.7444565217391</v>
      </c>
      <c r="T38" s="4">
        <v>144.7444565217391</v>
      </c>
      <c r="U38" s="4">
        <v>0</v>
      </c>
      <c r="V38" s="4">
        <v>0</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 s="4">
        <v>0</v>
      </c>
      <c r="Y38" s="4">
        <v>0</v>
      </c>
      <c r="Z38" s="4">
        <v>0</v>
      </c>
      <c r="AA38" s="4">
        <v>0</v>
      </c>
      <c r="AB38" s="4">
        <v>0</v>
      </c>
      <c r="AC38" s="4">
        <v>0</v>
      </c>
      <c r="AD38" s="4">
        <v>0</v>
      </c>
      <c r="AE38" s="4">
        <v>0</v>
      </c>
      <c r="AF38" s="1">
        <v>235434</v>
      </c>
      <c r="AG38" s="1">
        <v>5</v>
      </c>
      <c r="AH38"/>
    </row>
    <row r="39" spans="1:34" x14ac:dyDescent="0.25">
      <c r="A39" t="s">
        <v>433</v>
      </c>
      <c r="B39" t="s">
        <v>94</v>
      </c>
      <c r="C39" t="s">
        <v>644</v>
      </c>
      <c r="D39" t="s">
        <v>491</v>
      </c>
      <c r="E39" s="4">
        <v>90.097826086956516</v>
      </c>
      <c r="F39" s="4">
        <f>Nurse[[#This Row],[Total Nurse Staff Hours]]/Nurse[[#This Row],[MDS Census]]</f>
        <v>4.2279539148268785</v>
      </c>
      <c r="G39" s="4">
        <f>Nurse[[#This Row],[Total Direct Care Staff Hours]]/Nurse[[#This Row],[MDS Census]]</f>
        <v>3.9413246471226921</v>
      </c>
      <c r="H39" s="4">
        <f>Nurse[[#This Row],[Total RN Hours (w/ Admin, DON)]]/Nurse[[#This Row],[MDS Census]]</f>
        <v>1.5906056219085534</v>
      </c>
      <c r="I39" s="4">
        <f>Nurse[[#This Row],[RN Hours (excl. Admin, DON)]]/Nurse[[#This Row],[MDS Census]]</f>
        <v>1.3039763542043672</v>
      </c>
      <c r="J39" s="4">
        <f>SUM(Nurse[[#This Row],[RN Hours (excl. Admin, DON)]],Nurse[[#This Row],[RN Admin Hours]],Nurse[[#This Row],[RN DON Hours]],Nurse[[#This Row],[LPN Hours (excl. Admin)]],Nurse[[#This Row],[LPN Admin Hours]],Nurse[[#This Row],[CNA Hours]],Nurse[[#This Row],[NA TR Hours]],Nurse[[#This Row],[Med Aide/Tech Hours]])</f>
        <v>380.9294565217391</v>
      </c>
      <c r="K39" s="4">
        <f>SUM(Nurse[[#This Row],[RN Hours (excl. Admin, DON)]],Nurse[[#This Row],[LPN Hours (excl. Admin)]],Nurse[[#This Row],[CNA Hours]],Nurse[[#This Row],[NA TR Hours]],Nurse[[#This Row],[Med Aide/Tech Hours]])</f>
        <v>355.10478260869559</v>
      </c>
      <c r="L39" s="4">
        <f>SUM(Nurse[[#This Row],[RN Hours (excl. Admin, DON)]],Nurse[[#This Row],[RN Admin Hours]],Nurse[[#This Row],[RN DON Hours]])</f>
        <v>143.31010869565216</v>
      </c>
      <c r="M39" s="4">
        <v>117.48543478260868</v>
      </c>
      <c r="N39" s="4">
        <v>21.183369565217387</v>
      </c>
      <c r="O39" s="4">
        <v>4.6413043478260869</v>
      </c>
      <c r="P39" s="4">
        <f>SUM(Nurse[[#This Row],[LPN Hours (excl. Admin)]],Nurse[[#This Row],[LPN Admin Hours]])</f>
        <v>46.662608695652175</v>
      </c>
      <c r="Q39" s="4">
        <v>46.662608695652175</v>
      </c>
      <c r="R39" s="4">
        <v>0</v>
      </c>
      <c r="S39" s="4">
        <f>SUM(Nurse[[#This Row],[CNA Hours]],Nurse[[#This Row],[NA TR Hours]],Nurse[[#This Row],[Med Aide/Tech Hours]])</f>
        <v>190.95673913043478</v>
      </c>
      <c r="T39" s="4">
        <v>190.18586956521739</v>
      </c>
      <c r="U39" s="4">
        <v>0.77086956521739136</v>
      </c>
      <c r="V39" s="4">
        <v>0</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40.88880434782611</v>
      </c>
      <c r="X39" s="4">
        <v>0</v>
      </c>
      <c r="Y39" s="4">
        <v>0</v>
      </c>
      <c r="Z39" s="4">
        <v>0</v>
      </c>
      <c r="AA39" s="4">
        <v>0.94021739130434778</v>
      </c>
      <c r="AB39" s="4">
        <v>0</v>
      </c>
      <c r="AC39" s="4">
        <v>39.948586956521758</v>
      </c>
      <c r="AD39" s="4">
        <v>0</v>
      </c>
      <c r="AE39" s="4">
        <v>0</v>
      </c>
      <c r="AF39" s="1">
        <v>235236</v>
      </c>
      <c r="AG39" s="1">
        <v>5</v>
      </c>
      <c r="AH39"/>
    </row>
    <row r="40" spans="1:34" x14ac:dyDescent="0.25">
      <c r="A40" t="s">
        <v>433</v>
      </c>
      <c r="B40" t="s">
        <v>95</v>
      </c>
      <c r="C40" t="s">
        <v>573</v>
      </c>
      <c r="D40" t="s">
        <v>462</v>
      </c>
      <c r="E40" s="4">
        <v>83.706521739130437</v>
      </c>
      <c r="F40" s="4">
        <f>Nurse[[#This Row],[Total Nurse Staff Hours]]/Nurse[[#This Row],[MDS Census]]</f>
        <v>4.2321451759511746</v>
      </c>
      <c r="G40" s="4">
        <f>Nurse[[#This Row],[Total Direct Care Staff Hours]]/Nurse[[#This Row],[MDS Census]]</f>
        <v>3.7389624724061812</v>
      </c>
      <c r="H40" s="4">
        <f>Nurse[[#This Row],[Total RN Hours (w/ Admin, DON)]]/Nurse[[#This Row],[MDS Census]]</f>
        <v>0.75370081807557454</v>
      </c>
      <c r="I40" s="4">
        <f>Nurse[[#This Row],[RN Hours (excl. Admin, DON)]]/Nurse[[#This Row],[MDS Census]]</f>
        <v>0.37939877937930139</v>
      </c>
      <c r="J40" s="4">
        <f>SUM(Nurse[[#This Row],[RN Hours (excl. Admin, DON)]],Nurse[[#This Row],[RN Admin Hours]],Nurse[[#This Row],[RN DON Hours]],Nurse[[#This Row],[LPN Hours (excl. Admin)]],Nurse[[#This Row],[LPN Admin Hours]],Nurse[[#This Row],[CNA Hours]],Nurse[[#This Row],[NA TR Hours]],Nurse[[#This Row],[Med Aide/Tech Hours]])</f>
        <v>354.258152173913</v>
      </c>
      <c r="K40" s="4">
        <f>SUM(Nurse[[#This Row],[RN Hours (excl. Admin, DON)]],Nurse[[#This Row],[LPN Hours (excl. Admin)]],Nurse[[#This Row],[CNA Hours]],Nurse[[#This Row],[NA TR Hours]],Nurse[[#This Row],[Med Aide/Tech Hours]])</f>
        <v>312.97554347826087</v>
      </c>
      <c r="L40" s="4">
        <f>SUM(Nurse[[#This Row],[RN Hours (excl. Admin, DON)]],Nurse[[#This Row],[RN Admin Hours]],Nurse[[#This Row],[RN DON Hours]])</f>
        <v>63.089673913043477</v>
      </c>
      <c r="M40" s="4">
        <v>31.758152173913043</v>
      </c>
      <c r="N40" s="4">
        <v>27.255434782608695</v>
      </c>
      <c r="O40" s="4">
        <v>4.0760869565217392</v>
      </c>
      <c r="P40" s="4">
        <f>SUM(Nurse[[#This Row],[LPN Hours (excl. Admin)]],Nurse[[#This Row],[LPN Admin Hours]])</f>
        <v>63.703804347826093</v>
      </c>
      <c r="Q40" s="4">
        <v>53.752717391304351</v>
      </c>
      <c r="R40" s="4">
        <v>9.9510869565217384</v>
      </c>
      <c r="S40" s="4">
        <f>SUM(Nurse[[#This Row],[CNA Hours]],Nurse[[#This Row],[NA TR Hours]],Nurse[[#This Row],[Med Aide/Tech Hours]])</f>
        <v>227.46467391304347</v>
      </c>
      <c r="T40" s="4">
        <v>227.46467391304347</v>
      </c>
      <c r="U40" s="4">
        <v>0</v>
      </c>
      <c r="V40" s="4">
        <v>0</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 s="4">
        <v>0</v>
      </c>
      <c r="Y40" s="4">
        <v>0</v>
      </c>
      <c r="Z40" s="4">
        <v>0</v>
      </c>
      <c r="AA40" s="4">
        <v>0</v>
      </c>
      <c r="AB40" s="4">
        <v>0</v>
      </c>
      <c r="AC40" s="4">
        <v>0</v>
      </c>
      <c r="AD40" s="4">
        <v>0</v>
      </c>
      <c r="AE40" s="4">
        <v>0</v>
      </c>
      <c r="AF40" s="1">
        <v>235237</v>
      </c>
      <c r="AG40" s="1">
        <v>5</v>
      </c>
      <c r="AH40"/>
    </row>
    <row r="41" spans="1:34" x14ac:dyDescent="0.25">
      <c r="A41" t="s">
        <v>433</v>
      </c>
      <c r="B41" t="s">
        <v>27</v>
      </c>
      <c r="C41" t="s">
        <v>598</v>
      </c>
      <c r="D41" t="s">
        <v>499</v>
      </c>
      <c r="E41" s="4">
        <v>146.97826086956522</v>
      </c>
      <c r="F41" s="4">
        <f>Nurse[[#This Row],[Total Nurse Staff Hours]]/Nurse[[#This Row],[MDS Census]]</f>
        <v>4.3786274219789973</v>
      </c>
      <c r="G41" s="4">
        <f>Nurse[[#This Row],[Total Direct Care Staff Hours]]/Nurse[[#This Row],[MDS Census]]</f>
        <v>3.8094623576394029</v>
      </c>
      <c r="H41" s="4">
        <f>Nurse[[#This Row],[Total RN Hours (w/ Admin, DON)]]/Nurse[[#This Row],[MDS Census]]</f>
        <v>1.2814487501848837</v>
      </c>
      <c r="I41" s="4">
        <f>Nurse[[#This Row],[RN Hours (excl. Admin, DON)]]/Nurse[[#This Row],[MDS Census]]</f>
        <v>0.71228368584528912</v>
      </c>
      <c r="J41" s="4">
        <f>SUM(Nurse[[#This Row],[RN Hours (excl. Admin, DON)]],Nurse[[#This Row],[RN Admin Hours]],Nurse[[#This Row],[RN DON Hours]],Nurse[[#This Row],[LPN Hours (excl. Admin)]],Nurse[[#This Row],[LPN Admin Hours]],Nurse[[#This Row],[CNA Hours]],Nurse[[#This Row],[NA TR Hours]],Nurse[[#This Row],[Med Aide/Tech Hours]])</f>
        <v>643.56304347826085</v>
      </c>
      <c r="K41" s="4">
        <f>SUM(Nurse[[#This Row],[RN Hours (excl. Admin, DON)]],Nurse[[#This Row],[LPN Hours (excl. Admin)]],Nurse[[#This Row],[CNA Hours]],Nurse[[#This Row],[NA TR Hours]],Nurse[[#This Row],[Med Aide/Tech Hours]])</f>
        <v>559.90815217391309</v>
      </c>
      <c r="L41" s="4">
        <f>SUM(Nurse[[#This Row],[RN Hours (excl. Admin, DON)]],Nurse[[#This Row],[RN Admin Hours]],Nurse[[#This Row],[RN DON Hours]])</f>
        <v>188.34510869565216</v>
      </c>
      <c r="M41" s="4">
        <v>104.69021739130434</v>
      </c>
      <c r="N41" s="4">
        <v>79.133152173913047</v>
      </c>
      <c r="O41" s="4">
        <v>4.5217391304347823</v>
      </c>
      <c r="P41" s="4">
        <f>SUM(Nurse[[#This Row],[LPN Hours (excl. Admin)]],Nurse[[#This Row],[LPN Admin Hours]])</f>
        <v>44.796195652173914</v>
      </c>
      <c r="Q41" s="4">
        <v>44.796195652173914</v>
      </c>
      <c r="R41" s="4">
        <v>0</v>
      </c>
      <c r="S41" s="4">
        <f>SUM(Nurse[[#This Row],[CNA Hours]],Nurse[[#This Row],[NA TR Hours]],Nurse[[#This Row],[Med Aide/Tech Hours]])</f>
        <v>410.42173913043479</v>
      </c>
      <c r="T41" s="4">
        <v>410.42173913043479</v>
      </c>
      <c r="U41" s="4">
        <v>0</v>
      </c>
      <c r="V41" s="4">
        <v>0</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142.01902173913044</v>
      </c>
      <c r="X41" s="4">
        <v>14.486413043478262</v>
      </c>
      <c r="Y41" s="4">
        <v>0</v>
      </c>
      <c r="Z41" s="4">
        <v>0</v>
      </c>
      <c r="AA41" s="4">
        <v>22.5625</v>
      </c>
      <c r="AB41" s="4">
        <v>0</v>
      </c>
      <c r="AC41" s="4">
        <v>104.97010869565217</v>
      </c>
      <c r="AD41" s="4">
        <v>0</v>
      </c>
      <c r="AE41" s="4">
        <v>0</v>
      </c>
      <c r="AF41" s="1">
        <v>235031</v>
      </c>
      <c r="AG41" s="1">
        <v>5</v>
      </c>
      <c r="AH41"/>
    </row>
    <row r="42" spans="1:34" x14ac:dyDescent="0.25">
      <c r="A42" t="s">
        <v>433</v>
      </c>
      <c r="B42" t="s">
        <v>296</v>
      </c>
      <c r="C42" t="s">
        <v>562</v>
      </c>
      <c r="D42" t="s">
        <v>501</v>
      </c>
      <c r="E42" s="4">
        <v>83.402173913043484</v>
      </c>
      <c r="F42" s="4">
        <f>Nurse[[#This Row],[Total Nurse Staff Hours]]/Nurse[[#This Row],[MDS Census]]</f>
        <v>4.5507624136582816</v>
      </c>
      <c r="G42" s="4">
        <f>Nurse[[#This Row],[Total Direct Care Staff Hours]]/Nurse[[#This Row],[MDS Census]]</f>
        <v>4.1179134627916065</v>
      </c>
      <c r="H42" s="4">
        <f>Nurse[[#This Row],[Total RN Hours (w/ Admin, DON)]]/Nurse[[#This Row],[MDS Census]]</f>
        <v>0.61472044832529649</v>
      </c>
      <c r="I42" s="4">
        <f>Nurse[[#This Row],[RN Hours (excl. Admin, DON)]]/Nurse[[#This Row],[MDS Census]]</f>
        <v>0.3580737651505278</v>
      </c>
      <c r="J42" s="4">
        <f>SUM(Nurse[[#This Row],[RN Hours (excl. Admin, DON)]],Nurse[[#This Row],[RN Admin Hours]],Nurse[[#This Row],[RN DON Hours]],Nurse[[#This Row],[LPN Hours (excl. Admin)]],Nurse[[#This Row],[LPN Admin Hours]],Nurse[[#This Row],[CNA Hours]],Nurse[[#This Row],[NA TR Hours]],Nurse[[#This Row],[Med Aide/Tech Hours]])</f>
        <v>379.54347826086951</v>
      </c>
      <c r="K42" s="4">
        <f>SUM(Nurse[[#This Row],[RN Hours (excl. Admin, DON)]],Nurse[[#This Row],[LPN Hours (excl. Admin)]],Nurse[[#This Row],[CNA Hours]],Nurse[[#This Row],[NA TR Hours]],Nurse[[#This Row],[Med Aide/Tech Hours]])</f>
        <v>343.44293478260869</v>
      </c>
      <c r="L42" s="4">
        <f>SUM(Nurse[[#This Row],[RN Hours (excl. Admin, DON)]],Nurse[[#This Row],[RN Admin Hours]],Nurse[[#This Row],[RN DON Hours]])</f>
        <v>51.269021739130437</v>
      </c>
      <c r="M42" s="4">
        <v>29.864130434782609</v>
      </c>
      <c r="N42" s="4">
        <v>15.665760869565217</v>
      </c>
      <c r="O42" s="4">
        <v>5.7391304347826084</v>
      </c>
      <c r="P42" s="4">
        <f>SUM(Nurse[[#This Row],[LPN Hours (excl. Admin)]],Nurse[[#This Row],[LPN Admin Hours]])</f>
        <v>132.18206521739131</v>
      </c>
      <c r="Q42" s="4">
        <v>117.48641304347827</v>
      </c>
      <c r="R42" s="4">
        <v>14.695652173913043</v>
      </c>
      <c r="S42" s="4">
        <f>SUM(Nurse[[#This Row],[CNA Hours]],Nurse[[#This Row],[NA TR Hours]],Nurse[[#This Row],[Med Aide/Tech Hours]])</f>
        <v>196.09239130434781</v>
      </c>
      <c r="T42" s="4">
        <v>196.09239130434781</v>
      </c>
      <c r="U42" s="4">
        <v>0</v>
      </c>
      <c r="V42" s="4">
        <v>0</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65.434782608695656</v>
      </c>
      <c r="X42" s="4">
        <v>1.4347826086956521</v>
      </c>
      <c r="Y42" s="4">
        <v>0</v>
      </c>
      <c r="Z42" s="4">
        <v>0</v>
      </c>
      <c r="AA42" s="4">
        <v>7.5652173913043477</v>
      </c>
      <c r="AB42" s="4">
        <v>0</v>
      </c>
      <c r="AC42" s="4">
        <v>56.434782608695649</v>
      </c>
      <c r="AD42" s="4">
        <v>0</v>
      </c>
      <c r="AE42" s="4">
        <v>0</v>
      </c>
      <c r="AF42" s="1">
        <v>235555</v>
      </c>
      <c r="AG42" s="1">
        <v>5</v>
      </c>
      <c r="AH42"/>
    </row>
    <row r="43" spans="1:34" x14ac:dyDescent="0.25">
      <c r="A43" t="s">
        <v>433</v>
      </c>
      <c r="B43" t="s">
        <v>87</v>
      </c>
      <c r="C43" t="s">
        <v>642</v>
      </c>
      <c r="D43" t="s">
        <v>493</v>
      </c>
      <c r="E43" s="4">
        <v>37.369565217391305</v>
      </c>
      <c r="F43" s="4">
        <f>Nurse[[#This Row],[Total Nurse Staff Hours]]/Nurse[[#This Row],[MDS Census]]</f>
        <v>5.0003344968004662</v>
      </c>
      <c r="G43" s="4">
        <f>Nurse[[#This Row],[Total Direct Care Staff Hours]]/Nurse[[#This Row],[MDS Census]]</f>
        <v>4.0445666084933096</v>
      </c>
      <c r="H43" s="4">
        <f>Nurse[[#This Row],[Total RN Hours (w/ Admin, DON)]]/Nurse[[#This Row],[MDS Census]]</f>
        <v>1.7553315881326355</v>
      </c>
      <c r="I43" s="4">
        <f>Nurse[[#This Row],[RN Hours (excl. Admin, DON)]]/Nurse[[#This Row],[MDS Census]]</f>
        <v>0.79956369982547992</v>
      </c>
      <c r="J43" s="4">
        <f>SUM(Nurse[[#This Row],[RN Hours (excl. Admin, DON)]],Nurse[[#This Row],[RN Admin Hours]],Nurse[[#This Row],[RN DON Hours]],Nurse[[#This Row],[LPN Hours (excl. Admin)]],Nurse[[#This Row],[LPN Admin Hours]],Nurse[[#This Row],[CNA Hours]],Nurse[[#This Row],[NA TR Hours]],Nurse[[#This Row],[Med Aide/Tech Hours]])</f>
        <v>186.86032608695655</v>
      </c>
      <c r="K43" s="4">
        <f>SUM(Nurse[[#This Row],[RN Hours (excl. Admin, DON)]],Nurse[[#This Row],[LPN Hours (excl. Admin)]],Nurse[[#This Row],[CNA Hours]],Nurse[[#This Row],[NA TR Hours]],Nurse[[#This Row],[Med Aide/Tech Hours]])</f>
        <v>151.1436956521739</v>
      </c>
      <c r="L43" s="4">
        <f>SUM(Nurse[[#This Row],[RN Hours (excl. Admin, DON)]],Nurse[[#This Row],[RN Admin Hours]],Nurse[[#This Row],[RN DON Hours]])</f>
        <v>65.595978260869572</v>
      </c>
      <c r="M43" s="4">
        <v>29.879347826086956</v>
      </c>
      <c r="N43" s="4">
        <v>30.760108695652182</v>
      </c>
      <c r="O43" s="4">
        <v>4.9565217391304346</v>
      </c>
      <c r="P43" s="4">
        <f>SUM(Nurse[[#This Row],[LPN Hours (excl. Admin)]],Nurse[[#This Row],[LPN Admin Hours]])</f>
        <v>34.598260869565202</v>
      </c>
      <c r="Q43" s="4">
        <v>34.598260869565202</v>
      </c>
      <c r="R43" s="4">
        <v>0</v>
      </c>
      <c r="S43" s="4">
        <f>SUM(Nurse[[#This Row],[CNA Hours]],Nurse[[#This Row],[NA TR Hours]],Nurse[[#This Row],[Med Aide/Tech Hours]])</f>
        <v>86.666086956521767</v>
      </c>
      <c r="T43" s="4">
        <v>86.666086956521767</v>
      </c>
      <c r="U43" s="4">
        <v>0</v>
      </c>
      <c r="V43" s="4">
        <v>0</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3" s="4">
        <v>0</v>
      </c>
      <c r="Y43" s="4">
        <v>0</v>
      </c>
      <c r="Z43" s="4">
        <v>0</v>
      </c>
      <c r="AA43" s="4">
        <v>0</v>
      </c>
      <c r="AB43" s="4">
        <v>0</v>
      </c>
      <c r="AC43" s="4">
        <v>0</v>
      </c>
      <c r="AD43" s="4">
        <v>0</v>
      </c>
      <c r="AE43" s="4">
        <v>0</v>
      </c>
      <c r="AF43" s="1">
        <v>235223</v>
      </c>
      <c r="AG43" s="1">
        <v>5</v>
      </c>
      <c r="AH43"/>
    </row>
    <row r="44" spans="1:34" x14ac:dyDescent="0.25">
      <c r="A44" t="s">
        <v>433</v>
      </c>
      <c r="B44" t="s">
        <v>336</v>
      </c>
      <c r="C44" t="s">
        <v>559</v>
      </c>
      <c r="D44" t="s">
        <v>476</v>
      </c>
      <c r="E44" s="4">
        <v>46.097826086956523</v>
      </c>
      <c r="F44" s="4">
        <f>Nurse[[#This Row],[Total Nurse Staff Hours]]/Nurse[[#This Row],[MDS Census]]</f>
        <v>4.5633812780004721</v>
      </c>
      <c r="G44" s="4">
        <f>Nurse[[#This Row],[Total Direct Care Staff Hours]]/Nurse[[#This Row],[MDS Census]]</f>
        <v>4.0459325630747474</v>
      </c>
      <c r="H44" s="4">
        <f>Nurse[[#This Row],[Total RN Hours (w/ Admin, DON)]]/Nurse[[#This Row],[MDS Census]]</f>
        <v>1.3005776939401084</v>
      </c>
      <c r="I44" s="4">
        <f>Nurse[[#This Row],[RN Hours (excl. Admin, DON)]]/Nurse[[#This Row],[MDS Census]]</f>
        <v>0.90692053760905444</v>
      </c>
      <c r="J44" s="4">
        <f>SUM(Nurse[[#This Row],[RN Hours (excl. Admin, DON)]],Nurse[[#This Row],[RN Admin Hours]],Nurse[[#This Row],[RN DON Hours]],Nurse[[#This Row],[LPN Hours (excl. Admin)]],Nurse[[#This Row],[LPN Admin Hours]],Nurse[[#This Row],[CNA Hours]],Nurse[[#This Row],[NA TR Hours]],Nurse[[#This Row],[Med Aide/Tech Hours]])</f>
        <v>210.36195652173916</v>
      </c>
      <c r="K44" s="4">
        <f>SUM(Nurse[[#This Row],[RN Hours (excl. Admin, DON)]],Nurse[[#This Row],[LPN Hours (excl. Admin)]],Nurse[[#This Row],[CNA Hours]],Nurse[[#This Row],[NA TR Hours]],Nurse[[#This Row],[Med Aide/Tech Hours]])</f>
        <v>186.50869565217397</v>
      </c>
      <c r="L44" s="4">
        <f>SUM(Nurse[[#This Row],[RN Hours (excl. Admin, DON)]],Nurse[[#This Row],[RN Admin Hours]],Nurse[[#This Row],[RN DON Hours]])</f>
        <v>59.953804347826086</v>
      </c>
      <c r="M44" s="4">
        <v>41.807065217391305</v>
      </c>
      <c r="N44" s="4">
        <v>13.364130434782609</v>
      </c>
      <c r="O44" s="4">
        <v>4.7826086956521738</v>
      </c>
      <c r="P44" s="4">
        <f>SUM(Nurse[[#This Row],[LPN Hours (excl. Admin)]],Nurse[[#This Row],[LPN Admin Hours]])</f>
        <v>44.192934782608695</v>
      </c>
      <c r="Q44" s="4">
        <v>38.486413043478258</v>
      </c>
      <c r="R44" s="4">
        <v>5.7065217391304346</v>
      </c>
      <c r="S44" s="4">
        <f>SUM(Nurse[[#This Row],[CNA Hours]],Nurse[[#This Row],[NA TR Hours]],Nurse[[#This Row],[Med Aide/Tech Hours]])</f>
        <v>106.21521739130439</v>
      </c>
      <c r="T44" s="4">
        <v>75.821195652173955</v>
      </c>
      <c r="U44" s="4">
        <v>30.394021739130434</v>
      </c>
      <c r="V44" s="4">
        <v>0</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39.74565217391303</v>
      </c>
      <c r="X44" s="4">
        <v>3.625</v>
      </c>
      <c r="Y44" s="4">
        <v>0</v>
      </c>
      <c r="Z44" s="4">
        <v>0</v>
      </c>
      <c r="AA44" s="4">
        <v>19.673913043478255</v>
      </c>
      <c r="AB44" s="4">
        <v>0</v>
      </c>
      <c r="AC44" s="4">
        <v>16.446739130434771</v>
      </c>
      <c r="AD44" s="4">
        <v>0</v>
      </c>
      <c r="AE44" s="4">
        <v>0</v>
      </c>
      <c r="AF44" s="1">
        <v>235615</v>
      </c>
      <c r="AG44" s="1">
        <v>5</v>
      </c>
      <c r="AH44"/>
    </row>
    <row r="45" spans="1:34" x14ac:dyDescent="0.25">
      <c r="A45" t="s">
        <v>433</v>
      </c>
      <c r="B45" t="s">
        <v>361</v>
      </c>
      <c r="C45" t="s">
        <v>546</v>
      </c>
      <c r="D45" t="s">
        <v>516</v>
      </c>
      <c r="E45" s="4">
        <v>48.478260869565219</v>
      </c>
      <c r="F45" s="4">
        <f>Nurse[[#This Row],[Total Nurse Staff Hours]]/Nurse[[#This Row],[MDS Census]]</f>
        <v>3.5143677130044835</v>
      </c>
      <c r="G45" s="4">
        <f>Nurse[[#This Row],[Total Direct Care Staff Hours]]/Nurse[[#This Row],[MDS Census]]</f>
        <v>3.2750134529147972</v>
      </c>
      <c r="H45" s="4">
        <f>Nurse[[#This Row],[Total RN Hours (w/ Admin, DON)]]/Nurse[[#This Row],[MDS Census]]</f>
        <v>1.0235582959641254</v>
      </c>
      <c r="I45" s="4">
        <f>Nurse[[#This Row],[RN Hours (excl. Admin, DON)]]/Nurse[[#This Row],[MDS Census]]</f>
        <v>0.81363228699551549</v>
      </c>
      <c r="J45" s="4">
        <f>SUM(Nurse[[#This Row],[RN Hours (excl. Admin, DON)]],Nurse[[#This Row],[RN Admin Hours]],Nurse[[#This Row],[RN DON Hours]],Nurse[[#This Row],[LPN Hours (excl. Admin)]],Nurse[[#This Row],[LPN Admin Hours]],Nurse[[#This Row],[CNA Hours]],Nurse[[#This Row],[NA TR Hours]],Nurse[[#This Row],[Med Aide/Tech Hours]])</f>
        <v>170.37043478260867</v>
      </c>
      <c r="K45" s="4">
        <f>SUM(Nurse[[#This Row],[RN Hours (excl. Admin, DON)]],Nurse[[#This Row],[LPN Hours (excl. Admin)]],Nurse[[#This Row],[CNA Hours]],Nurse[[#This Row],[NA TR Hours]],Nurse[[#This Row],[Med Aide/Tech Hours]])</f>
        <v>158.76695652173908</v>
      </c>
      <c r="L45" s="4">
        <f>SUM(Nurse[[#This Row],[RN Hours (excl. Admin, DON)]],Nurse[[#This Row],[RN Admin Hours]],Nurse[[#This Row],[RN DON Hours]])</f>
        <v>49.62032608695651</v>
      </c>
      <c r="M45" s="4">
        <v>39.443478260869554</v>
      </c>
      <c r="N45" s="4">
        <v>4.6956521739130439</v>
      </c>
      <c r="O45" s="4">
        <v>5.4811956521739127</v>
      </c>
      <c r="P45" s="4">
        <f>SUM(Nurse[[#This Row],[LPN Hours (excl. Admin)]],Nurse[[#This Row],[LPN Admin Hours]])</f>
        <v>35.406847826086938</v>
      </c>
      <c r="Q45" s="4">
        <v>33.980217391304329</v>
      </c>
      <c r="R45" s="4">
        <v>1.4266304347826086</v>
      </c>
      <c r="S45" s="4">
        <f>SUM(Nurse[[#This Row],[CNA Hours]],Nurse[[#This Row],[NA TR Hours]],Nurse[[#This Row],[Med Aide/Tech Hours]])</f>
        <v>85.343260869565199</v>
      </c>
      <c r="T45" s="4">
        <v>84.922065217391292</v>
      </c>
      <c r="U45" s="4">
        <v>0.42119565217391303</v>
      </c>
      <c r="V45" s="4">
        <v>0</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12.54347826086957</v>
      </c>
      <c r="X45" s="4">
        <v>5.3945652173913041</v>
      </c>
      <c r="Y45" s="4">
        <v>0</v>
      </c>
      <c r="Z45" s="4">
        <v>0</v>
      </c>
      <c r="AA45" s="4">
        <v>5.9097826086956555</v>
      </c>
      <c r="AB45" s="4">
        <v>0</v>
      </c>
      <c r="AC45" s="4">
        <v>1.2391304347826086</v>
      </c>
      <c r="AD45" s="4">
        <v>0</v>
      </c>
      <c r="AE45" s="4">
        <v>0</v>
      </c>
      <c r="AF45" s="1">
        <v>235646</v>
      </c>
      <c r="AG45" s="1">
        <v>5</v>
      </c>
      <c r="AH45"/>
    </row>
    <row r="46" spans="1:34" x14ac:dyDescent="0.25">
      <c r="A46" t="s">
        <v>433</v>
      </c>
      <c r="B46" t="s">
        <v>351</v>
      </c>
      <c r="C46" t="s">
        <v>684</v>
      </c>
      <c r="D46" t="s">
        <v>471</v>
      </c>
      <c r="E46" s="4">
        <v>49.043478260869563</v>
      </c>
      <c r="F46" s="4">
        <f>Nurse[[#This Row],[Total Nurse Staff Hours]]/Nurse[[#This Row],[MDS Census]]</f>
        <v>3.4266223404255318</v>
      </c>
      <c r="G46" s="4">
        <f>Nurse[[#This Row],[Total Direct Care Staff Hours]]/Nurse[[#This Row],[MDS Census]]</f>
        <v>3.1081560283687946</v>
      </c>
      <c r="H46" s="4">
        <f>Nurse[[#This Row],[Total RN Hours (w/ Admin, DON)]]/Nurse[[#This Row],[MDS Census]]</f>
        <v>0.46269281914893617</v>
      </c>
      <c r="I46" s="4">
        <f>Nurse[[#This Row],[RN Hours (excl. Admin, DON)]]/Nurse[[#This Row],[MDS Census]]</f>
        <v>0.25581781914893614</v>
      </c>
      <c r="J46" s="4">
        <f>SUM(Nurse[[#This Row],[RN Hours (excl. Admin, DON)]],Nurse[[#This Row],[RN Admin Hours]],Nurse[[#This Row],[RN DON Hours]],Nurse[[#This Row],[LPN Hours (excl. Admin)]],Nurse[[#This Row],[LPN Admin Hours]],Nurse[[#This Row],[CNA Hours]],Nurse[[#This Row],[NA TR Hours]],Nurse[[#This Row],[Med Aide/Tech Hours]])</f>
        <v>168.05347826086955</v>
      </c>
      <c r="K46" s="4">
        <f>SUM(Nurse[[#This Row],[RN Hours (excl. Admin, DON)]],Nurse[[#This Row],[LPN Hours (excl. Admin)]],Nurse[[#This Row],[CNA Hours]],Nurse[[#This Row],[NA TR Hours]],Nurse[[#This Row],[Med Aide/Tech Hours]])</f>
        <v>152.43478260869566</v>
      </c>
      <c r="L46" s="4">
        <f>SUM(Nurse[[#This Row],[RN Hours (excl. Admin, DON)]],Nurse[[#This Row],[RN Admin Hours]],Nurse[[#This Row],[RN DON Hours]])</f>
        <v>22.692065217391303</v>
      </c>
      <c r="M46" s="4">
        <v>12.546195652173912</v>
      </c>
      <c r="N46" s="4">
        <v>4.4673913043478262</v>
      </c>
      <c r="O46" s="4">
        <v>5.6784782608695661</v>
      </c>
      <c r="P46" s="4">
        <f>SUM(Nurse[[#This Row],[LPN Hours (excl. Admin)]],Nurse[[#This Row],[LPN Admin Hours]])</f>
        <v>34.478260869565219</v>
      </c>
      <c r="Q46" s="4">
        <v>29.005434782608695</v>
      </c>
      <c r="R46" s="4">
        <v>5.4728260869565215</v>
      </c>
      <c r="S46" s="4">
        <f>SUM(Nurse[[#This Row],[CNA Hours]],Nurse[[#This Row],[NA TR Hours]],Nurse[[#This Row],[Med Aide/Tech Hours]])</f>
        <v>110.88315217391305</v>
      </c>
      <c r="T46" s="4">
        <v>108.91847826086956</v>
      </c>
      <c r="U46" s="4">
        <v>1.9646739130434783</v>
      </c>
      <c r="V46" s="4">
        <v>0</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9.1195652173913029</v>
      </c>
      <c r="X46" s="4">
        <v>0.41847826086956524</v>
      </c>
      <c r="Y46" s="4">
        <v>0</v>
      </c>
      <c r="Z46" s="4">
        <v>0</v>
      </c>
      <c r="AA46" s="4">
        <v>8.7010869565217384</v>
      </c>
      <c r="AB46" s="4">
        <v>0</v>
      </c>
      <c r="AC46" s="4">
        <v>0</v>
      </c>
      <c r="AD46" s="4">
        <v>0</v>
      </c>
      <c r="AE46" s="4">
        <v>0</v>
      </c>
      <c r="AF46" s="1">
        <v>235635</v>
      </c>
      <c r="AG46" s="1">
        <v>5</v>
      </c>
      <c r="AH46"/>
    </row>
    <row r="47" spans="1:34" x14ac:dyDescent="0.25">
      <c r="A47" t="s">
        <v>433</v>
      </c>
      <c r="B47" t="s">
        <v>324</v>
      </c>
      <c r="C47" t="s">
        <v>684</v>
      </c>
      <c r="D47" t="s">
        <v>471</v>
      </c>
      <c r="E47" s="4">
        <v>82.021739130434781</v>
      </c>
      <c r="F47" s="4">
        <f>Nurse[[#This Row],[Total Nurse Staff Hours]]/Nurse[[#This Row],[MDS Census]]</f>
        <v>3.4315491651205936</v>
      </c>
      <c r="G47" s="4">
        <f>Nurse[[#This Row],[Total Direct Care Staff Hours]]/Nurse[[#This Row],[MDS Census]]</f>
        <v>3.3107209117413205</v>
      </c>
      <c r="H47" s="4">
        <f>Nurse[[#This Row],[Total RN Hours (w/ Admin, DON)]]/Nurse[[#This Row],[MDS Census]]</f>
        <v>0.70504638218923943</v>
      </c>
      <c r="I47" s="4">
        <f>Nurse[[#This Row],[RN Hours (excl. Admin, DON)]]/Nurse[[#This Row],[MDS Census]]</f>
        <v>0.5842181288099656</v>
      </c>
      <c r="J47" s="4">
        <f>SUM(Nurse[[#This Row],[RN Hours (excl. Admin, DON)]],Nurse[[#This Row],[RN Admin Hours]],Nurse[[#This Row],[RN DON Hours]],Nurse[[#This Row],[LPN Hours (excl. Admin)]],Nurse[[#This Row],[LPN Admin Hours]],Nurse[[#This Row],[CNA Hours]],Nurse[[#This Row],[NA TR Hours]],Nurse[[#This Row],[Med Aide/Tech Hours]])</f>
        <v>281.46163043478259</v>
      </c>
      <c r="K47" s="4">
        <f>SUM(Nurse[[#This Row],[RN Hours (excl. Admin, DON)]],Nurse[[#This Row],[LPN Hours (excl. Admin)]],Nurse[[#This Row],[CNA Hours]],Nurse[[#This Row],[NA TR Hours]],Nurse[[#This Row],[Med Aide/Tech Hours]])</f>
        <v>271.55108695652177</v>
      </c>
      <c r="L47" s="4">
        <f>SUM(Nurse[[#This Row],[RN Hours (excl. Admin, DON)]],Nurse[[#This Row],[RN Admin Hours]],Nurse[[#This Row],[RN DON Hours]])</f>
        <v>57.829130434782613</v>
      </c>
      <c r="M47" s="4">
        <v>47.918586956521743</v>
      </c>
      <c r="N47" s="4">
        <v>5.4757608695652173</v>
      </c>
      <c r="O47" s="4">
        <v>4.4347826086956523</v>
      </c>
      <c r="P47" s="4">
        <f>SUM(Nurse[[#This Row],[LPN Hours (excl. Admin)]],Nurse[[#This Row],[LPN Admin Hours]])</f>
        <v>63.906956521739133</v>
      </c>
      <c r="Q47" s="4">
        <v>63.906956521739133</v>
      </c>
      <c r="R47" s="4">
        <v>0</v>
      </c>
      <c r="S47" s="4">
        <f>SUM(Nurse[[#This Row],[CNA Hours]],Nurse[[#This Row],[NA TR Hours]],Nurse[[#This Row],[Med Aide/Tech Hours]])</f>
        <v>159.72554347826087</v>
      </c>
      <c r="T47" s="4">
        <v>159.72554347826087</v>
      </c>
      <c r="U47" s="4">
        <v>0</v>
      </c>
      <c r="V47" s="4">
        <v>0</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7" s="4">
        <v>0</v>
      </c>
      <c r="Y47" s="4">
        <v>0</v>
      </c>
      <c r="Z47" s="4">
        <v>0</v>
      </c>
      <c r="AA47" s="4">
        <v>0</v>
      </c>
      <c r="AB47" s="4">
        <v>0</v>
      </c>
      <c r="AC47" s="4">
        <v>0</v>
      </c>
      <c r="AD47" s="4">
        <v>0</v>
      </c>
      <c r="AE47" s="4">
        <v>0</v>
      </c>
      <c r="AF47" s="1">
        <v>235599</v>
      </c>
      <c r="AG47" s="1">
        <v>5</v>
      </c>
      <c r="AH47"/>
    </row>
    <row r="48" spans="1:34" x14ac:dyDescent="0.25">
      <c r="A48" t="s">
        <v>433</v>
      </c>
      <c r="B48" t="s">
        <v>162</v>
      </c>
      <c r="C48" t="s">
        <v>672</v>
      </c>
      <c r="D48" t="s">
        <v>478</v>
      </c>
      <c r="E48" s="4">
        <v>65.402173913043484</v>
      </c>
      <c r="F48" s="4">
        <f>Nurse[[#This Row],[Total Nurse Staff Hours]]/Nurse[[#This Row],[MDS Census]]</f>
        <v>4.7042612597640012</v>
      </c>
      <c r="G48" s="4">
        <f>Nurse[[#This Row],[Total Direct Care Staff Hours]]/Nurse[[#This Row],[MDS Census]]</f>
        <v>4.625426292172178</v>
      </c>
      <c r="H48" s="4">
        <f>Nurse[[#This Row],[Total RN Hours (w/ Admin, DON)]]/Nurse[[#This Row],[MDS Census]]</f>
        <v>0.86270732923383764</v>
      </c>
      <c r="I48" s="4">
        <f>Nurse[[#This Row],[RN Hours (excl. Admin, DON)]]/Nurse[[#This Row],[MDS Census]]</f>
        <v>0.79162539471497451</v>
      </c>
      <c r="J48" s="4">
        <f>SUM(Nurse[[#This Row],[RN Hours (excl. Admin, DON)]],Nurse[[#This Row],[RN Admin Hours]],Nurse[[#This Row],[RN DON Hours]],Nurse[[#This Row],[LPN Hours (excl. Admin)]],Nurse[[#This Row],[LPN Admin Hours]],Nurse[[#This Row],[CNA Hours]],Nurse[[#This Row],[NA TR Hours]],Nurse[[#This Row],[Med Aide/Tech Hours]])</f>
        <v>307.66891304347826</v>
      </c>
      <c r="K48" s="4">
        <f>SUM(Nurse[[#This Row],[RN Hours (excl. Admin, DON)]],Nurse[[#This Row],[LPN Hours (excl. Admin)]],Nurse[[#This Row],[CNA Hours]],Nurse[[#This Row],[NA TR Hours]],Nurse[[#This Row],[Med Aide/Tech Hours]])</f>
        <v>302.51293478260868</v>
      </c>
      <c r="L48" s="4">
        <f>SUM(Nurse[[#This Row],[RN Hours (excl. Admin, DON)]],Nurse[[#This Row],[RN Admin Hours]],Nurse[[#This Row],[RN DON Hours]])</f>
        <v>56.422934782608714</v>
      </c>
      <c r="M48" s="4">
        <v>51.774021739130454</v>
      </c>
      <c r="N48" s="4">
        <v>1.6163043478260868</v>
      </c>
      <c r="O48" s="4">
        <v>3.0326086956521738</v>
      </c>
      <c r="P48" s="4">
        <f>SUM(Nurse[[#This Row],[LPN Hours (excl. Admin)]],Nurse[[#This Row],[LPN Admin Hours]])</f>
        <v>33.052065217391309</v>
      </c>
      <c r="Q48" s="4">
        <v>32.545000000000002</v>
      </c>
      <c r="R48" s="4">
        <v>0.50706521739130428</v>
      </c>
      <c r="S48" s="4">
        <f>SUM(Nurse[[#This Row],[CNA Hours]],Nurse[[#This Row],[NA TR Hours]],Nurse[[#This Row],[Med Aide/Tech Hours]])</f>
        <v>218.19391304347826</v>
      </c>
      <c r="T48" s="4">
        <v>218.19391304347826</v>
      </c>
      <c r="U48" s="4">
        <v>0</v>
      </c>
      <c r="V48" s="4">
        <v>0</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8" s="4">
        <v>0</v>
      </c>
      <c r="Y48" s="4">
        <v>0</v>
      </c>
      <c r="Z48" s="4">
        <v>0</v>
      </c>
      <c r="AA48" s="4">
        <v>0</v>
      </c>
      <c r="AB48" s="4">
        <v>0</v>
      </c>
      <c r="AC48" s="4">
        <v>0</v>
      </c>
      <c r="AD48" s="4">
        <v>0</v>
      </c>
      <c r="AE48" s="4">
        <v>0</v>
      </c>
      <c r="AF48" s="1">
        <v>235352</v>
      </c>
      <c r="AG48" s="1">
        <v>5</v>
      </c>
      <c r="AH48"/>
    </row>
    <row r="49" spans="1:34" x14ac:dyDescent="0.25">
      <c r="A49" t="s">
        <v>433</v>
      </c>
      <c r="B49" t="s">
        <v>170</v>
      </c>
      <c r="C49" t="s">
        <v>576</v>
      </c>
      <c r="D49" t="s">
        <v>473</v>
      </c>
      <c r="E49" s="4">
        <v>49.684782608695649</v>
      </c>
      <c r="F49" s="4">
        <f>Nurse[[#This Row],[Total Nurse Staff Hours]]/Nurse[[#This Row],[MDS Census]]</f>
        <v>2.859713410632247</v>
      </c>
      <c r="G49" s="4">
        <f>Nurse[[#This Row],[Total Direct Care Staff Hours]]/Nurse[[#This Row],[MDS Census]]</f>
        <v>2.6044629183985997</v>
      </c>
      <c r="H49" s="4">
        <f>Nurse[[#This Row],[Total RN Hours (w/ Admin, DON)]]/Nurse[[#This Row],[MDS Census]]</f>
        <v>0.45706628746444977</v>
      </c>
      <c r="I49" s="4">
        <f>Nurse[[#This Row],[RN Hours (excl. Admin, DON)]]/Nurse[[#This Row],[MDS Census]]</f>
        <v>0.34314154451979878</v>
      </c>
      <c r="J49" s="4">
        <f>SUM(Nurse[[#This Row],[RN Hours (excl. Admin, DON)]],Nurse[[#This Row],[RN Admin Hours]],Nurse[[#This Row],[RN DON Hours]],Nurse[[#This Row],[LPN Hours (excl. Admin)]],Nurse[[#This Row],[LPN Admin Hours]],Nurse[[#This Row],[CNA Hours]],Nurse[[#This Row],[NA TR Hours]],Nurse[[#This Row],[Med Aide/Tech Hours]])</f>
        <v>142.08423913043478</v>
      </c>
      <c r="K49" s="4">
        <f>SUM(Nurse[[#This Row],[RN Hours (excl. Admin, DON)]],Nurse[[#This Row],[LPN Hours (excl. Admin)]],Nurse[[#This Row],[CNA Hours]],Nurse[[#This Row],[NA TR Hours]],Nurse[[#This Row],[Med Aide/Tech Hours]])</f>
        <v>129.40217391304347</v>
      </c>
      <c r="L49" s="4">
        <f>SUM(Nurse[[#This Row],[RN Hours (excl. Admin, DON)]],Nurse[[#This Row],[RN Admin Hours]],Nurse[[#This Row],[RN DON Hours]])</f>
        <v>22.709239130434781</v>
      </c>
      <c r="M49" s="4">
        <v>17.048913043478262</v>
      </c>
      <c r="N49" s="4">
        <v>0</v>
      </c>
      <c r="O49" s="4">
        <v>5.6603260869565215</v>
      </c>
      <c r="P49" s="4">
        <f>SUM(Nurse[[#This Row],[LPN Hours (excl. Admin)]],Nurse[[#This Row],[LPN Admin Hours]])</f>
        <v>35.141304347826086</v>
      </c>
      <c r="Q49" s="4">
        <v>28.119565217391305</v>
      </c>
      <c r="R49" s="4">
        <v>7.0217391304347823</v>
      </c>
      <c r="S49" s="4">
        <f>SUM(Nurse[[#This Row],[CNA Hours]],Nurse[[#This Row],[NA TR Hours]],Nurse[[#This Row],[Med Aide/Tech Hours]])</f>
        <v>84.233695652173907</v>
      </c>
      <c r="T49" s="4">
        <v>84.233695652173907</v>
      </c>
      <c r="U49" s="4">
        <v>0</v>
      </c>
      <c r="V49" s="4">
        <v>0</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1.2336956521739131</v>
      </c>
      <c r="X49" s="4">
        <v>0</v>
      </c>
      <c r="Y49" s="4">
        <v>0</v>
      </c>
      <c r="Z49" s="4">
        <v>0</v>
      </c>
      <c r="AA49" s="4">
        <v>1.2336956521739131</v>
      </c>
      <c r="AB49" s="4">
        <v>0</v>
      </c>
      <c r="AC49" s="4">
        <v>0</v>
      </c>
      <c r="AD49" s="4">
        <v>0</v>
      </c>
      <c r="AE49" s="4">
        <v>0</v>
      </c>
      <c r="AF49" s="1">
        <v>235361</v>
      </c>
      <c r="AG49" s="1">
        <v>5</v>
      </c>
      <c r="AH49"/>
    </row>
    <row r="50" spans="1:34" x14ac:dyDescent="0.25">
      <c r="A50" t="s">
        <v>433</v>
      </c>
      <c r="B50" t="s">
        <v>20</v>
      </c>
      <c r="C50" t="s">
        <v>585</v>
      </c>
      <c r="D50" t="s">
        <v>493</v>
      </c>
      <c r="E50" s="4">
        <v>72.728260869565219</v>
      </c>
      <c r="F50" s="4">
        <f>Nurse[[#This Row],[Total Nurse Staff Hours]]/Nurse[[#This Row],[MDS Census]]</f>
        <v>4.3108832760424454</v>
      </c>
      <c r="G50" s="4">
        <f>Nurse[[#This Row],[Total Direct Care Staff Hours]]/Nurse[[#This Row],[MDS Census]]</f>
        <v>3.9277208190106117</v>
      </c>
      <c r="H50" s="4">
        <f>Nurse[[#This Row],[Total RN Hours (w/ Admin, DON)]]/Nurse[[#This Row],[MDS Census]]</f>
        <v>0.78475713645195011</v>
      </c>
      <c r="I50" s="4">
        <f>Nurse[[#This Row],[RN Hours (excl. Admin, DON)]]/Nurse[[#This Row],[MDS Census]]</f>
        <v>0.46916903302944224</v>
      </c>
      <c r="J50" s="4">
        <f>SUM(Nurse[[#This Row],[RN Hours (excl. Admin, DON)]],Nurse[[#This Row],[RN Admin Hours]],Nurse[[#This Row],[RN DON Hours]],Nurse[[#This Row],[LPN Hours (excl. Admin)]],Nurse[[#This Row],[LPN Admin Hours]],Nurse[[#This Row],[CNA Hours]],Nurse[[#This Row],[NA TR Hours]],Nurse[[#This Row],[Med Aide/Tech Hours]])</f>
        <v>313.52304347826089</v>
      </c>
      <c r="K50" s="4">
        <f>SUM(Nurse[[#This Row],[RN Hours (excl. Admin, DON)]],Nurse[[#This Row],[LPN Hours (excl. Admin)]],Nurse[[#This Row],[CNA Hours]],Nurse[[#This Row],[NA TR Hours]],Nurse[[#This Row],[Med Aide/Tech Hours]])</f>
        <v>285.65630434782611</v>
      </c>
      <c r="L50" s="4">
        <f>SUM(Nurse[[#This Row],[RN Hours (excl. Admin, DON)]],Nurse[[#This Row],[RN Admin Hours]],Nurse[[#This Row],[RN DON Hours]])</f>
        <v>57.074021739130416</v>
      </c>
      <c r="M50" s="4">
        <v>34.121847826086935</v>
      </c>
      <c r="N50" s="4">
        <v>17.995652173913044</v>
      </c>
      <c r="O50" s="4">
        <v>4.9565217391304346</v>
      </c>
      <c r="P50" s="4">
        <f>SUM(Nurse[[#This Row],[LPN Hours (excl. Admin)]],Nurse[[#This Row],[LPN Admin Hours]])</f>
        <v>90.948804347826098</v>
      </c>
      <c r="Q50" s="4">
        <v>86.034239130434798</v>
      </c>
      <c r="R50" s="4">
        <v>4.9145652173913046</v>
      </c>
      <c r="S50" s="4">
        <f>SUM(Nurse[[#This Row],[CNA Hours]],Nurse[[#This Row],[NA TR Hours]],Nurse[[#This Row],[Med Aide/Tech Hours]])</f>
        <v>165.50021739130435</v>
      </c>
      <c r="T50" s="4">
        <v>165.50021739130435</v>
      </c>
      <c r="U50" s="4">
        <v>0</v>
      </c>
      <c r="V50" s="4">
        <v>0</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0.13043478260869565</v>
      </c>
      <c r="X50" s="4">
        <v>0</v>
      </c>
      <c r="Y50" s="4">
        <v>0</v>
      </c>
      <c r="Z50" s="4">
        <v>0</v>
      </c>
      <c r="AA50" s="4">
        <v>0</v>
      </c>
      <c r="AB50" s="4">
        <v>0</v>
      </c>
      <c r="AC50" s="4">
        <v>0.13043478260869565</v>
      </c>
      <c r="AD50" s="4">
        <v>0</v>
      </c>
      <c r="AE50" s="4">
        <v>0</v>
      </c>
      <c r="AF50" s="1">
        <v>235021</v>
      </c>
      <c r="AG50" s="1">
        <v>5</v>
      </c>
      <c r="AH50"/>
    </row>
    <row r="51" spans="1:34" x14ac:dyDescent="0.25">
      <c r="A51" t="s">
        <v>433</v>
      </c>
      <c r="B51" t="s">
        <v>91</v>
      </c>
      <c r="C51" t="s">
        <v>643</v>
      </c>
      <c r="D51" t="s">
        <v>474</v>
      </c>
      <c r="E51" s="4">
        <v>95.815217391304344</v>
      </c>
      <c r="F51" s="4">
        <f>Nurse[[#This Row],[Total Nurse Staff Hours]]/Nurse[[#This Row],[MDS Census]]</f>
        <v>3.1764038570618265</v>
      </c>
      <c r="G51" s="4">
        <f>Nurse[[#This Row],[Total Direct Care Staff Hours]]/Nurse[[#This Row],[MDS Census]]</f>
        <v>2.7956891661939873</v>
      </c>
      <c r="H51" s="4">
        <f>Nurse[[#This Row],[Total RN Hours (w/ Admin, DON)]]/Nurse[[#This Row],[MDS Census]]</f>
        <v>0.37566647759500854</v>
      </c>
      <c r="I51" s="4">
        <f>Nurse[[#This Row],[RN Hours (excl. Admin, DON)]]/Nurse[[#This Row],[MDS Census]]</f>
        <v>0.19835507657402157</v>
      </c>
      <c r="J51" s="4">
        <f>SUM(Nurse[[#This Row],[RN Hours (excl. Admin, DON)]],Nurse[[#This Row],[RN Admin Hours]],Nurse[[#This Row],[RN DON Hours]],Nurse[[#This Row],[LPN Hours (excl. Admin)]],Nurse[[#This Row],[LPN Admin Hours]],Nurse[[#This Row],[CNA Hours]],Nurse[[#This Row],[NA TR Hours]],Nurse[[#This Row],[Med Aide/Tech Hours]])</f>
        <v>304.3478260869565</v>
      </c>
      <c r="K51" s="4">
        <f>SUM(Nurse[[#This Row],[RN Hours (excl. Admin, DON)]],Nurse[[#This Row],[LPN Hours (excl. Admin)]],Nurse[[#This Row],[CNA Hours]],Nurse[[#This Row],[NA TR Hours]],Nurse[[#This Row],[Med Aide/Tech Hours]])</f>
        <v>267.86956521739125</v>
      </c>
      <c r="L51" s="4">
        <f>SUM(Nurse[[#This Row],[RN Hours (excl. Admin, DON)]],Nurse[[#This Row],[RN Admin Hours]],Nurse[[#This Row],[RN DON Hours]])</f>
        <v>35.994565217391305</v>
      </c>
      <c r="M51" s="4">
        <v>19.005434782608695</v>
      </c>
      <c r="N51" s="4">
        <v>11.858695652173912</v>
      </c>
      <c r="O51" s="4">
        <v>5.1304347826086953</v>
      </c>
      <c r="P51" s="4">
        <f>SUM(Nurse[[#This Row],[LPN Hours (excl. Admin)]],Nurse[[#This Row],[LPN Admin Hours]])</f>
        <v>97.092391304347828</v>
      </c>
      <c r="Q51" s="4">
        <v>77.603260869565219</v>
      </c>
      <c r="R51" s="4">
        <v>19.489130434782609</v>
      </c>
      <c r="S51" s="4">
        <f>SUM(Nurse[[#This Row],[CNA Hours]],Nurse[[#This Row],[NA TR Hours]],Nurse[[#This Row],[Med Aide/Tech Hours]])</f>
        <v>171.26086956521738</v>
      </c>
      <c r="T51" s="4">
        <v>161.08695652173913</v>
      </c>
      <c r="U51" s="4">
        <v>10.173913043478262</v>
      </c>
      <c r="V51" s="4">
        <v>0</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6.9130434782608692</v>
      </c>
      <c r="X51" s="4">
        <v>0</v>
      </c>
      <c r="Y51" s="4">
        <v>0</v>
      </c>
      <c r="Z51" s="4">
        <v>0</v>
      </c>
      <c r="AA51" s="4">
        <v>1.1711956521739131</v>
      </c>
      <c r="AB51" s="4">
        <v>0</v>
      </c>
      <c r="AC51" s="4">
        <v>5.7418478260869561</v>
      </c>
      <c r="AD51" s="4">
        <v>0</v>
      </c>
      <c r="AE51" s="4">
        <v>0</v>
      </c>
      <c r="AF51" s="1">
        <v>235228</v>
      </c>
      <c r="AG51" s="1">
        <v>5</v>
      </c>
      <c r="AH51"/>
    </row>
    <row r="52" spans="1:34" x14ac:dyDescent="0.25">
      <c r="A52" t="s">
        <v>433</v>
      </c>
      <c r="B52" t="s">
        <v>357</v>
      </c>
      <c r="C52" t="s">
        <v>741</v>
      </c>
      <c r="D52" t="s">
        <v>506</v>
      </c>
      <c r="E52" s="4">
        <v>36.695652173913047</v>
      </c>
      <c r="F52" s="4">
        <f>Nurse[[#This Row],[Total Nurse Staff Hours]]/Nurse[[#This Row],[MDS Census]]</f>
        <v>3.5330924170616105</v>
      </c>
      <c r="G52" s="4">
        <f>Nurse[[#This Row],[Total Direct Care Staff Hours]]/Nurse[[#This Row],[MDS Census]]</f>
        <v>3.0833738151658761</v>
      </c>
      <c r="H52" s="4">
        <f>Nurse[[#This Row],[Total RN Hours (w/ Admin, DON)]]/Nurse[[#This Row],[MDS Census]]</f>
        <v>0.52873222748815152</v>
      </c>
      <c r="I52" s="4">
        <f>Nurse[[#This Row],[RN Hours (excl. Admin, DON)]]/Nurse[[#This Row],[MDS Census]]</f>
        <v>0.17031990521327012</v>
      </c>
      <c r="J52" s="4">
        <f>SUM(Nurse[[#This Row],[RN Hours (excl. Admin, DON)]],Nurse[[#This Row],[RN Admin Hours]],Nurse[[#This Row],[RN DON Hours]],Nurse[[#This Row],[LPN Hours (excl. Admin)]],Nurse[[#This Row],[LPN Admin Hours]],Nurse[[#This Row],[CNA Hours]],Nurse[[#This Row],[NA TR Hours]],Nurse[[#This Row],[Med Aide/Tech Hours]])</f>
        <v>129.64913043478259</v>
      </c>
      <c r="K52" s="4">
        <f>SUM(Nurse[[#This Row],[RN Hours (excl. Admin, DON)]],Nurse[[#This Row],[LPN Hours (excl. Admin)]],Nurse[[#This Row],[CNA Hours]],Nurse[[#This Row],[NA TR Hours]],Nurse[[#This Row],[Med Aide/Tech Hours]])</f>
        <v>113.14641304347825</v>
      </c>
      <c r="L52" s="4">
        <f>SUM(Nurse[[#This Row],[RN Hours (excl. Admin, DON)]],Nurse[[#This Row],[RN Admin Hours]],Nurse[[#This Row],[RN DON Hours]])</f>
        <v>19.402173913043477</v>
      </c>
      <c r="M52" s="4">
        <v>6.25</v>
      </c>
      <c r="N52" s="4">
        <v>8.4130434782608692</v>
      </c>
      <c r="O52" s="4">
        <v>4.7391304347826084</v>
      </c>
      <c r="P52" s="4">
        <f>SUM(Nurse[[#This Row],[LPN Hours (excl. Admin)]],Nurse[[#This Row],[LPN Admin Hours]])</f>
        <v>32.685000000000002</v>
      </c>
      <c r="Q52" s="4">
        <v>29.334456521739135</v>
      </c>
      <c r="R52" s="4">
        <v>3.3505434782608696</v>
      </c>
      <c r="S52" s="4">
        <f>SUM(Nurse[[#This Row],[CNA Hours]],Nurse[[#This Row],[NA TR Hours]],Nurse[[#This Row],[Med Aide/Tech Hours]])</f>
        <v>77.56195652173912</v>
      </c>
      <c r="T52" s="4">
        <v>77.56195652173912</v>
      </c>
      <c r="U52" s="4">
        <v>0</v>
      </c>
      <c r="V52" s="4">
        <v>0</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25.233586956521734</v>
      </c>
      <c r="X52" s="4">
        <v>0</v>
      </c>
      <c r="Y52" s="4">
        <v>0</v>
      </c>
      <c r="Z52" s="4">
        <v>0</v>
      </c>
      <c r="AA52" s="4">
        <v>4.6306521739130435</v>
      </c>
      <c r="AB52" s="4">
        <v>0</v>
      </c>
      <c r="AC52" s="4">
        <v>20.602934782608692</v>
      </c>
      <c r="AD52" s="4">
        <v>0</v>
      </c>
      <c r="AE52" s="4">
        <v>0</v>
      </c>
      <c r="AF52" s="1">
        <v>235641</v>
      </c>
      <c r="AG52" s="1">
        <v>5</v>
      </c>
      <c r="AH52"/>
    </row>
    <row r="53" spans="1:34" x14ac:dyDescent="0.25">
      <c r="A53" t="s">
        <v>433</v>
      </c>
      <c r="B53" t="s">
        <v>186</v>
      </c>
      <c r="C53" t="s">
        <v>657</v>
      </c>
      <c r="D53" t="s">
        <v>528</v>
      </c>
      <c r="E53" s="4">
        <v>35.804347826086953</v>
      </c>
      <c r="F53" s="4">
        <f>Nurse[[#This Row],[Total Nurse Staff Hours]]/Nurse[[#This Row],[MDS Census]]</f>
        <v>4.6445810564663024</v>
      </c>
      <c r="G53" s="4">
        <f>Nurse[[#This Row],[Total Direct Care Staff Hours]]/Nurse[[#This Row],[MDS Census]]</f>
        <v>4.3195203400121436</v>
      </c>
      <c r="H53" s="4">
        <f>Nurse[[#This Row],[Total RN Hours (w/ Admin, DON)]]/Nurse[[#This Row],[MDS Census]]</f>
        <v>1.1312993321190044</v>
      </c>
      <c r="I53" s="4">
        <f>Nurse[[#This Row],[RN Hours (excl. Admin, DON)]]/Nurse[[#This Row],[MDS Census]]</f>
        <v>0.80623861566484523</v>
      </c>
      <c r="J53" s="4">
        <f>SUM(Nurse[[#This Row],[RN Hours (excl. Admin, DON)]],Nurse[[#This Row],[RN Admin Hours]],Nurse[[#This Row],[RN DON Hours]],Nurse[[#This Row],[LPN Hours (excl. Admin)]],Nurse[[#This Row],[LPN Admin Hours]],Nurse[[#This Row],[CNA Hours]],Nurse[[#This Row],[NA TR Hours]],Nurse[[#This Row],[Med Aide/Tech Hours]])</f>
        <v>166.29619565217391</v>
      </c>
      <c r="K53" s="4">
        <f>SUM(Nurse[[#This Row],[RN Hours (excl. Admin, DON)]],Nurse[[#This Row],[LPN Hours (excl. Admin)]],Nurse[[#This Row],[CNA Hours]],Nurse[[#This Row],[NA TR Hours]],Nurse[[#This Row],[Med Aide/Tech Hours]])</f>
        <v>154.65760869565219</v>
      </c>
      <c r="L53" s="4">
        <f>SUM(Nurse[[#This Row],[RN Hours (excl. Admin, DON)]],Nurse[[#This Row],[RN Admin Hours]],Nurse[[#This Row],[RN DON Hours]])</f>
        <v>40.505434782608695</v>
      </c>
      <c r="M53" s="4">
        <v>28.866847826086957</v>
      </c>
      <c r="N53" s="4">
        <v>9.116847826086957</v>
      </c>
      <c r="O53" s="4">
        <v>2.5217391304347827</v>
      </c>
      <c r="P53" s="4">
        <f>SUM(Nurse[[#This Row],[LPN Hours (excl. Admin)]],Nurse[[#This Row],[LPN Admin Hours]])</f>
        <v>30.206521739130434</v>
      </c>
      <c r="Q53" s="4">
        <v>30.206521739130434</v>
      </c>
      <c r="R53" s="4">
        <v>0</v>
      </c>
      <c r="S53" s="4">
        <f>SUM(Nurse[[#This Row],[CNA Hours]],Nurse[[#This Row],[NA TR Hours]],Nurse[[#This Row],[Med Aide/Tech Hours]])</f>
        <v>95.584239130434781</v>
      </c>
      <c r="T53" s="4">
        <v>92.059782608695656</v>
      </c>
      <c r="U53" s="4">
        <v>3.5244565217391304</v>
      </c>
      <c r="V53" s="4">
        <v>0</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5.9347826086956514</v>
      </c>
      <c r="X53" s="4">
        <v>0</v>
      </c>
      <c r="Y53" s="4">
        <v>0</v>
      </c>
      <c r="Z53" s="4">
        <v>0</v>
      </c>
      <c r="AA53" s="4">
        <v>0.52173913043478259</v>
      </c>
      <c r="AB53" s="4">
        <v>0</v>
      </c>
      <c r="AC53" s="4">
        <v>5.4130434782608692</v>
      </c>
      <c r="AD53" s="4">
        <v>0</v>
      </c>
      <c r="AE53" s="4">
        <v>0</v>
      </c>
      <c r="AF53" s="1">
        <v>235381</v>
      </c>
      <c r="AG53" s="1">
        <v>5</v>
      </c>
      <c r="AH53"/>
    </row>
    <row r="54" spans="1:34" x14ac:dyDescent="0.25">
      <c r="A54" t="s">
        <v>433</v>
      </c>
      <c r="B54" t="s">
        <v>99</v>
      </c>
      <c r="C54" t="s">
        <v>630</v>
      </c>
      <c r="D54" t="s">
        <v>469</v>
      </c>
      <c r="E54" s="4">
        <v>76.173913043478265</v>
      </c>
      <c r="F54" s="4">
        <f>Nurse[[#This Row],[Total Nurse Staff Hours]]/Nurse[[#This Row],[MDS Census]]</f>
        <v>2.855186929223744</v>
      </c>
      <c r="G54" s="4">
        <f>Nurse[[#This Row],[Total Direct Care Staff Hours]]/Nurse[[#This Row],[MDS Census]]</f>
        <v>2.7118949771689498</v>
      </c>
      <c r="H54" s="4">
        <f>Nurse[[#This Row],[Total RN Hours (w/ Admin, DON)]]/Nurse[[#This Row],[MDS Census]]</f>
        <v>0.70448630136986279</v>
      </c>
      <c r="I54" s="4">
        <f>Nurse[[#This Row],[RN Hours (excl. Admin, DON)]]/Nurse[[#This Row],[MDS Census]]</f>
        <v>0.56119434931506829</v>
      </c>
      <c r="J54" s="4">
        <f>SUM(Nurse[[#This Row],[RN Hours (excl. Admin, DON)]],Nurse[[#This Row],[RN Admin Hours]],Nurse[[#This Row],[RN DON Hours]],Nurse[[#This Row],[LPN Hours (excl. Admin)]],Nurse[[#This Row],[LPN Admin Hours]],Nurse[[#This Row],[CNA Hours]],Nurse[[#This Row],[NA TR Hours]],Nurse[[#This Row],[Med Aide/Tech Hours]])</f>
        <v>217.49076086956521</v>
      </c>
      <c r="K54" s="4">
        <f>SUM(Nurse[[#This Row],[RN Hours (excl. Admin, DON)]],Nurse[[#This Row],[LPN Hours (excl. Admin)]],Nurse[[#This Row],[CNA Hours]],Nurse[[#This Row],[NA TR Hours]],Nurse[[#This Row],[Med Aide/Tech Hours]])</f>
        <v>206.57565217391306</v>
      </c>
      <c r="L54" s="4">
        <f>SUM(Nurse[[#This Row],[RN Hours (excl. Admin, DON)]],Nurse[[#This Row],[RN Admin Hours]],Nurse[[#This Row],[RN DON Hours]])</f>
        <v>53.663478260869553</v>
      </c>
      <c r="M54" s="4">
        <v>42.748369565217381</v>
      </c>
      <c r="N54" s="4">
        <v>5.8716304347826078</v>
      </c>
      <c r="O54" s="4">
        <v>5.0434782608695654</v>
      </c>
      <c r="P54" s="4">
        <f>SUM(Nurse[[#This Row],[LPN Hours (excl. Admin)]],Nurse[[#This Row],[LPN Admin Hours]])</f>
        <v>36.784130434782604</v>
      </c>
      <c r="Q54" s="4">
        <v>36.784130434782604</v>
      </c>
      <c r="R54" s="4">
        <v>0</v>
      </c>
      <c r="S54" s="4">
        <f>SUM(Nurse[[#This Row],[CNA Hours]],Nurse[[#This Row],[NA TR Hours]],Nurse[[#This Row],[Med Aide/Tech Hours]])</f>
        <v>127.04315217391304</v>
      </c>
      <c r="T54" s="4">
        <v>109.28163043478261</v>
      </c>
      <c r="U54" s="4">
        <v>17.761521739130433</v>
      </c>
      <c r="V54" s="4">
        <v>0</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35.130434782608695</v>
      </c>
      <c r="X54" s="4">
        <v>0</v>
      </c>
      <c r="Y54" s="4">
        <v>0</v>
      </c>
      <c r="Z54" s="4">
        <v>0</v>
      </c>
      <c r="AA54" s="4">
        <v>2.8369565217391304</v>
      </c>
      <c r="AB54" s="4">
        <v>0</v>
      </c>
      <c r="AC54" s="4">
        <v>32.293478260869563</v>
      </c>
      <c r="AD54" s="4">
        <v>0</v>
      </c>
      <c r="AE54" s="4">
        <v>0</v>
      </c>
      <c r="AF54" s="1">
        <v>235244</v>
      </c>
      <c r="AG54" s="1">
        <v>5</v>
      </c>
      <c r="AH54"/>
    </row>
    <row r="55" spans="1:34" x14ac:dyDescent="0.25">
      <c r="A55" t="s">
        <v>433</v>
      </c>
      <c r="B55" t="s">
        <v>73</v>
      </c>
      <c r="C55" t="s">
        <v>630</v>
      </c>
      <c r="D55" t="s">
        <v>469</v>
      </c>
      <c r="E55" s="4">
        <v>42.869565217391305</v>
      </c>
      <c r="F55" s="4">
        <f>Nurse[[#This Row],[Total Nurse Staff Hours]]/Nurse[[#This Row],[MDS Census]]</f>
        <v>4.2712652129817457</v>
      </c>
      <c r="G55" s="4">
        <f>Nurse[[#This Row],[Total Direct Care Staff Hours]]/Nurse[[#This Row],[MDS Census]]</f>
        <v>4.0845740365111567</v>
      </c>
      <c r="H55" s="4">
        <f>Nurse[[#This Row],[Total RN Hours (w/ Admin, DON)]]/Nurse[[#This Row],[MDS Census]]</f>
        <v>0.87239350912778935</v>
      </c>
      <c r="I55" s="4">
        <f>Nurse[[#This Row],[RN Hours (excl. Admin, DON)]]/Nurse[[#This Row],[MDS Census]]</f>
        <v>0.68570233265720104</v>
      </c>
      <c r="J55" s="4">
        <f>SUM(Nurse[[#This Row],[RN Hours (excl. Admin, DON)]],Nurse[[#This Row],[RN Admin Hours]],Nurse[[#This Row],[RN DON Hours]],Nurse[[#This Row],[LPN Hours (excl. Admin)]],Nurse[[#This Row],[LPN Admin Hours]],Nurse[[#This Row],[CNA Hours]],Nurse[[#This Row],[NA TR Hours]],Nurse[[#This Row],[Med Aide/Tech Hours]])</f>
        <v>183.1072826086957</v>
      </c>
      <c r="K55" s="4">
        <f>SUM(Nurse[[#This Row],[RN Hours (excl. Admin, DON)]],Nurse[[#This Row],[LPN Hours (excl. Admin)]],Nurse[[#This Row],[CNA Hours]],Nurse[[#This Row],[NA TR Hours]],Nurse[[#This Row],[Med Aide/Tech Hours]])</f>
        <v>175.10391304347829</v>
      </c>
      <c r="L55" s="4">
        <f>SUM(Nurse[[#This Row],[RN Hours (excl. Admin, DON)]],Nurse[[#This Row],[RN Admin Hours]],Nurse[[#This Row],[RN DON Hours]])</f>
        <v>37.39913043478262</v>
      </c>
      <c r="M55" s="4">
        <v>29.395760869565226</v>
      </c>
      <c r="N55" s="4">
        <v>2.4381521739130436</v>
      </c>
      <c r="O55" s="4">
        <v>5.5652173913043477</v>
      </c>
      <c r="P55" s="4">
        <f>SUM(Nurse[[#This Row],[LPN Hours (excl. Admin)]],Nurse[[#This Row],[LPN Admin Hours]])</f>
        <v>38.000217391304339</v>
      </c>
      <c r="Q55" s="4">
        <v>38.000217391304339</v>
      </c>
      <c r="R55" s="4">
        <v>0</v>
      </c>
      <c r="S55" s="4">
        <f>SUM(Nurse[[#This Row],[CNA Hours]],Nurse[[#This Row],[NA TR Hours]],Nurse[[#This Row],[Med Aide/Tech Hours]])</f>
        <v>107.70793478260872</v>
      </c>
      <c r="T55" s="4">
        <v>95.195108695652195</v>
      </c>
      <c r="U55" s="4">
        <v>12.512826086956517</v>
      </c>
      <c r="V55" s="4">
        <v>0</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59.77717391304347</v>
      </c>
      <c r="X55" s="4">
        <v>0.5</v>
      </c>
      <c r="Y55" s="4">
        <v>0</v>
      </c>
      <c r="Z55" s="4">
        <v>0</v>
      </c>
      <c r="AA55" s="4">
        <v>24.092391304347824</v>
      </c>
      <c r="AB55" s="4">
        <v>0</v>
      </c>
      <c r="AC55" s="4">
        <v>35.184782608695649</v>
      </c>
      <c r="AD55" s="4">
        <v>0</v>
      </c>
      <c r="AE55" s="4">
        <v>0</v>
      </c>
      <c r="AF55" s="1">
        <v>235179</v>
      </c>
      <c r="AG55" s="1">
        <v>5</v>
      </c>
      <c r="AH55"/>
    </row>
    <row r="56" spans="1:34" x14ac:dyDescent="0.25">
      <c r="A56" t="s">
        <v>433</v>
      </c>
      <c r="B56" t="s">
        <v>339</v>
      </c>
      <c r="C56" t="s">
        <v>685</v>
      </c>
      <c r="D56" t="s">
        <v>519</v>
      </c>
      <c r="E56" s="4">
        <v>98.152173913043484</v>
      </c>
      <c r="F56" s="4">
        <f>Nurse[[#This Row],[Total Nurse Staff Hours]]/Nurse[[#This Row],[MDS Census]]</f>
        <v>4.1343798449612406</v>
      </c>
      <c r="G56" s="4">
        <f>Nurse[[#This Row],[Total Direct Care Staff Hours]]/Nurse[[#This Row],[MDS Census]]</f>
        <v>3.6887596899224806</v>
      </c>
      <c r="H56" s="4">
        <f>Nurse[[#This Row],[Total RN Hours (w/ Admin, DON)]]/Nurse[[#This Row],[MDS Census]]</f>
        <v>0.37410852713178294</v>
      </c>
      <c r="I56" s="4">
        <f>Nurse[[#This Row],[RN Hours (excl. Admin, DON)]]/Nurse[[#This Row],[MDS Census]]</f>
        <v>8.9036544850498334E-2</v>
      </c>
      <c r="J56" s="4">
        <f>SUM(Nurse[[#This Row],[RN Hours (excl. Admin, DON)]],Nurse[[#This Row],[RN Admin Hours]],Nurse[[#This Row],[RN DON Hours]],Nurse[[#This Row],[LPN Hours (excl. Admin)]],Nurse[[#This Row],[LPN Admin Hours]],Nurse[[#This Row],[CNA Hours]],Nurse[[#This Row],[NA TR Hours]],Nurse[[#This Row],[Med Aide/Tech Hours]])</f>
        <v>405.7983695652174</v>
      </c>
      <c r="K56" s="4">
        <f>SUM(Nurse[[#This Row],[RN Hours (excl. Admin, DON)]],Nurse[[#This Row],[LPN Hours (excl. Admin)]],Nurse[[#This Row],[CNA Hours]],Nurse[[#This Row],[NA TR Hours]],Nurse[[#This Row],[Med Aide/Tech Hours]])</f>
        <v>362.05978260869568</v>
      </c>
      <c r="L56" s="4">
        <f>SUM(Nurse[[#This Row],[RN Hours (excl. Admin, DON)]],Nurse[[#This Row],[RN Admin Hours]],Nurse[[#This Row],[RN DON Hours]])</f>
        <v>36.719565217391306</v>
      </c>
      <c r="M56" s="4">
        <v>8.7391304347826093</v>
      </c>
      <c r="N56" s="4">
        <v>22.974999999999998</v>
      </c>
      <c r="O56" s="4">
        <v>5.0054347826086953</v>
      </c>
      <c r="P56" s="4">
        <f>SUM(Nurse[[#This Row],[LPN Hours (excl. Admin)]],Nurse[[#This Row],[LPN Admin Hours]])</f>
        <v>138.35054347826087</v>
      </c>
      <c r="Q56" s="4">
        <v>122.59239130434783</v>
      </c>
      <c r="R56" s="4">
        <v>15.758152173913043</v>
      </c>
      <c r="S56" s="4">
        <f>SUM(Nurse[[#This Row],[CNA Hours]],Nurse[[#This Row],[NA TR Hours]],Nurse[[#This Row],[Med Aide/Tech Hours]])</f>
        <v>230.72826086956522</v>
      </c>
      <c r="T56" s="4">
        <v>228.89673913043478</v>
      </c>
      <c r="U56" s="4">
        <v>1.8315217391304348</v>
      </c>
      <c r="V56" s="4">
        <v>0</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8.679347826086957</v>
      </c>
      <c r="X56" s="4">
        <v>0</v>
      </c>
      <c r="Y56" s="4">
        <v>0</v>
      </c>
      <c r="Z56" s="4">
        <v>0</v>
      </c>
      <c r="AA56" s="4">
        <v>5.5597826086956523</v>
      </c>
      <c r="AB56" s="4">
        <v>0</v>
      </c>
      <c r="AC56" s="4">
        <v>3.0326086956521738</v>
      </c>
      <c r="AD56" s="4">
        <v>8.6956521739130432E-2</v>
      </c>
      <c r="AE56" s="4">
        <v>0</v>
      </c>
      <c r="AF56" s="1">
        <v>235619</v>
      </c>
      <c r="AG56" s="1">
        <v>5</v>
      </c>
      <c r="AH56"/>
    </row>
    <row r="57" spans="1:34" x14ac:dyDescent="0.25">
      <c r="A57" t="s">
        <v>433</v>
      </c>
      <c r="B57" t="s">
        <v>193</v>
      </c>
      <c r="C57" t="s">
        <v>601</v>
      </c>
      <c r="D57" t="s">
        <v>470</v>
      </c>
      <c r="E57" s="4">
        <v>36.619565217391305</v>
      </c>
      <c r="F57" s="4">
        <f>Nurse[[#This Row],[Total Nurse Staff Hours]]/Nurse[[#This Row],[MDS Census]]</f>
        <v>3.9328287325615916</v>
      </c>
      <c r="G57" s="4">
        <f>Nurse[[#This Row],[Total Direct Care Staff Hours]]/Nurse[[#This Row],[MDS Census]]</f>
        <v>3.8877114870881568</v>
      </c>
      <c r="H57" s="4">
        <f>Nurse[[#This Row],[Total RN Hours (w/ Admin, DON)]]/Nurse[[#This Row],[MDS Census]]</f>
        <v>0.58184921341644391</v>
      </c>
      <c r="I57" s="4">
        <f>Nurse[[#This Row],[RN Hours (excl. Admin, DON)]]/Nurse[[#This Row],[MDS Census]]</f>
        <v>0.5367319679430097</v>
      </c>
      <c r="J57" s="4">
        <f>SUM(Nurse[[#This Row],[RN Hours (excl. Admin, DON)]],Nurse[[#This Row],[RN Admin Hours]],Nurse[[#This Row],[RN DON Hours]],Nurse[[#This Row],[LPN Hours (excl. Admin)]],Nurse[[#This Row],[LPN Admin Hours]],Nurse[[#This Row],[CNA Hours]],Nurse[[#This Row],[NA TR Hours]],Nurse[[#This Row],[Med Aide/Tech Hours]])</f>
        <v>144.01847826086959</v>
      </c>
      <c r="K57" s="4">
        <f>SUM(Nurse[[#This Row],[RN Hours (excl. Admin, DON)]],Nurse[[#This Row],[LPN Hours (excl. Admin)]],Nurse[[#This Row],[CNA Hours]],Nurse[[#This Row],[NA TR Hours]],Nurse[[#This Row],[Med Aide/Tech Hours]])</f>
        <v>142.36630434782609</v>
      </c>
      <c r="L57" s="4">
        <f>SUM(Nurse[[#This Row],[RN Hours (excl. Admin, DON)]],Nurse[[#This Row],[RN Admin Hours]],Nurse[[#This Row],[RN DON Hours]])</f>
        <v>21.307065217391301</v>
      </c>
      <c r="M57" s="4">
        <v>19.654891304347824</v>
      </c>
      <c r="N57" s="4">
        <v>0</v>
      </c>
      <c r="O57" s="4">
        <v>1.6521739130434783</v>
      </c>
      <c r="P57" s="4">
        <f>SUM(Nurse[[#This Row],[LPN Hours (excl. Admin)]],Nurse[[#This Row],[LPN Admin Hours]])</f>
        <v>29.766304347826086</v>
      </c>
      <c r="Q57" s="4">
        <v>29.766304347826086</v>
      </c>
      <c r="R57" s="4">
        <v>0</v>
      </c>
      <c r="S57" s="4">
        <f>SUM(Nurse[[#This Row],[CNA Hours]],Nurse[[#This Row],[NA TR Hours]],Nurse[[#This Row],[Med Aide/Tech Hours]])</f>
        <v>92.945108695652181</v>
      </c>
      <c r="T57" s="4">
        <v>92.945108695652181</v>
      </c>
      <c r="U57" s="4">
        <v>0</v>
      </c>
      <c r="V57" s="4">
        <v>0</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7" s="4">
        <v>0</v>
      </c>
      <c r="Y57" s="4">
        <v>0</v>
      </c>
      <c r="Z57" s="4">
        <v>0</v>
      </c>
      <c r="AA57" s="4">
        <v>0</v>
      </c>
      <c r="AB57" s="4">
        <v>0</v>
      </c>
      <c r="AC57" s="4">
        <v>0</v>
      </c>
      <c r="AD57" s="4">
        <v>0</v>
      </c>
      <c r="AE57" s="4">
        <v>0</v>
      </c>
      <c r="AF57" s="1">
        <v>235401</v>
      </c>
      <c r="AG57" s="1">
        <v>5</v>
      </c>
      <c r="AH57"/>
    </row>
    <row r="58" spans="1:34" x14ac:dyDescent="0.25">
      <c r="A58" t="s">
        <v>433</v>
      </c>
      <c r="B58" t="s">
        <v>306</v>
      </c>
      <c r="C58" t="s">
        <v>542</v>
      </c>
      <c r="D58" t="s">
        <v>463</v>
      </c>
      <c r="E58" s="4">
        <v>62.195652173913047</v>
      </c>
      <c r="F58" s="4">
        <f>Nurse[[#This Row],[Total Nurse Staff Hours]]/Nurse[[#This Row],[MDS Census]]</f>
        <v>4.0562792729814747</v>
      </c>
      <c r="G58" s="4">
        <f>Nurse[[#This Row],[Total Direct Care Staff Hours]]/Nurse[[#This Row],[MDS Census]]</f>
        <v>3.6866095770709544</v>
      </c>
      <c r="H58" s="4">
        <f>Nurse[[#This Row],[Total RN Hours (w/ Admin, DON)]]/Nurse[[#This Row],[MDS Census]]</f>
        <v>0.70805662355819632</v>
      </c>
      <c r="I58" s="4">
        <f>Nurse[[#This Row],[RN Hours (excl. Admin, DON)]]/Nurse[[#This Row],[MDS Census]]</f>
        <v>0.51603460328556439</v>
      </c>
      <c r="J58" s="4">
        <f>SUM(Nurse[[#This Row],[RN Hours (excl. Admin, DON)]],Nurse[[#This Row],[RN Admin Hours]],Nurse[[#This Row],[RN DON Hours]],Nurse[[#This Row],[LPN Hours (excl. Admin)]],Nurse[[#This Row],[LPN Admin Hours]],Nurse[[#This Row],[CNA Hours]],Nurse[[#This Row],[NA TR Hours]],Nurse[[#This Row],[Med Aide/Tech Hours]])</f>
        <v>252.28293478260869</v>
      </c>
      <c r="K58" s="4">
        <f>SUM(Nurse[[#This Row],[RN Hours (excl. Admin, DON)]],Nurse[[#This Row],[LPN Hours (excl. Admin)]],Nurse[[#This Row],[CNA Hours]],Nurse[[#This Row],[NA TR Hours]],Nurse[[#This Row],[Med Aide/Tech Hours]])</f>
        <v>229.29108695652175</v>
      </c>
      <c r="L58" s="4">
        <f>SUM(Nurse[[#This Row],[RN Hours (excl. Admin, DON)]],Nurse[[#This Row],[RN Admin Hours]],Nurse[[#This Row],[RN DON Hours]])</f>
        <v>44.038043478260867</v>
      </c>
      <c r="M58" s="4">
        <v>32.095108695652172</v>
      </c>
      <c r="N58" s="4">
        <v>6.4320652173913047</v>
      </c>
      <c r="O58" s="4">
        <v>5.5108695652173916</v>
      </c>
      <c r="P58" s="4">
        <f>SUM(Nurse[[#This Row],[LPN Hours (excl. Admin)]],Nurse[[#This Row],[LPN Admin Hours]])</f>
        <v>55.040760869565219</v>
      </c>
      <c r="Q58" s="4">
        <v>43.991847826086953</v>
      </c>
      <c r="R58" s="4">
        <v>11.048913043478262</v>
      </c>
      <c r="S58" s="4">
        <f>SUM(Nurse[[#This Row],[CNA Hours]],Nurse[[#This Row],[NA TR Hours]],Nurse[[#This Row],[Med Aide/Tech Hours]])</f>
        <v>153.20413043478263</v>
      </c>
      <c r="T58" s="4">
        <v>136.16336956521741</v>
      </c>
      <c r="U58" s="4">
        <v>17.040760869565219</v>
      </c>
      <c r="V58" s="4">
        <v>0</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36.472826086956523</v>
      </c>
      <c r="X58" s="4">
        <v>0.63043478260869568</v>
      </c>
      <c r="Y58" s="4">
        <v>0</v>
      </c>
      <c r="Z58" s="4">
        <v>0</v>
      </c>
      <c r="AA58" s="4">
        <v>1.5298913043478262</v>
      </c>
      <c r="AB58" s="4">
        <v>0</v>
      </c>
      <c r="AC58" s="4">
        <v>34.035326086956523</v>
      </c>
      <c r="AD58" s="4">
        <v>0.27717391304347827</v>
      </c>
      <c r="AE58" s="4">
        <v>0</v>
      </c>
      <c r="AF58" s="1">
        <v>235574</v>
      </c>
      <c r="AG58" s="1">
        <v>5</v>
      </c>
      <c r="AH58"/>
    </row>
    <row r="59" spans="1:34" x14ac:dyDescent="0.25">
      <c r="A59" t="s">
        <v>433</v>
      </c>
      <c r="B59" t="s">
        <v>224</v>
      </c>
      <c r="C59" t="s">
        <v>597</v>
      </c>
      <c r="D59" t="s">
        <v>498</v>
      </c>
      <c r="E59" s="4">
        <v>83.336956521739125</v>
      </c>
      <c r="F59" s="4">
        <f>Nurse[[#This Row],[Total Nurse Staff Hours]]/Nurse[[#This Row],[MDS Census]]</f>
        <v>2.9636063649406554</v>
      </c>
      <c r="G59" s="4">
        <f>Nurse[[#This Row],[Total Direct Care Staff Hours]]/Nurse[[#This Row],[MDS Census]]</f>
        <v>2.836968827442286</v>
      </c>
      <c r="H59" s="4">
        <f>Nurse[[#This Row],[Total RN Hours (w/ Admin, DON)]]/Nurse[[#This Row],[MDS Census]]</f>
        <v>0.46601539063518982</v>
      </c>
      <c r="I59" s="4">
        <f>Nurse[[#This Row],[RN Hours (excl. Admin, DON)]]/Nurse[[#This Row],[MDS Census]]</f>
        <v>0.40340941698187033</v>
      </c>
      <c r="J59" s="4">
        <f>SUM(Nurse[[#This Row],[RN Hours (excl. Admin, DON)]],Nurse[[#This Row],[RN Admin Hours]],Nurse[[#This Row],[RN DON Hours]],Nurse[[#This Row],[LPN Hours (excl. Admin)]],Nurse[[#This Row],[LPN Admin Hours]],Nurse[[#This Row],[CNA Hours]],Nurse[[#This Row],[NA TR Hours]],Nurse[[#This Row],[Med Aide/Tech Hours]])</f>
        <v>246.97793478260874</v>
      </c>
      <c r="K59" s="4">
        <f>SUM(Nurse[[#This Row],[RN Hours (excl. Admin, DON)]],Nurse[[#This Row],[LPN Hours (excl. Admin)]],Nurse[[#This Row],[CNA Hours]],Nurse[[#This Row],[NA TR Hours]],Nurse[[#This Row],[Med Aide/Tech Hours]])</f>
        <v>236.424347826087</v>
      </c>
      <c r="L59" s="4">
        <f>SUM(Nurse[[#This Row],[RN Hours (excl. Admin, DON)]],Nurse[[#This Row],[RN Admin Hours]],Nurse[[#This Row],[RN DON Hours]])</f>
        <v>38.836304347826086</v>
      </c>
      <c r="M59" s="4">
        <v>33.618913043478258</v>
      </c>
      <c r="N59" s="4">
        <v>0</v>
      </c>
      <c r="O59" s="4">
        <v>5.2173913043478262</v>
      </c>
      <c r="P59" s="4">
        <f>SUM(Nurse[[#This Row],[LPN Hours (excl. Admin)]],Nurse[[#This Row],[LPN Admin Hours]])</f>
        <v>55.644782608695657</v>
      </c>
      <c r="Q59" s="4">
        <v>50.308586956521744</v>
      </c>
      <c r="R59" s="4">
        <v>5.336195652173914</v>
      </c>
      <c r="S59" s="4">
        <f>SUM(Nurse[[#This Row],[CNA Hours]],Nurse[[#This Row],[NA TR Hours]],Nurse[[#This Row],[Med Aide/Tech Hours]])</f>
        <v>152.49684782608699</v>
      </c>
      <c r="T59" s="4">
        <v>131.64771739130438</v>
      </c>
      <c r="U59" s="4">
        <v>20.849130434782619</v>
      </c>
      <c r="V59" s="4">
        <v>0</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9" s="4">
        <v>0</v>
      </c>
      <c r="Y59" s="4">
        <v>0</v>
      </c>
      <c r="Z59" s="4">
        <v>0</v>
      </c>
      <c r="AA59" s="4">
        <v>0</v>
      </c>
      <c r="AB59" s="4">
        <v>0</v>
      </c>
      <c r="AC59" s="4">
        <v>0</v>
      </c>
      <c r="AD59" s="4">
        <v>0</v>
      </c>
      <c r="AE59" s="4">
        <v>0</v>
      </c>
      <c r="AF59" s="1">
        <v>235456</v>
      </c>
      <c r="AG59" s="1">
        <v>5</v>
      </c>
      <c r="AH59"/>
    </row>
    <row r="60" spans="1:34" x14ac:dyDescent="0.25">
      <c r="A60" t="s">
        <v>433</v>
      </c>
      <c r="B60" t="s">
        <v>312</v>
      </c>
      <c r="C60" t="s">
        <v>608</v>
      </c>
      <c r="D60" t="s">
        <v>506</v>
      </c>
      <c r="E60" s="4">
        <v>11.760869565217391</v>
      </c>
      <c r="F60" s="4">
        <f>Nurse[[#This Row],[Total Nurse Staff Hours]]/Nurse[[#This Row],[MDS Census]]</f>
        <v>8.3947781885397426</v>
      </c>
      <c r="G60" s="4">
        <f>Nurse[[#This Row],[Total Direct Care Staff Hours]]/Nurse[[#This Row],[MDS Census]]</f>
        <v>6.7220425138632169</v>
      </c>
      <c r="H60" s="4">
        <f>Nurse[[#This Row],[Total RN Hours (w/ Admin, DON)]]/Nurse[[#This Row],[MDS Census]]</f>
        <v>2.9823475046210723</v>
      </c>
      <c r="I60" s="4">
        <f>Nurse[[#This Row],[RN Hours (excl. Admin, DON)]]/Nurse[[#This Row],[MDS Census]]</f>
        <v>1.3096118299445472</v>
      </c>
      <c r="J60" s="4">
        <f>SUM(Nurse[[#This Row],[RN Hours (excl. Admin, DON)]],Nurse[[#This Row],[RN Admin Hours]],Nurse[[#This Row],[RN DON Hours]],Nurse[[#This Row],[LPN Hours (excl. Admin)]],Nurse[[#This Row],[LPN Admin Hours]],Nurse[[#This Row],[CNA Hours]],Nurse[[#This Row],[NA TR Hours]],Nurse[[#This Row],[Med Aide/Tech Hours]])</f>
        <v>98.729891304347831</v>
      </c>
      <c r="K60" s="4">
        <f>SUM(Nurse[[#This Row],[RN Hours (excl. Admin, DON)]],Nurse[[#This Row],[LPN Hours (excl. Admin)]],Nurse[[#This Row],[CNA Hours]],Nurse[[#This Row],[NA TR Hours]],Nurse[[#This Row],[Med Aide/Tech Hours]])</f>
        <v>79.057065217391312</v>
      </c>
      <c r="L60" s="4">
        <f>SUM(Nurse[[#This Row],[RN Hours (excl. Admin, DON)]],Nurse[[#This Row],[RN Admin Hours]],Nurse[[#This Row],[RN DON Hours]])</f>
        <v>35.075000000000003</v>
      </c>
      <c r="M60" s="4">
        <v>15.402173913043478</v>
      </c>
      <c r="N60" s="4">
        <v>14.665217391304349</v>
      </c>
      <c r="O60" s="4">
        <v>5.0076086956521735</v>
      </c>
      <c r="P60" s="4">
        <f>SUM(Nurse[[#This Row],[LPN Hours (excl. Admin)]],Nurse[[#This Row],[LPN Admin Hours]])</f>
        <v>21.779891304347824</v>
      </c>
      <c r="Q60" s="4">
        <v>21.779891304347824</v>
      </c>
      <c r="R60" s="4">
        <v>0</v>
      </c>
      <c r="S60" s="4">
        <f>SUM(Nurse[[#This Row],[CNA Hours]],Nurse[[#This Row],[NA TR Hours]],Nurse[[#This Row],[Med Aide/Tech Hours]])</f>
        <v>41.875</v>
      </c>
      <c r="T60" s="4">
        <v>41.875</v>
      </c>
      <c r="U60" s="4">
        <v>0</v>
      </c>
      <c r="V60" s="4">
        <v>0</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2.7521739130434781</v>
      </c>
      <c r="X60" s="4">
        <v>0</v>
      </c>
      <c r="Y60" s="4">
        <v>2.7521739130434781</v>
      </c>
      <c r="Z60" s="4">
        <v>0</v>
      </c>
      <c r="AA60" s="4">
        <v>0</v>
      </c>
      <c r="AB60" s="4">
        <v>0</v>
      </c>
      <c r="AC60" s="4">
        <v>0</v>
      </c>
      <c r="AD60" s="4">
        <v>0</v>
      </c>
      <c r="AE60" s="4">
        <v>0</v>
      </c>
      <c r="AF60" s="1">
        <v>235585</v>
      </c>
      <c r="AG60" s="1">
        <v>5</v>
      </c>
      <c r="AH60"/>
    </row>
    <row r="61" spans="1:34" x14ac:dyDescent="0.25">
      <c r="A61" t="s">
        <v>433</v>
      </c>
      <c r="B61" t="s">
        <v>335</v>
      </c>
      <c r="C61" t="s">
        <v>601</v>
      </c>
      <c r="D61" t="s">
        <v>470</v>
      </c>
      <c r="E61" s="4">
        <v>29.619565217391305</v>
      </c>
      <c r="F61" s="4">
        <f>Nurse[[#This Row],[Total Nurse Staff Hours]]/Nurse[[#This Row],[MDS Census]]</f>
        <v>4.0827889908256889</v>
      </c>
      <c r="G61" s="4">
        <f>Nurse[[#This Row],[Total Direct Care Staff Hours]]/Nurse[[#This Row],[MDS Census]]</f>
        <v>3.7259449541284417</v>
      </c>
      <c r="H61" s="4">
        <f>Nurse[[#This Row],[Total RN Hours (w/ Admin, DON)]]/Nurse[[#This Row],[MDS Census]]</f>
        <v>0.90400000000000014</v>
      </c>
      <c r="I61" s="4">
        <f>Nurse[[#This Row],[RN Hours (excl. Admin, DON)]]/Nurse[[#This Row],[MDS Census]]</f>
        <v>0.5702018348623854</v>
      </c>
      <c r="J61" s="4">
        <f>SUM(Nurse[[#This Row],[RN Hours (excl. Admin, DON)]],Nurse[[#This Row],[RN Admin Hours]],Nurse[[#This Row],[RN DON Hours]],Nurse[[#This Row],[LPN Hours (excl. Admin)]],Nurse[[#This Row],[LPN Admin Hours]],Nurse[[#This Row],[CNA Hours]],Nurse[[#This Row],[NA TR Hours]],Nurse[[#This Row],[Med Aide/Tech Hours]])</f>
        <v>120.93043478260873</v>
      </c>
      <c r="K61" s="4">
        <f>SUM(Nurse[[#This Row],[RN Hours (excl. Admin, DON)]],Nurse[[#This Row],[LPN Hours (excl. Admin)]],Nurse[[#This Row],[CNA Hours]],Nurse[[#This Row],[NA TR Hours]],Nurse[[#This Row],[Med Aide/Tech Hours]])</f>
        <v>110.36086956521743</v>
      </c>
      <c r="L61" s="4">
        <f>SUM(Nurse[[#This Row],[RN Hours (excl. Admin, DON)]],Nurse[[#This Row],[RN Admin Hours]],Nurse[[#This Row],[RN DON Hours]])</f>
        <v>26.776086956521745</v>
      </c>
      <c r="M61" s="4">
        <v>16.889130434782611</v>
      </c>
      <c r="N61" s="4">
        <v>4.2347826086956522</v>
      </c>
      <c r="O61" s="4">
        <v>5.6521739130434785</v>
      </c>
      <c r="P61" s="4">
        <f>SUM(Nurse[[#This Row],[LPN Hours (excl. Admin)]],Nurse[[#This Row],[LPN Admin Hours]])</f>
        <v>30.068152173913042</v>
      </c>
      <c r="Q61" s="4">
        <v>29.385543478260868</v>
      </c>
      <c r="R61" s="4">
        <v>0.68260869565217386</v>
      </c>
      <c r="S61" s="4">
        <f>SUM(Nurse[[#This Row],[CNA Hours]],Nurse[[#This Row],[NA TR Hours]],Nurse[[#This Row],[Med Aide/Tech Hours]])</f>
        <v>64.086195652173942</v>
      </c>
      <c r="T61" s="4">
        <v>64.086195652173942</v>
      </c>
      <c r="U61" s="4">
        <v>0</v>
      </c>
      <c r="V61" s="4">
        <v>0</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23.369565217391305</v>
      </c>
      <c r="X61" s="4">
        <v>1.1304347826086956</v>
      </c>
      <c r="Y61" s="4">
        <v>0</v>
      </c>
      <c r="Z61" s="4">
        <v>0</v>
      </c>
      <c r="AA61" s="4">
        <v>14.641304347826088</v>
      </c>
      <c r="AB61" s="4">
        <v>0.30434782608695654</v>
      </c>
      <c r="AC61" s="4">
        <v>7.2934782608695654</v>
      </c>
      <c r="AD61" s="4">
        <v>0</v>
      </c>
      <c r="AE61" s="4">
        <v>0</v>
      </c>
      <c r="AF61" s="1">
        <v>235614</v>
      </c>
      <c r="AG61" s="1">
        <v>5</v>
      </c>
      <c r="AH61"/>
    </row>
    <row r="62" spans="1:34" x14ac:dyDescent="0.25">
      <c r="A62" t="s">
        <v>433</v>
      </c>
      <c r="B62" t="s">
        <v>328</v>
      </c>
      <c r="C62" t="s">
        <v>733</v>
      </c>
      <c r="D62" t="s">
        <v>473</v>
      </c>
      <c r="E62" s="4">
        <v>26.326086956521738</v>
      </c>
      <c r="F62" s="4">
        <f>Nurse[[#This Row],[Total Nurse Staff Hours]]/Nurse[[#This Row],[MDS Census]]</f>
        <v>4.2300289017341051</v>
      </c>
      <c r="G62" s="4">
        <f>Nurse[[#This Row],[Total Direct Care Staff Hours]]/Nurse[[#This Row],[MDS Census]]</f>
        <v>3.8766019818331969</v>
      </c>
      <c r="H62" s="4">
        <f>Nurse[[#This Row],[Total RN Hours (w/ Admin, DON)]]/Nurse[[#This Row],[MDS Census]]</f>
        <v>2.0281502890173413</v>
      </c>
      <c r="I62" s="4">
        <f>Nurse[[#This Row],[RN Hours (excl. Admin, DON)]]/Nurse[[#This Row],[MDS Census]]</f>
        <v>1.6747233691164332</v>
      </c>
      <c r="J62" s="4">
        <f>SUM(Nurse[[#This Row],[RN Hours (excl. Admin, DON)]],Nurse[[#This Row],[RN Admin Hours]],Nurse[[#This Row],[RN DON Hours]],Nurse[[#This Row],[LPN Hours (excl. Admin)]],Nurse[[#This Row],[LPN Admin Hours]],Nurse[[#This Row],[CNA Hours]],Nurse[[#This Row],[NA TR Hours]],Nurse[[#This Row],[Med Aide/Tech Hours]])</f>
        <v>111.3601086956522</v>
      </c>
      <c r="K62" s="4">
        <f>SUM(Nurse[[#This Row],[RN Hours (excl. Admin, DON)]],Nurse[[#This Row],[LPN Hours (excl. Admin)]],Nurse[[#This Row],[CNA Hours]],Nurse[[#This Row],[NA TR Hours]],Nurse[[#This Row],[Med Aide/Tech Hours]])</f>
        <v>102.05576086956525</v>
      </c>
      <c r="L62" s="4">
        <f>SUM(Nurse[[#This Row],[RN Hours (excl. Admin, DON)]],Nurse[[#This Row],[RN Admin Hours]],Nurse[[#This Row],[RN DON Hours]])</f>
        <v>53.393260869565225</v>
      </c>
      <c r="M62" s="4">
        <v>44.088913043478271</v>
      </c>
      <c r="N62" s="4">
        <v>5.1304347826086953</v>
      </c>
      <c r="O62" s="4">
        <v>4.1739130434782608</v>
      </c>
      <c r="P62" s="4">
        <f>SUM(Nurse[[#This Row],[LPN Hours (excl. Admin)]],Nurse[[#This Row],[LPN Admin Hours]])</f>
        <v>2.1793478260869565</v>
      </c>
      <c r="Q62" s="4">
        <v>2.1793478260869565</v>
      </c>
      <c r="R62" s="4">
        <v>0</v>
      </c>
      <c r="S62" s="4">
        <f>SUM(Nurse[[#This Row],[CNA Hours]],Nurse[[#This Row],[NA TR Hours]],Nurse[[#This Row],[Med Aide/Tech Hours]])</f>
        <v>55.787500000000016</v>
      </c>
      <c r="T62" s="4">
        <v>52.926086956521758</v>
      </c>
      <c r="U62" s="4">
        <v>2.8614130434782608</v>
      </c>
      <c r="V62" s="4">
        <v>0</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5.4081521739130434</v>
      </c>
      <c r="X62" s="4">
        <v>0.7239130434782608</v>
      </c>
      <c r="Y62" s="4">
        <v>0</v>
      </c>
      <c r="Z62" s="4">
        <v>0</v>
      </c>
      <c r="AA62" s="4">
        <v>1.951086956521739</v>
      </c>
      <c r="AB62" s="4">
        <v>0</v>
      </c>
      <c r="AC62" s="4">
        <v>2.7331521739130435</v>
      </c>
      <c r="AD62" s="4">
        <v>0</v>
      </c>
      <c r="AE62" s="4">
        <v>0</v>
      </c>
      <c r="AF62" s="1">
        <v>235605</v>
      </c>
      <c r="AG62" s="1">
        <v>5</v>
      </c>
      <c r="AH62"/>
    </row>
    <row r="63" spans="1:34" x14ac:dyDescent="0.25">
      <c r="A63" t="s">
        <v>433</v>
      </c>
      <c r="B63" t="s">
        <v>106</v>
      </c>
      <c r="C63" t="s">
        <v>647</v>
      </c>
      <c r="D63" t="s">
        <v>497</v>
      </c>
      <c r="E63" s="4">
        <v>118.80434782608695</v>
      </c>
      <c r="F63" s="4">
        <f>Nurse[[#This Row],[Total Nurse Staff Hours]]/Nurse[[#This Row],[MDS Census]]</f>
        <v>3.4526569075937785</v>
      </c>
      <c r="G63" s="4">
        <f>Nurse[[#This Row],[Total Direct Care Staff Hours]]/Nurse[[#This Row],[MDS Census]]</f>
        <v>3.2908774016468434</v>
      </c>
      <c r="H63" s="4">
        <f>Nurse[[#This Row],[Total RN Hours (w/ Admin, DON)]]/Nurse[[#This Row],[MDS Census]]</f>
        <v>0.61609240622140882</v>
      </c>
      <c r="I63" s="4">
        <f>Nurse[[#This Row],[RN Hours (excl. Admin, DON)]]/Nurse[[#This Row],[MDS Census]]</f>
        <v>0.45431290027447385</v>
      </c>
      <c r="J63" s="4">
        <f>SUM(Nurse[[#This Row],[RN Hours (excl. Admin, DON)]],Nurse[[#This Row],[RN Admin Hours]],Nurse[[#This Row],[RN DON Hours]],Nurse[[#This Row],[LPN Hours (excl. Admin)]],Nurse[[#This Row],[LPN Admin Hours]],Nurse[[#This Row],[CNA Hours]],Nurse[[#This Row],[NA TR Hours]],Nurse[[#This Row],[Med Aide/Tech Hours]])</f>
        <v>410.19065217391301</v>
      </c>
      <c r="K63" s="4">
        <f>SUM(Nurse[[#This Row],[RN Hours (excl. Admin, DON)]],Nurse[[#This Row],[LPN Hours (excl. Admin)]],Nurse[[#This Row],[CNA Hours]],Nurse[[#This Row],[NA TR Hours]],Nurse[[#This Row],[Med Aide/Tech Hours]])</f>
        <v>390.97054347826082</v>
      </c>
      <c r="L63" s="4">
        <f>SUM(Nurse[[#This Row],[RN Hours (excl. Admin, DON)]],Nurse[[#This Row],[RN Admin Hours]],Nurse[[#This Row],[RN DON Hours]])</f>
        <v>73.194456521739113</v>
      </c>
      <c r="M63" s="4">
        <v>53.974347826086948</v>
      </c>
      <c r="N63" s="4">
        <v>15.600543478260869</v>
      </c>
      <c r="O63" s="4">
        <v>3.6195652173913042</v>
      </c>
      <c r="P63" s="4">
        <f>SUM(Nurse[[#This Row],[LPN Hours (excl. Admin)]],Nurse[[#This Row],[LPN Admin Hours]])</f>
        <v>110.08586956521739</v>
      </c>
      <c r="Q63" s="4">
        <v>110.08586956521739</v>
      </c>
      <c r="R63" s="4">
        <v>0</v>
      </c>
      <c r="S63" s="4">
        <f>SUM(Nurse[[#This Row],[CNA Hours]],Nurse[[#This Row],[NA TR Hours]],Nurse[[#This Row],[Med Aide/Tech Hours]])</f>
        <v>226.9103260869565</v>
      </c>
      <c r="T63" s="4">
        <v>189.66847826086956</v>
      </c>
      <c r="U63" s="4">
        <v>37.241847826086953</v>
      </c>
      <c r="V63" s="4">
        <v>0</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61.642934782608698</v>
      </c>
      <c r="X63" s="4">
        <v>0</v>
      </c>
      <c r="Y63" s="4">
        <v>0</v>
      </c>
      <c r="Z63" s="4">
        <v>0</v>
      </c>
      <c r="AA63" s="4">
        <v>20.898369565217394</v>
      </c>
      <c r="AB63" s="4">
        <v>0</v>
      </c>
      <c r="AC63" s="4">
        <v>40.744565217391305</v>
      </c>
      <c r="AD63" s="4">
        <v>0</v>
      </c>
      <c r="AE63" s="4">
        <v>0</v>
      </c>
      <c r="AF63" s="1">
        <v>235256</v>
      </c>
      <c r="AG63" s="1">
        <v>5</v>
      </c>
      <c r="AH63"/>
    </row>
    <row r="64" spans="1:34" x14ac:dyDescent="0.25">
      <c r="A64" t="s">
        <v>433</v>
      </c>
      <c r="B64" t="s">
        <v>404</v>
      </c>
      <c r="C64" t="s">
        <v>5</v>
      </c>
      <c r="D64" t="s">
        <v>530</v>
      </c>
      <c r="E64" s="4">
        <v>62.369565217391305</v>
      </c>
      <c r="F64" s="4">
        <f>Nurse[[#This Row],[Total Nurse Staff Hours]]/Nurse[[#This Row],[MDS Census]]</f>
        <v>5.9576228651097907</v>
      </c>
      <c r="G64" s="4">
        <f>Nurse[[#This Row],[Total Direct Care Staff Hours]]/Nurse[[#This Row],[MDS Census]]</f>
        <v>5.6326751481352355</v>
      </c>
      <c r="H64" s="4">
        <f>Nurse[[#This Row],[Total RN Hours (w/ Admin, DON)]]/Nurse[[#This Row],[MDS Census]]</f>
        <v>1.2077431160683159</v>
      </c>
      <c r="I64" s="4">
        <f>Nurse[[#This Row],[RN Hours (excl. Admin, DON)]]/Nurse[[#This Row],[MDS Census]]</f>
        <v>0.88279539909376048</v>
      </c>
      <c r="J64" s="4">
        <f>SUM(Nurse[[#This Row],[RN Hours (excl. Admin, DON)]],Nurse[[#This Row],[RN Admin Hours]],Nurse[[#This Row],[RN DON Hours]],Nurse[[#This Row],[LPN Hours (excl. Admin)]],Nurse[[#This Row],[LPN Admin Hours]],Nurse[[#This Row],[CNA Hours]],Nurse[[#This Row],[NA TR Hours]],Nurse[[#This Row],[Med Aide/Tech Hours]])</f>
        <v>371.57434782608675</v>
      </c>
      <c r="K64" s="4">
        <f>SUM(Nurse[[#This Row],[RN Hours (excl. Admin, DON)]],Nurse[[#This Row],[LPN Hours (excl. Admin)]],Nurse[[#This Row],[CNA Hours]],Nurse[[#This Row],[NA TR Hours]],Nurse[[#This Row],[Med Aide/Tech Hours]])</f>
        <v>351.30749999999978</v>
      </c>
      <c r="L64" s="4">
        <f>SUM(Nurse[[#This Row],[RN Hours (excl. Admin, DON)]],Nurse[[#This Row],[RN Admin Hours]],Nurse[[#This Row],[RN DON Hours]])</f>
        <v>75.326413043478226</v>
      </c>
      <c r="M64" s="4">
        <v>55.059565217391281</v>
      </c>
      <c r="N64" s="4">
        <v>15.179891304347821</v>
      </c>
      <c r="O64" s="4">
        <v>5.0869565217391308</v>
      </c>
      <c r="P64" s="4">
        <f>SUM(Nurse[[#This Row],[LPN Hours (excl. Admin)]],Nurse[[#This Row],[LPN Admin Hours]])</f>
        <v>98.02043478260866</v>
      </c>
      <c r="Q64" s="4">
        <v>98.02043478260866</v>
      </c>
      <c r="R64" s="4">
        <v>0</v>
      </c>
      <c r="S64" s="4">
        <f>SUM(Nurse[[#This Row],[CNA Hours]],Nurse[[#This Row],[NA TR Hours]],Nurse[[#This Row],[Med Aide/Tech Hours]])</f>
        <v>198.22749999999988</v>
      </c>
      <c r="T64" s="4">
        <v>198.22749999999988</v>
      </c>
      <c r="U64" s="4">
        <v>0</v>
      </c>
      <c r="V64" s="4">
        <v>0</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4" s="4">
        <v>0</v>
      </c>
      <c r="Y64" s="4">
        <v>0</v>
      </c>
      <c r="Z64" s="4">
        <v>0</v>
      </c>
      <c r="AA64" s="4">
        <v>0</v>
      </c>
      <c r="AB64" s="4">
        <v>0</v>
      </c>
      <c r="AC64" s="4">
        <v>0</v>
      </c>
      <c r="AD64" s="4">
        <v>0</v>
      </c>
      <c r="AE64" s="4">
        <v>0</v>
      </c>
      <c r="AF64" s="1">
        <v>235724</v>
      </c>
      <c r="AG64" s="1">
        <v>5</v>
      </c>
      <c r="AH64"/>
    </row>
    <row r="65" spans="1:34" x14ac:dyDescent="0.25">
      <c r="A65" t="s">
        <v>433</v>
      </c>
      <c r="B65" t="s">
        <v>58</v>
      </c>
      <c r="C65" t="s">
        <v>578</v>
      </c>
      <c r="D65" t="s">
        <v>509</v>
      </c>
      <c r="E65" s="4">
        <v>101.43478260869566</v>
      </c>
      <c r="F65" s="4">
        <f>Nurse[[#This Row],[Total Nurse Staff Hours]]/Nurse[[#This Row],[MDS Census]]</f>
        <v>3.3493624089155589</v>
      </c>
      <c r="G65" s="4">
        <f>Nurse[[#This Row],[Total Direct Care Staff Hours]]/Nurse[[#This Row],[MDS Census]]</f>
        <v>3.1655861551650237</v>
      </c>
      <c r="H65" s="4">
        <f>Nurse[[#This Row],[Total RN Hours (w/ Admin, DON)]]/Nurse[[#This Row],[MDS Census]]</f>
        <v>0.87004393484783538</v>
      </c>
      <c r="I65" s="4">
        <f>Nurse[[#This Row],[RN Hours (excl. Admin, DON)]]/Nurse[[#This Row],[MDS Census]]</f>
        <v>0.720558294042006</v>
      </c>
      <c r="J65" s="4">
        <f>SUM(Nurse[[#This Row],[RN Hours (excl. Admin, DON)]],Nurse[[#This Row],[RN Admin Hours]],Nurse[[#This Row],[RN DON Hours]],Nurse[[#This Row],[LPN Hours (excl. Admin)]],Nurse[[#This Row],[LPN Admin Hours]],Nurse[[#This Row],[CNA Hours]],Nurse[[#This Row],[NA TR Hours]],Nurse[[#This Row],[Med Aide/Tech Hours]])</f>
        <v>339.74184782608694</v>
      </c>
      <c r="K65" s="4">
        <f>SUM(Nurse[[#This Row],[RN Hours (excl. Admin, DON)]],Nurse[[#This Row],[LPN Hours (excl. Admin)]],Nurse[[#This Row],[CNA Hours]],Nurse[[#This Row],[NA TR Hours]],Nurse[[#This Row],[Med Aide/Tech Hours]])</f>
        <v>321.10054347826087</v>
      </c>
      <c r="L65" s="4">
        <f>SUM(Nurse[[#This Row],[RN Hours (excl. Admin, DON)]],Nurse[[#This Row],[RN Admin Hours]],Nurse[[#This Row],[RN DON Hours]])</f>
        <v>88.252717391304344</v>
      </c>
      <c r="M65" s="4">
        <v>73.089673913043484</v>
      </c>
      <c r="N65" s="4">
        <v>10.097826086956522</v>
      </c>
      <c r="O65" s="4">
        <v>5.0652173913043477</v>
      </c>
      <c r="P65" s="4">
        <f>SUM(Nurse[[#This Row],[LPN Hours (excl. Admin)]],Nurse[[#This Row],[LPN Admin Hours]])</f>
        <v>49.581521739130437</v>
      </c>
      <c r="Q65" s="4">
        <v>46.103260869565219</v>
      </c>
      <c r="R65" s="4">
        <v>3.4782608695652173</v>
      </c>
      <c r="S65" s="4">
        <f>SUM(Nurse[[#This Row],[CNA Hours]],Nurse[[#This Row],[NA TR Hours]],Nurse[[#This Row],[Med Aide/Tech Hours]])</f>
        <v>201.90760869565219</v>
      </c>
      <c r="T65" s="4">
        <v>194.07880434782609</v>
      </c>
      <c r="U65" s="4">
        <v>7.8288043478260869</v>
      </c>
      <c r="V65" s="4">
        <v>0</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5" s="4">
        <v>0</v>
      </c>
      <c r="Y65" s="4">
        <v>0</v>
      </c>
      <c r="Z65" s="4">
        <v>0</v>
      </c>
      <c r="AA65" s="4">
        <v>0</v>
      </c>
      <c r="AB65" s="4">
        <v>0</v>
      </c>
      <c r="AC65" s="4">
        <v>0</v>
      </c>
      <c r="AD65" s="4">
        <v>0</v>
      </c>
      <c r="AE65" s="4">
        <v>0</v>
      </c>
      <c r="AF65" s="1">
        <v>235123</v>
      </c>
      <c r="AG65" s="1">
        <v>5</v>
      </c>
      <c r="AH65"/>
    </row>
    <row r="66" spans="1:34" x14ac:dyDescent="0.25">
      <c r="A66" t="s">
        <v>433</v>
      </c>
      <c r="B66" t="s">
        <v>295</v>
      </c>
      <c r="C66" t="s">
        <v>722</v>
      </c>
      <c r="D66" t="s">
        <v>530</v>
      </c>
      <c r="E66" s="4">
        <v>71.706521739130437</v>
      </c>
      <c r="F66" s="4">
        <f>Nurse[[#This Row],[Total Nurse Staff Hours]]/Nurse[[#This Row],[MDS Census]]</f>
        <v>5.1168076398362903</v>
      </c>
      <c r="G66" s="4">
        <f>Nurse[[#This Row],[Total Direct Care Staff Hours]]/Nurse[[#This Row],[MDS Census]]</f>
        <v>4.7011005002273762</v>
      </c>
      <c r="H66" s="4">
        <f>Nurse[[#This Row],[Total RN Hours (w/ Admin, DON)]]/Nurse[[#This Row],[MDS Census]]</f>
        <v>0.95670456268000592</v>
      </c>
      <c r="I66" s="4">
        <f>Nurse[[#This Row],[RN Hours (excl. Admin, DON)]]/Nurse[[#This Row],[MDS Census]]</f>
        <v>0.54099742307109278</v>
      </c>
      <c r="J66" s="4">
        <f>SUM(Nurse[[#This Row],[RN Hours (excl. Admin, DON)]],Nurse[[#This Row],[RN Admin Hours]],Nurse[[#This Row],[RN DON Hours]],Nurse[[#This Row],[LPN Hours (excl. Admin)]],Nurse[[#This Row],[LPN Admin Hours]],Nurse[[#This Row],[CNA Hours]],Nurse[[#This Row],[NA TR Hours]],Nurse[[#This Row],[Med Aide/Tech Hours]])</f>
        <v>366.90847826086963</v>
      </c>
      <c r="K66" s="4">
        <f>SUM(Nurse[[#This Row],[RN Hours (excl. Admin, DON)]],Nurse[[#This Row],[LPN Hours (excl. Admin)]],Nurse[[#This Row],[CNA Hours]],Nurse[[#This Row],[NA TR Hours]],Nurse[[#This Row],[Med Aide/Tech Hours]])</f>
        <v>337.09956521739133</v>
      </c>
      <c r="L66" s="4">
        <f>SUM(Nurse[[#This Row],[RN Hours (excl. Admin, DON)]],Nurse[[#This Row],[RN Admin Hours]],Nurse[[#This Row],[RN DON Hours]])</f>
        <v>68.601956521739126</v>
      </c>
      <c r="M66" s="4">
        <v>38.793043478260863</v>
      </c>
      <c r="N66" s="4">
        <v>24.164891304347826</v>
      </c>
      <c r="O66" s="4">
        <v>5.6440217391304346</v>
      </c>
      <c r="P66" s="4">
        <f>SUM(Nurse[[#This Row],[LPN Hours (excl. Admin)]],Nurse[[#This Row],[LPN Admin Hours]])</f>
        <v>77.783043478260893</v>
      </c>
      <c r="Q66" s="4">
        <v>77.783043478260893</v>
      </c>
      <c r="R66" s="4">
        <v>0</v>
      </c>
      <c r="S66" s="4">
        <f>SUM(Nurse[[#This Row],[CNA Hours]],Nurse[[#This Row],[NA TR Hours]],Nurse[[#This Row],[Med Aide/Tech Hours]])</f>
        <v>220.52347826086955</v>
      </c>
      <c r="T66" s="4">
        <v>187.66934782608695</v>
      </c>
      <c r="U66" s="4">
        <v>32.854130434782611</v>
      </c>
      <c r="V66" s="4">
        <v>0</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48.690217391304351</v>
      </c>
      <c r="X66" s="4">
        <v>0</v>
      </c>
      <c r="Y66" s="4">
        <v>0</v>
      </c>
      <c r="Z66" s="4">
        <v>0</v>
      </c>
      <c r="AA66" s="4">
        <v>0.88858695652173914</v>
      </c>
      <c r="AB66" s="4">
        <v>0</v>
      </c>
      <c r="AC66" s="4">
        <v>46.611413043478258</v>
      </c>
      <c r="AD66" s="4">
        <v>1.1902173913043479</v>
      </c>
      <c r="AE66" s="4">
        <v>0</v>
      </c>
      <c r="AF66" s="1">
        <v>235554</v>
      </c>
      <c r="AG66" s="1">
        <v>5</v>
      </c>
      <c r="AH66"/>
    </row>
    <row r="67" spans="1:34" x14ac:dyDescent="0.25">
      <c r="A67" t="s">
        <v>433</v>
      </c>
      <c r="B67" t="s">
        <v>25</v>
      </c>
      <c r="C67" t="s">
        <v>596</v>
      </c>
      <c r="D67" t="s">
        <v>497</v>
      </c>
      <c r="E67" s="4">
        <v>125.33695652173913</v>
      </c>
      <c r="F67" s="4">
        <f>Nurse[[#This Row],[Total Nurse Staff Hours]]/Nurse[[#This Row],[MDS Census]]</f>
        <v>5.9617439944497459</v>
      </c>
      <c r="G67" s="4">
        <f>Nurse[[#This Row],[Total Direct Care Staff Hours]]/Nurse[[#This Row],[MDS Census]]</f>
        <v>5.2572023241696311</v>
      </c>
      <c r="H67" s="4">
        <f>Nurse[[#This Row],[Total RN Hours (w/ Admin, DON)]]/Nurse[[#This Row],[MDS Census]]</f>
        <v>0.86180296591796013</v>
      </c>
      <c r="I67" s="4">
        <f>Nurse[[#This Row],[RN Hours (excl. Admin, DON)]]/Nurse[[#This Row],[MDS Census]]</f>
        <v>0.3640768363541757</v>
      </c>
      <c r="J67" s="4">
        <f>SUM(Nurse[[#This Row],[RN Hours (excl. Admin, DON)]],Nurse[[#This Row],[RN Admin Hours]],Nurse[[#This Row],[RN DON Hours]],Nurse[[#This Row],[LPN Hours (excl. Admin)]],Nurse[[#This Row],[LPN Admin Hours]],Nurse[[#This Row],[CNA Hours]],Nurse[[#This Row],[NA TR Hours]],Nurse[[#This Row],[Med Aide/Tech Hours]])</f>
        <v>747.22684782608712</v>
      </c>
      <c r="K67" s="4">
        <f>SUM(Nurse[[#This Row],[RN Hours (excl. Admin, DON)]],Nurse[[#This Row],[LPN Hours (excl. Admin)]],Nurse[[#This Row],[CNA Hours]],Nurse[[#This Row],[NA TR Hours]],Nurse[[#This Row],[Med Aide/Tech Hours]])</f>
        <v>658.92173913043496</v>
      </c>
      <c r="L67" s="4">
        <f>SUM(Nurse[[#This Row],[RN Hours (excl. Admin, DON)]],Nurse[[#This Row],[RN Admin Hours]],Nurse[[#This Row],[RN DON Hours]])</f>
        <v>108.0157608695652</v>
      </c>
      <c r="M67" s="4">
        <v>45.632282608695654</v>
      </c>
      <c r="N67" s="4">
        <v>57.416086956521724</v>
      </c>
      <c r="O67" s="4">
        <v>4.9673913043478262</v>
      </c>
      <c r="P67" s="4">
        <f>SUM(Nurse[[#This Row],[LPN Hours (excl. Admin)]],Nurse[[#This Row],[LPN Admin Hours]])</f>
        <v>136.93847826086957</v>
      </c>
      <c r="Q67" s="4">
        <v>111.01684782608697</v>
      </c>
      <c r="R67" s="4">
        <v>25.921630434782607</v>
      </c>
      <c r="S67" s="4">
        <f>SUM(Nurse[[#This Row],[CNA Hours]],Nurse[[#This Row],[NA TR Hours]],Nurse[[#This Row],[Med Aide/Tech Hours]])</f>
        <v>502.27260869565237</v>
      </c>
      <c r="T67" s="4">
        <v>385.41565217391326</v>
      </c>
      <c r="U67" s="4">
        <v>116.85695652173914</v>
      </c>
      <c r="V67" s="4">
        <v>0</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24.815217391304348</v>
      </c>
      <c r="X67" s="4">
        <v>11.336956521739131</v>
      </c>
      <c r="Y67" s="4">
        <v>0</v>
      </c>
      <c r="Z67" s="4">
        <v>0</v>
      </c>
      <c r="AA67" s="4">
        <v>13.478260869565217</v>
      </c>
      <c r="AB67" s="4">
        <v>0</v>
      </c>
      <c r="AC67" s="4">
        <v>0</v>
      </c>
      <c r="AD67" s="4">
        <v>0</v>
      </c>
      <c r="AE67" s="4">
        <v>0</v>
      </c>
      <c r="AF67" s="1">
        <v>235027</v>
      </c>
      <c r="AG67" s="1">
        <v>5</v>
      </c>
      <c r="AH67"/>
    </row>
    <row r="68" spans="1:34" x14ac:dyDescent="0.25">
      <c r="A68" t="s">
        <v>433</v>
      </c>
      <c r="B68" t="s">
        <v>155</v>
      </c>
      <c r="C68" t="s">
        <v>601</v>
      </c>
      <c r="D68" t="s">
        <v>470</v>
      </c>
      <c r="E68" s="4">
        <v>80.358695652173907</v>
      </c>
      <c r="F68" s="4">
        <f>Nurse[[#This Row],[Total Nurse Staff Hours]]/Nurse[[#This Row],[MDS Census]]</f>
        <v>5.269889084268903</v>
      </c>
      <c r="G68" s="4">
        <f>Nurse[[#This Row],[Total Direct Care Staff Hours]]/Nurse[[#This Row],[MDS Census]]</f>
        <v>5.0028797511159198</v>
      </c>
      <c r="H68" s="4">
        <f>Nurse[[#This Row],[Total RN Hours (w/ Admin, DON)]]/Nurse[[#This Row],[MDS Census]]</f>
        <v>1.1200459894494794</v>
      </c>
      <c r="I68" s="4">
        <f>Nurse[[#This Row],[RN Hours (excl. Admin, DON)]]/Nurse[[#This Row],[MDS Census]]</f>
        <v>0.85303665629649683</v>
      </c>
      <c r="J68" s="4">
        <f>SUM(Nurse[[#This Row],[RN Hours (excl. Admin, DON)]],Nurse[[#This Row],[RN Admin Hours]],Nurse[[#This Row],[RN DON Hours]],Nurse[[#This Row],[LPN Hours (excl. Admin)]],Nurse[[#This Row],[LPN Admin Hours]],Nurse[[#This Row],[CNA Hours]],Nurse[[#This Row],[NA TR Hours]],Nurse[[#This Row],[Med Aide/Tech Hours]])</f>
        <v>423.4814130434782</v>
      </c>
      <c r="K68" s="4">
        <f>SUM(Nurse[[#This Row],[RN Hours (excl. Admin, DON)]],Nurse[[#This Row],[LPN Hours (excl. Admin)]],Nurse[[#This Row],[CNA Hours]],Nurse[[#This Row],[NA TR Hours]],Nurse[[#This Row],[Med Aide/Tech Hours]])</f>
        <v>402.02489130434776</v>
      </c>
      <c r="L68" s="4">
        <f>SUM(Nurse[[#This Row],[RN Hours (excl. Admin, DON)]],Nurse[[#This Row],[RN Admin Hours]],Nurse[[#This Row],[RN DON Hours]])</f>
        <v>90.005434782608702</v>
      </c>
      <c r="M68" s="4">
        <v>68.548913043478265</v>
      </c>
      <c r="N68" s="4">
        <v>16.434782608695652</v>
      </c>
      <c r="O68" s="4">
        <v>5.0217391304347823</v>
      </c>
      <c r="P68" s="4">
        <f>SUM(Nurse[[#This Row],[LPN Hours (excl. Admin)]],Nurse[[#This Row],[LPN Admin Hours]])</f>
        <v>65.673913043478265</v>
      </c>
      <c r="Q68" s="4">
        <v>65.673913043478265</v>
      </c>
      <c r="R68" s="4">
        <v>0</v>
      </c>
      <c r="S68" s="4">
        <f>SUM(Nurse[[#This Row],[CNA Hours]],Nurse[[#This Row],[NA TR Hours]],Nurse[[#This Row],[Med Aide/Tech Hours]])</f>
        <v>267.8020652173912</v>
      </c>
      <c r="T68" s="4">
        <v>246.59554347826079</v>
      </c>
      <c r="U68" s="4">
        <v>21.206521739130434</v>
      </c>
      <c r="V68" s="4">
        <v>0</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39.231413043478263</v>
      </c>
      <c r="X68" s="4">
        <v>0</v>
      </c>
      <c r="Y68" s="4">
        <v>0</v>
      </c>
      <c r="Z68" s="4">
        <v>0</v>
      </c>
      <c r="AA68" s="4">
        <v>0.60869565217391308</v>
      </c>
      <c r="AB68" s="4">
        <v>0</v>
      </c>
      <c r="AC68" s="4">
        <v>38.622717391304349</v>
      </c>
      <c r="AD68" s="4">
        <v>0</v>
      </c>
      <c r="AE68" s="4">
        <v>0</v>
      </c>
      <c r="AF68" s="1">
        <v>235339</v>
      </c>
      <c r="AG68" s="1">
        <v>5</v>
      </c>
      <c r="AH68"/>
    </row>
    <row r="69" spans="1:34" x14ac:dyDescent="0.25">
      <c r="A69" t="s">
        <v>433</v>
      </c>
      <c r="B69" t="s">
        <v>113</v>
      </c>
      <c r="C69" t="s">
        <v>639</v>
      </c>
      <c r="D69" t="s">
        <v>524</v>
      </c>
      <c r="E69" s="4">
        <v>81.391304347826093</v>
      </c>
      <c r="F69" s="4">
        <f>Nurse[[#This Row],[Total Nurse Staff Hours]]/Nurse[[#This Row],[MDS Census]]</f>
        <v>2.7988862179487168</v>
      </c>
      <c r="G69" s="4">
        <f>Nurse[[#This Row],[Total Direct Care Staff Hours]]/Nurse[[#This Row],[MDS Census]]</f>
        <v>2.726236645299144</v>
      </c>
      <c r="H69" s="4">
        <f>Nurse[[#This Row],[Total RN Hours (w/ Admin, DON)]]/Nurse[[#This Row],[MDS Census]]</f>
        <v>0.38888354700854699</v>
      </c>
      <c r="I69" s="4">
        <f>Nurse[[#This Row],[RN Hours (excl. Admin, DON)]]/Nurse[[#This Row],[MDS Census]]</f>
        <v>0.31623397435897432</v>
      </c>
      <c r="J69" s="4">
        <f>SUM(Nurse[[#This Row],[RN Hours (excl. Admin, DON)]],Nurse[[#This Row],[RN Admin Hours]],Nurse[[#This Row],[RN DON Hours]],Nurse[[#This Row],[LPN Hours (excl. Admin)]],Nurse[[#This Row],[LPN Admin Hours]],Nurse[[#This Row],[CNA Hours]],Nurse[[#This Row],[NA TR Hours]],Nurse[[#This Row],[Med Aide/Tech Hours]])</f>
        <v>227.80499999999992</v>
      </c>
      <c r="K69" s="4">
        <f>SUM(Nurse[[#This Row],[RN Hours (excl. Admin, DON)]],Nurse[[#This Row],[LPN Hours (excl. Admin)]],Nurse[[#This Row],[CNA Hours]],Nurse[[#This Row],[NA TR Hours]],Nurse[[#This Row],[Med Aide/Tech Hours]])</f>
        <v>221.89195652173905</v>
      </c>
      <c r="L69" s="4">
        <f>SUM(Nurse[[#This Row],[RN Hours (excl. Admin, DON)]],Nurse[[#This Row],[RN Admin Hours]],Nurse[[#This Row],[RN DON Hours]])</f>
        <v>31.651739130434784</v>
      </c>
      <c r="M69" s="4">
        <v>25.738695652173913</v>
      </c>
      <c r="N69" s="4">
        <v>0.43478260869565216</v>
      </c>
      <c r="O69" s="4">
        <v>5.4782608695652177</v>
      </c>
      <c r="P69" s="4">
        <f>SUM(Nurse[[#This Row],[LPN Hours (excl. Admin)]],Nurse[[#This Row],[LPN Admin Hours]])</f>
        <v>51.50684782608694</v>
      </c>
      <c r="Q69" s="4">
        <v>51.50684782608694</v>
      </c>
      <c r="R69" s="4">
        <v>0</v>
      </c>
      <c r="S69" s="4">
        <f>SUM(Nurse[[#This Row],[CNA Hours]],Nurse[[#This Row],[NA TR Hours]],Nurse[[#This Row],[Med Aide/Tech Hours]])</f>
        <v>144.64641304347822</v>
      </c>
      <c r="T69" s="4">
        <v>115.11423913043474</v>
      </c>
      <c r="U69" s="4">
        <v>29.532173913043465</v>
      </c>
      <c r="V69" s="4">
        <v>0</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9" s="4">
        <v>0</v>
      </c>
      <c r="Y69" s="4">
        <v>0</v>
      </c>
      <c r="Z69" s="4">
        <v>0</v>
      </c>
      <c r="AA69" s="4">
        <v>0</v>
      </c>
      <c r="AB69" s="4">
        <v>0</v>
      </c>
      <c r="AC69" s="4">
        <v>0</v>
      </c>
      <c r="AD69" s="4">
        <v>0</v>
      </c>
      <c r="AE69" s="4">
        <v>0</v>
      </c>
      <c r="AF69" s="1">
        <v>235264</v>
      </c>
      <c r="AG69" s="1">
        <v>5</v>
      </c>
      <c r="AH69"/>
    </row>
    <row r="70" spans="1:34" x14ac:dyDescent="0.25">
      <c r="A70" t="s">
        <v>433</v>
      </c>
      <c r="B70" t="s">
        <v>96</v>
      </c>
      <c r="C70" t="s">
        <v>645</v>
      </c>
      <c r="D70" t="s">
        <v>493</v>
      </c>
      <c r="E70" s="4">
        <v>131.08695652173913</v>
      </c>
      <c r="F70" s="4">
        <f>Nurse[[#This Row],[Total Nurse Staff Hours]]/Nurse[[#This Row],[MDS Census]]</f>
        <v>4.2967313432835823</v>
      </c>
      <c r="G70" s="4">
        <f>Nurse[[#This Row],[Total Direct Care Staff Hours]]/Nurse[[#This Row],[MDS Census]]</f>
        <v>3.7956741293532343</v>
      </c>
      <c r="H70" s="4">
        <f>Nurse[[#This Row],[Total RN Hours (w/ Admin, DON)]]/Nurse[[#This Row],[MDS Census]]</f>
        <v>0.79243449419568823</v>
      </c>
      <c r="I70" s="4">
        <f>Nurse[[#This Row],[RN Hours (excl. Admin, DON)]]/Nurse[[#This Row],[MDS Census]]</f>
        <v>0.51474958540630178</v>
      </c>
      <c r="J70" s="4">
        <f>SUM(Nurse[[#This Row],[RN Hours (excl. Admin, DON)]],Nurse[[#This Row],[RN Admin Hours]],Nurse[[#This Row],[RN DON Hours]],Nurse[[#This Row],[LPN Hours (excl. Admin)]],Nurse[[#This Row],[LPN Admin Hours]],Nurse[[#This Row],[CNA Hours]],Nurse[[#This Row],[NA TR Hours]],Nurse[[#This Row],[Med Aide/Tech Hours]])</f>
        <v>563.24543478260875</v>
      </c>
      <c r="K70" s="4">
        <f>SUM(Nurse[[#This Row],[RN Hours (excl. Admin, DON)]],Nurse[[#This Row],[LPN Hours (excl. Admin)]],Nurse[[#This Row],[CNA Hours]],Nurse[[#This Row],[NA TR Hours]],Nurse[[#This Row],[Med Aide/Tech Hours]])</f>
        <v>497.56336956521744</v>
      </c>
      <c r="L70" s="4">
        <f>SUM(Nurse[[#This Row],[RN Hours (excl. Admin, DON)]],Nurse[[#This Row],[RN Admin Hours]],Nurse[[#This Row],[RN DON Hours]])</f>
        <v>103.87782608695652</v>
      </c>
      <c r="M70" s="4">
        <v>67.476956521739126</v>
      </c>
      <c r="N70" s="4">
        <v>28.661739130434778</v>
      </c>
      <c r="O70" s="4">
        <v>7.7391304347826084</v>
      </c>
      <c r="P70" s="4">
        <f>SUM(Nurse[[#This Row],[LPN Hours (excl. Admin)]],Nurse[[#This Row],[LPN Admin Hours]])</f>
        <v>224.5231521739131</v>
      </c>
      <c r="Q70" s="4">
        <v>195.24195652173918</v>
      </c>
      <c r="R70" s="4">
        <v>29.281195652173906</v>
      </c>
      <c r="S70" s="4">
        <f>SUM(Nurse[[#This Row],[CNA Hours]],Nurse[[#This Row],[NA TR Hours]],Nurse[[#This Row],[Med Aide/Tech Hours]])</f>
        <v>234.84445652173918</v>
      </c>
      <c r="T70" s="4">
        <v>210.3021739130435</v>
      </c>
      <c r="U70" s="4">
        <v>24.542282608695661</v>
      </c>
      <c r="V70" s="4">
        <v>0</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45.365217391304348</v>
      </c>
      <c r="X70" s="4">
        <v>11.684782608695652</v>
      </c>
      <c r="Y70" s="4">
        <v>0</v>
      </c>
      <c r="Z70" s="4">
        <v>0</v>
      </c>
      <c r="AA70" s="4">
        <v>14</v>
      </c>
      <c r="AB70" s="4">
        <v>0</v>
      </c>
      <c r="AC70" s="4">
        <v>19.680434782608696</v>
      </c>
      <c r="AD70" s="4">
        <v>0</v>
      </c>
      <c r="AE70" s="4">
        <v>0</v>
      </c>
      <c r="AF70" s="1">
        <v>235238</v>
      </c>
      <c r="AG70" s="1">
        <v>5</v>
      </c>
      <c r="AH70"/>
    </row>
    <row r="71" spans="1:34" x14ac:dyDescent="0.25">
      <c r="A71" t="s">
        <v>433</v>
      </c>
      <c r="B71" t="s">
        <v>4</v>
      </c>
      <c r="C71" t="s">
        <v>660</v>
      </c>
      <c r="D71" t="s">
        <v>501</v>
      </c>
      <c r="E71" s="4">
        <v>129.43478260869566</v>
      </c>
      <c r="F71" s="4">
        <f>Nurse[[#This Row],[Total Nurse Staff Hours]]/Nurse[[#This Row],[MDS Census]]</f>
        <v>3.8813016459522993</v>
      </c>
      <c r="G71" s="4">
        <f>Nurse[[#This Row],[Total Direct Care Staff Hours]]/Nurse[[#This Row],[MDS Census]]</f>
        <v>3.4127049042660387</v>
      </c>
      <c r="H71" s="4">
        <f>Nurse[[#This Row],[Total RN Hours (w/ Admin, DON)]]/Nurse[[#This Row],[MDS Census]]</f>
        <v>0.60498236479677503</v>
      </c>
      <c r="I71" s="4">
        <f>Nurse[[#This Row],[RN Hours (excl. Admin, DON)]]/Nurse[[#This Row],[MDS Census]]</f>
        <v>0.25842122942559614</v>
      </c>
      <c r="J71" s="4">
        <f>SUM(Nurse[[#This Row],[RN Hours (excl. Admin, DON)]],Nurse[[#This Row],[RN Admin Hours]],Nurse[[#This Row],[RN DON Hours]],Nurse[[#This Row],[LPN Hours (excl. Admin)]],Nurse[[#This Row],[LPN Admin Hours]],Nurse[[#This Row],[CNA Hours]],Nurse[[#This Row],[NA TR Hours]],Nurse[[#This Row],[Med Aide/Tech Hours]])</f>
        <v>502.37543478260852</v>
      </c>
      <c r="K71" s="4">
        <f>SUM(Nurse[[#This Row],[RN Hours (excl. Admin, DON)]],Nurse[[#This Row],[LPN Hours (excl. Admin)]],Nurse[[#This Row],[CNA Hours]],Nurse[[#This Row],[NA TR Hours]],Nurse[[#This Row],[Med Aide/Tech Hours]])</f>
        <v>441.72271739130423</v>
      </c>
      <c r="L71" s="4">
        <f>SUM(Nurse[[#This Row],[RN Hours (excl. Admin, DON)]],Nurse[[#This Row],[RN Admin Hours]],Nurse[[#This Row],[RN DON Hours]])</f>
        <v>78.305760869565191</v>
      </c>
      <c r="M71" s="4">
        <v>33.448695652173903</v>
      </c>
      <c r="N71" s="4">
        <v>39.291847826086943</v>
      </c>
      <c r="O71" s="4">
        <v>5.5652173913043477</v>
      </c>
      <c r="P71" s="4">
        <f>SUM(Nurse[[#This Row],[LPN Hours (excl. Admin)]],Nurse[[#This Row],[LPN Admin Hours]])</f>
        <v>186.39239130434777</v>
      </c>
      <c r="Q71" s="4">
        <v>170.59673913043471</v>
      </c>
      <c r="R71" s="4">
        <v>15.795652173913044</v>
      </c>
      <c r="S71" s="4">
        <f>SUM(Nurse[[#This Row],[CNA Hours]],Nurse[[#This Row],[NA TR Hours]],Nurse[[#This Row],[Med Aide/Tech Hours]])</f>
        <v>237.67728260869561</v>
      </c>
      <c r="T71" s="4">
        <v>233.98380434782604</v>
      </c>
      <c r="U71" s="4">
        <v>3.6934782608695649</v>
      </c>
      <c r="V71" s="4">
        <v>0</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7.4792391304347854</v>
      </c>
      <c r="X71" s="4">
        <v>0.17858695652173912</v>
      </c>
      <c r="Y71" s="4">
        <v>0</v>
      </c>
      <c r="Z71" s="4">
        <v>0</v>
      </c>
      <c r="AA71" s="4">
        <v>6.9597826086956545</v>
      </c>
      <c r="AB71" s="4">
        <v>0</v>
      </c>
      <c r="AC71" s="4">
        <v>0.34086956521739131</v>
      </c>
      <c r="AD71" s="4">
        <v>0</v>
      </c>
      <c r="AE71" s="4">
        <v>0</v>
      </c>
      <c r="AF71" s="1">
        <v>235582</v>
      </c>
      <c r="AG71" s="1">
        <v>5</v>
      </c>
      <c r="AH71"/>
    </row>
    <row r="72" spans="1:34" x14ac:dyDescent="0.25">
      <c r="A72" t="s">
        <v>433</v>
      </c>
      <c r="B72" t="s">
        <v>39</v>
      </c>
      <c r="C72" t="s">
        <v>573</v>
      </c>
      <c r="D72" t="s">
        <v>462</v>
      </c>
      <c r="E72" s="4">
        <v>72.673913043478265</v>
      </c>
      <c r="F72" s="4">
        <f>Nurse[[#This Row],[Total Nurse Staff Hours]]/Nurse[[#This Row],[MDS Census]]</f>
        <v>4.0073018247083452</v>
      </c>
      <c r="G72" s="4">
        <f>Nurse[[#This Row],[Total Direct Care Staff Hours]]/Nurse[[#This Row],[MDS Census]]</f>
        <v>3.7341564463057133</v>
      </c>
      <c r="H72" s="4">
        <f>Nurse[[#This Row],[Total RN Hours (w/ Admin, DON)]]/Nurse[[#This Row],[MDS Census]]</f>
        <v>0.40956027520191451</v>
      </c>
      <c r="I72" s="4">
        <f>Nurse[[#This Row],[RN Hours (excl. Admin, DON)]]/Nurse[[#This Row],[MDS Census]]</f>
        <v>0.22290158540233324</v>
      </c>
      <c r="J72" s="4">
        <f>SUM(Nurse[[#This Row],[RN Hours (excl. Admin, DON)]],Nurse[[#This Row],[RN Admin Hours]],Nurse[[#This Row],[RN DON Hours]],Nurse[[#This Row],[LPN Hours (excl. Admin)]],Nurse[[#This Row],[LPN Admin Hours]],Nurse[[#This Row],[CNA Hours]],Nurse[[#This Row],[NA TR Hours]],Nurse[[#This Row],[Med Aide/Tech Hours]])</f>
        <v>291.22630434782604</v>
      </c>
      <c r="K72" s="4">
        <f>SUM(Nurse[[#This Row],[RN Hours (excl. Admin, DON)]],Nurse[[#This Row],[LPN Hours (excl. Admin)]],Nurse[[#This Row],[CNA Hours]],Nurse[[#This Row],[NA TR Hours]],Nurse[[#This Row],[Med Aide/Tech Hours]])</f>
        <v>271.37576086956523</v>
      </c>
      <c r="L72" s="4">
        <f>SUM(Nurse[[#This Row],[RN Hours (excl. Admin, DON)]],Nurse[[#This Row],[RN Admin Hours]],Nurse[[#This Row],[RN DON Hours]])</f>
        <v>29.764347826086961</v>
      </c>
      <c r="M72" s="4">
        <v>16.19913043478261</v>
      </c>
      <c r="N72" s="4">
        <v>8.0869565217391308</v>
      </c>
      <c r="O72" s="4">
        <v>5.4782608695652177</v>
      </c>
      <c r="P72" s="4">
        <f>SUM(Nurse[[#This Row],[LPN Hours (excl. Admin)]],Nurse[[#This Row],[LPN Admin Hours]])</f>
        <v>83.404891304347814</v>
      </c>
      <c r="Q72" s="4">
        <v>77.119565217391298</v>
      </c>
      <c r="R72" s="4">
        <v>6.2853260869565215</v>
      </c>
      <c r="S72" s="4">
        <f>SUM(Nurse[[#This Row],[CNA Hours]],Nurse[[#This Row],[NA TR Hours]],Nurse[[#This Row],[Med Aide/Tech Hours]])</f>
        <v>178.05706521739131</v>
      </c>
      <c r="T72" s="4">
        <v>129.74728260869566</v>
      </c>
      <c r="U72" s="4">
        <v>48.309782608695649</v>
      </c>
      <c r="V72" s="4">
        <v>0</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25.951086956521738</v>
      </c>
      <c r="X72" s="4">
        <v>0</v>
      </c>
      <c r="Y72" s="4">
        <v>0</v>
      </c>
      <c r="Z72" s="4">
        <v>0</v>
      </c>
      <c r="AA72" s="4">
        <v>9.116847826086957</v>
      </c>
      <c r="AB72" s="4">
        <v>0</v>
      </c>
      <c r="AC72" s="4">
        <v>16.834239130434781</v>
      </c>
      <c r="AD72" s="4">
        <v>0</v>
      </c>
      <c r="AE72" s="4">
        <v>0</v>
      </c>
      <c r="AF72" s="1">
        <v>235054</v>
      </c>
      <c r="AG72" s="1">
        <v>5</v>
      </c>
      <c r="AH72"/>
    </row>
    <row r="73" spans="1:34" x14ac:dyDescent="0.25">
      <c r="A73" t="s">
        <v>433</v>
      </c>
      <c r="B73" t="s">
        <v>216</v>
      </c>
      <c r="C73" t="s">
        <v>629</v>
      </c>
      <c r="D73" t="s">
        <v>474</v>
      </c>
      <c r="E73" s="4">
        <v>2.6413043478260869</v>
      </c>
      <c r="F73" s="4">
        <f>Nurse[[#This Row],[Total Nurse Staff Hours]]/Nurse[[#This Row],[MDS Census]]</f>
        <v>4.4855967078189298</v>
      </c>
      <c r="G73" s="4">
        <f>Nurse[[#This Row],[Total Direct Care Staff Hours]]/Nurse[[#This Row],[MDS Census]]</f>
        <v>3.8930041152263373</v>
      </c>
      <c r="H73" s="4">
        <f>Nurse[[#This Row],[Total RN Hours (w/ Admin, DON)]]/Nurse[[#This Row],[MDS Census]]</f>
        <v>0.72427983539094654</v>
      </c>
      <c r="I73" s="4">
        <f>Nurse[[#This Row],[RN Hours (excl. Admin, DON)]]/Nurse[[#This Row],[MDS Census]]</f>
        <v>0.16460905349794239</v>
      </c>
      <c r="J73" s="4">
        <f>SUM(Nurse[[#This Row],[RN Hours (excl. Admin, DON)]],Nurse[[#This Row],[RN Admin Hours]],Nurse[[#This Row],[RN DON Hours]],Nurse[[#This Row],[LPN Hours (excl. Admin)]],Nurse[[#This Row],[LPN Admin Hours]],Nurse[[#This Row],[CNA Hours]],Nurse[[#This Row],[NA TR Hours]],Nurse[[#This Row],[Med Aide/Tech Hours]])</f>
        <v>11.847826086956522</v>
      </c>
      <c r="K73" s="4">
        <f>SUM(Nurse[[#This Row],[RN Hours (excl. Admin, DON)]],Nurse[[#This Row],[LPN Hours (excl. Admin)]],Nurse[[#This Row],[CNA Hours]],Nurse[[#This Row],[NA TR Hours]],Nurse[[#This Row],[Med Aide/Tech Hours]])</f>
        <v>10.282608695652174</v>
      </c>
      <c r="L73" s="4">
        <f>SUM(Nurse[[#This Row],[RN Hours (excl. Admin, DON)]],Nurse[[#This Row],[RN Admin Hours]],Nurse[[#This Row],[RN DON Hours]])</f>
        <v>1.9130434782608696</v>
      </c>
      <c r="M73" s="4">
        <v>0.43478260869565216</v>
      </c>
      <c r="N73" s="4">
        <v>0.69565217391304346</v>
      </c>
      <c r="O73" s="4">
        <v>0.78260869565217395</v>
      </c>
      <c r="P73" s="4">
        <f>SUM(Nurse[[#This Row],[LPN Hours (excl. Admin)]],Nurse[[#This Row],[LPN Admin Hours]])</f>
        <v>4.0244565217391308</v>
      </c>
      <c r="Q73" s="4">
        <v>3.9375</v>
      </c>
      <c r="R73" s="4">
        <v>8.6956521739130432E-2</v>
      </c>
      <c r="S73" s="4">
        <f>SUM(Nurse[[#This Row],[CNA Hours]],Nurse[[#This Row],[NA TR Hours]],Nurse[[#This Row],[Med Aide/Tech Hours]])</f>
        <v>5.9103260869565215</v>
      </c>
      <c r="T73" s="4">
        <v>5.9103260869565215</v>
      </c>
      <c r="U73" s="4">
        <v>0</v>
      </c>
      <c r="V73" s="4">
        <v>0</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3" s="4">
        <v>0</v>
      </c>
      <c r="Y73" s="4">
        <v>0</v>
      </c>
      <c r="Z73" s="4">
        <v>0</v>
      </c>
      <c r="AA73" s="4">
        <v>0</v>
      </c>
      <c r="AB73" s="4">
        <v>0</v>
      </c>
      <c r="AC73" s="4">
        <v>0</v>
      </c>
      <c r="AD73" s="4">
        <v>0</v>
      </c>
      <c r="AE73" s="4">
        <v>0</v>
      </c>
      <c r="AF73" s="1">
        <v>235445</v>
      </c>
      <c r="AG73" s="1">
        <v>5</v>
      </c>
      <c r="AH73"/>
    </row>
    <row r="74" spans="1:34" x14ac:dyDescent="0.25">
      <c r="A74" t="s">
        <v>433</v>
      </c>
      <c r="B74" t="s">
        <v>14</v>
      </c>
      <c r="C74" t="s">
        <v>545</v>
      </c>
      <c r="D74" t="s">
        <v>479</v>
      </c>
      <c r="E74" s="4">
        <v>49.576086956521742</v>
      </c>
      <c r="F74" s="4">
        <f>Nurse[[#This Row],[Total Nurse Staff Hours]]/Nurse[[#This Row],[MDS Census]]</f>
        <v>3.317794343345756</v>
      </c>
      <c r="G74" s="4">
        <f>Nurse[[#This Row],[Total Direct Care Staff Hours]]/Nurse[[#This Row],[MDS Census]]</f>
        <v>3.0440648980486724</v>
      </c>
      <c r="H74" s="4">
        <f>Nurse[[#This Row],[Total RN Hours (w/ Admin, DON)]]/Nurse[[#This Row],[MDS Census]]</f>
        <v>0.54023021267265947</v>
      </c>
      <c r="I74" s="4">
        <f>Nurse[[#This Row],[RN Hours (excl. Admin, DON)]]/Nurse[[#This Row],[MDS Census]]</f>
        <v>0.26650076737557549</v>
      </c>
      <c r="J74" s="4">
        <f>SUM(Nurse[[#This Row],[RN Hours (excl. Admin, DON)]],Nurse[[#This Row],[RN Admin Hours]],Nurse[[#This Row],[RN DON Hours]],Nurse[[#This Row],[LPN Hours (excl. Admin)]],Nurse[[#This Row],[LPN Admin Hours]],Nurse[[#This Row],[CNA Hours]],Nurse[[#This Row],[NA TR Hours]],Nurse[[#This Row],[Med Aide/Tech Hours]])</f>
        <v>164.48326086956516</v>
      </c>
      <c r="K74" s="4">
        <f>SUM(Nurse[[#This Row],[RN Hours (excl. Admin, DON)]],Nurse[[#This Row],[LPN Hours (excl. Admin)]],Nurse[[#This Row],[CNA Hours]],Nurse[[#This Row],[NA TR Hours]],Nurse[[#This Row],[Med Aide/Tech Hours]])</f>
        <v>150.91282608695647</v>
      </c>
      <c r="L74" s="4">
        <f>SUM(Nurse[[#This Row],[RN Hours (excl. Admin, DON)]],Nurse[[#This Row],[RN Admin Hours]],Nurse[[#This Row],[RN DON Hours]])</f>
        <v>26.782499999999999</v>
      </c>
      <c r="M74" s="4">
        <v>13.212065217391304</v>
      </c>
      <c r="N74" s="4">
        <v>7.1791304347826088</v>
      </c>
      <c r="O74" s="4">
        <v>6.3913043478260869</v>
      </c>
      <c r="P74" s="4">
        <f>SUM(Nurse[[#This Row],[LPN Hours (excl. Admin)]],Nurse[[#This Row],[LPN Admin Hours]])</f>
        <v>37.758913043478266</v>
      </c>
      <c r="Q74" s="4">
        <v>37.758913043478266</v>
      </c>
      <c r="R74" s="4">
        <v>0</v>
      </c>
      <c r="S74" s="4">
        <f>SUM(Nurse[[#This Row],[CNA Hours]],Nurse[[#This Row],[NA TR Hours]],Nurse[[#This Row],[Med Aide/Tech Hours]])</f>
        <v>99.941847826086914</v>
      </c>
      <c r="T74" s="4">
        <v>85.95358695652169</v>
      </c>
      <c r="U74" s="4">
        <v>13.988260869565218</v>
      </c>
      <c r="V74" s="4">
        <v>0</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16.554891304347827</v>
      </c>
      <c r="X74" s="4">
        <v>0.55978260869565222</v>
      </c>
      <c r="Y74" s="4">
        <v>0</v>
      </c>
      <c r="Z74" s="4">
        <v>0</v>
      </c>
      <c r="AA74" s="4">
        <v>8.7315217391304341</v>
      </c>
      <c r="AB74" s="4">
        <v>0</v>
      </c>
      <c r="AC74" s="4">
        <v>7.2635869565217392</v>
      </c>
      <c r="AD74" s="4">
        <v>0</v>
      </c>
      <c r="AE74" s="4">
        <v>0</v>
      </c>
      <c r="AF74" s="1">
        <v>235013</v>
      </c>
      <c r="AG74" s="1">
        <v>5</v>
      </c>
      <c r="AH74"/>
    </row>
    <row r="75" spans="1:34" x14ac:dyDescent="0.25">
      <c r="A75" t="s">
        <v>433</v>
      </c>
      <c r="B75" t="s">
        <v>168</v>
      </c>
      <c r="C75" t="s">
        <v>542</v>
      </c>
      <c r="D75" t="s">
        <v>463</v>
      </c>
      <c r="E75" s="4">
        <v>64.347826086956516</v>
      </c>
      <c r="F75" s="4">
        <f>Nurse[[#This Row],[Total Nurse Staff Hours]]/Nurse[[#This Row],[MDS Census]]</f>
        <v>2.9128513513513514</v>
      </c>
      <c r="G75" s="4">
        <f>Nurse[[#This Row],[Total Direct Care Staff Hours]]/Nurse[[#This Row],[MDS Census]]</f>
        <v>2.671381756756757</v>
      </c>
      <c r="H75" s="4">
        <f>Nurse[[#This Row],[Total RN Hours (w/ Admin, DON)]]/Nurse[[#This Row],[MDS Census]]</f>
        <v>0.58804898648648651</v>
      </c>
      <c r="I75" s="4">
        <f>Nurse[[#This Row],[RN Hours (excl. Admin, DON)]]/Nurse[[#This Row],[MDS Census]]</f>
        <v>0.34657939189189191</v>
      </c>
      <c r="J75" s="4">
        <f>SUM(Nurse[[#This Row],[RN Hours (excl. Admin, DON)]],Nurse[[#This Row],[RN Admin Hours]],Nurse[[#This Row],[RN DON Hours]],Nurse[[#This Row],[LPN Hours (excl. Admin)]],Nurse[[#This Row],[LPN Admin Hours]],Nurse[[#This Row],[CNA Hours]],Nurse[[#This Row],[NA TR Hours]],Nurse[[#This Row],[Med Aide/Tech Hours]])</f>
        <v>187.43565217391304</v>
      </c>
      <c r="K75" s="4">
        <f>SUM(Nurse[[#This Row],[RN Hours (excl. Admin, DON)]],Nurse[[#This Row],[LPN Hours (excl. Admin)]],Nurse[[#This Row],[CNA Hours]],Nurse[[#This Row],[NA TR Hours]],Nurse[[#This Row],[Med Aide/Tech Hours]])</f>
        <v>171.89760869565217</v>
      </c>
      <c r="L75" s="4">
        <f>SUM(Nurse[[#This Row],[RN Hours (excl. Admin, DON)]],Nurse[[#This Row],[RN Admin Hours]],Nurse[[#This Row],[RN DON Hours]])</f>
        <v>37.839673913043477</v>
      </c>
      <c r="M75" s="4">
        <v>22.301630434782609</v>
      </c>
      <c r="N75" s="4">
        <v>10.146739130434783</v>
      </c>
      <c r="O75" s="4">
        <v>5.3913043478260869</v>
      </c>
      <c r="P75" s="4">
        <f>SUM(Nurse[[#This Row],[LPN Hours (excl. Admin)]],Nurse[[#This Row],[LPN Admin Hours]])</f>
        <v>49.1875</v>
      </c>
      <c r="Q75" s="4">
        <v>49.1875</v>
      </c>
      <c r="R75" s="4">
        <v>0</v>
      </c>
      <c r="S75" s="4">
        <f>SUM(Nurse[[#This Row],[CNA Hours]],Nurse[[#This Row],[NA TR Hours]],Nurse[[#This Row],[Med Aide/Tech Hours]])</f>
        <v>100.40847826086956</v>
      </c>
      <c r="T75" s="4">
        <v>83.030760869565214</v>
      </c>
      <c r="U75" s="4">
        <v>17.377717391304348</v>
      </c>
      <c r="V75" s="4">
        <v>0</v>
      </c>
      <c r="W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46.755434782608695</v>
      </c>
      <c r="X75" s="4">
        <v>5.9782608695652177</v>
      </c>
      <c r="Y75" s="4">
        <v>0</v>
      </c>
      <c r="Z75" s="4">
        <v>1.826086956521739</v>
      </c>
      <c r="AA75" s="4">
        <v>17.774456521739129</v>
      </c>
      <c r="AB75" s="4">
        <v>0</v>
      </c>
      <c r="AC75" s="4">
        <v>21.176630434782609</v>
      </c>
      <c r="AD75" s="4">
        <v>0</v>
      </c>
      <c r="AE75" s="4">
        <v>0</v>
      </c>
      <c r="AF75" s="1">
        <v>235359</v>
      </c>
      <c r="AG75" s="1">
        <v>5</v>
      </c>
      <c r="AH75"/>
    </row>
    <row r="76" spans="1:34" x14ac:dyDescent="0.25">
      <c r="A76" t="s">
        <v>433</v>
      </c>
      <c r="B76" t="s">
        <v>242</v>
      </c>
      <c r="C76" t="s">
        <v>706</v>
      </c>
      <c r="D76" t="s">
        <v>516</v>
      </c>
      <c r="E76" s="4">
        <v>60.858695652173914</v>
      </c>
      <c r="F76" s="4">
        <f>Nurse[[#This Row],[Total Nurse Staff Hours]]/Nurse[[#This Row],[MDS Census]]</f>
        <v>2.883052330773352</v>
      </c>
      <c r="G76" s="4">
        <f>Nurse[[#This Row],[Total Direct Care Staff Hours]]/Nurse[[#This Row],[MDS Census]]</f>
        <v>2.6872495088408637</v>
      </c>
      <c r="H76" s="4">
        <f>Nurse[[#This Row],[Total RN Hours (w/ Admin, DON)]]/Nurse[[#This Row],[MDS Census]]</f>
        <v>0.4294052509376674</v>
      </c>
      <c r="I76" s="4">
        <f>Nurse[[#This Row],[RN Hours (excl. Admin, DON)]]/Nurse[[#This Row],[MDS Census]]</f>
        <v>0.23360242900517944</v>
      </c>
      <c r="J76" s="4">
        <f>SUM(Nurse[[#This Row],[RN Hours (excl. Admin, DON)]],Nurse[[#This Row],[RN Admin Hours]],Nurse[[#This Row],[RN DON Hours]],Nurse[[#This Row],[LPN Hours (excl. Admin)]],Nurse[[#This Row],[LPN Admin Hours]],Nurse[[#This Row],[CNA Hours]],Nurse[[#This Row],[NA TR Hours]],Nurse[[#This Row],[Med Aide/Tech Hours]])</f>
        <v>175.45880434782606</v>
      </c>
      <c r="K76" s="4">
        <f>SUM(Nurse[[#This Row],[RN Hours (excl. Admin, DON)]],Nurse[[#This Row],[LPN Hours (excl. Admin)]],Nurse[[#This Row],[CNA Hours]],Nurse[[#This Row],[NA TR Hours]],Nurse[[#This Row],[Med Aide/Tech Hours]])</f>
        <v>163.54249999999996</v>
      </c>
      <c r="L76" s="4">
        <f>SUM(Nurse[[#This Row],[RN Hours (excl. Admin, DON)]],Nurse[[#This Row],[RN Admin Hours]],Nurse[[#This Row],[RN DON Hours]])</f>
        <v>26.133043478260866</v>
      </c>
      <c r="M76" s="4">
        <v>14.21673913043478</v>
      </c>
      <c r="N76" s="4">
        <v>6.2641304347826079</v>
      </c>
      <c r="O76" s="4">
        <v>5.6521739130434785</v>
      </c>
      <c r="P76" s="4">
        <f>SUM(Nurse[[#This Row],[LPN Hours (excl. Admin)]],Nurse[[#This Row],[LPN Admin Hours]])</f>
        <v>36.57347826086955</v>
      </c>
      <c r="Q76" s="4">
        <v>36.57347826086955</v>
      </c>
      <c r="R76" s="4">
        <v>0</v>
      </c>
      <c r="S76" s="4">
        <f>SUM(Nurse[[#This Row],[CNA Hours]],Nurse[[#This Row],[NA TR Hours]],Nurse[[#This Row],[Med Aide/Tech Hours]])</f>
        <v>112.75228260869565</v>
      </c>
      <c r="T76" s="4">
        <v>112.74684782608695</v>
      </c>
      <c r="U76" s="4">
        <v>5.434782608695652E-3</v>
      </c>
      <c r="V76" s="4">
        <v>0</v>
      </c>
      <c r="W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9.8016304347826093</v>
      </c>
      <c r="X76" s="4">
        <v>2.4402173913043477</v>
      </c>
      <c r="Y76" s="4">
        <v>8.6956521739130432E-2</v>
      </c>
      <c r="Z76" s="4">
        <v>0</v>
      </c>
      <c r="AA76" s="4">
        <v>4.5570652173913047</v>
      </c>
      <c r="AB76" s="4">
        <v>0</v>
      </c>
      <c r="AC76" s="4">
        <v>2.7173913043478262</v>
      </c>
      <c r="AD76" s="4">
        <v>0</v>
      </c>
      <c r="AE76" s="4">
        <v>0</v>
      </c>
      <c r="AF76" s="1">
        <v>235482</v>
      </c>
      <c r="AG76" s="1">
        <v>5</v>
      </c>
      <c r="AH76"/>
    </row>
    <row r="77" spans="1:34" x14ac:dyDescent="0.25">
      <c r="A77" t="s">
        <v>433</v>
      </c>
      <c r="B77" t="s">
        <v>329</v>
      </c>
      <c r="C77" t="s">
        <v>734</v>
      </c>
      <c r="D77" t="s">
        <v>514</v>
      </c>
      <c r="E77" s="4">
        <v>45.956521739130437</v>
      </c>
      <c r="F77" s="4">
        <f>Nurse[[#This Row],[Total Nurse Staff Hours]]/Nurse[[#This Row],[MDS Census]]</f>
        <v>3.8333727530747401</v>
      </c>
      <c r="G77" s="4">
        <f>Nurse[[#This Row],[Total Direct Care Staff Hours]]/Nurse[[#This Row],[MDS Census]]</f>
        <v>3.5258987701040687</v>
      </c>
      <c r="H77" s="4">
        <f>Nurse[[#This Row],[Total RN Hours (w/ Admin, DON)]]/Nurse[[#This Row],[MDS Census]]</f>
        <v>0.91089167455061504</v>
      </c>
      <c r="I77" s="4">
        <f>Nurse[[#This Row],[RN Hours (excl. Admin, DON)]]/Nurse[[#This Row],[MDS Census]]</f>
        <v>0.60341769157994318</v>
      </c>
      <c r="J77" s="4">
        <f>SUM(Nurse[[#This Row],[RN Hours (excl. Admin, DON)]],Nurse[[#This Row],[RN Admin Hours]],Nurse[[#This Row],[RN DON Hours]],Nurse[[#This Row],[LPN Hours (excl. Admin)]],Nurse[[#This Row],[LPN Admin Hours]],Nurse[[#This Row],[CNA Hours]],Nurse[[#This Row],[NA TR Hours]],Nurse[[#This Row],[Med Aide/Tech Hours]])</f>
        <v>176.16847826086959</v>
      </c>
      <c r="K77" s="4">
        <f>SUM(Nurse[[#This Row],[RN Hours (excl. Admin, DON)]],Nurse[[#This Row],[LPN Hours (excl. Admin)]],Nurse[[#This Row],[CNA Hours]],Nurse[[#This Row],[NA TR Hours]],Nurse[[#This Row],[Med Aide/Tech Hours]])</f>
        <v>162.0380434782609</v>
      </c>
      <c r="L77" s="4">
        <f>SUM(Nurse[[#This Row],[RN Hours (excl. Admin, DON)]],Nurse[[#This Row],[RN Admin Hours]],Nurse[[#This Row],[RN DON Hours]])</f>
        <v>41.861413043478265</v>
      </c>
      <c r="M77" s="4">
        <v>27.730978260869566</v>
      </c>
      <c r="N77" s="4">
        <v>9.5652173913043477</v>
      </c>
      <c r="O77" s="4">
        <v>4.5652173913043477</v>
      </c>
      <c r="P77" s="4">
        <f>SUM(Nurse[[#This Row],[LPN Hours (excl. Admin)]],Nurse[[#This Row],[LPN Admin Hours]])</f>
        <v>24.986413043478262</v>
      </c>
      <c r="Q77" s="4">
        <v>24.986413043478262</v>
      </c>
      <c r="R77" s="4">
        <v>0</v>
      </c>
      <c r="S77" s="4">
        <f>SUM(Nurse[[#This Row],[CNA Hours]],Nurse[[#This Row],[NA TR Hours]],Nurse[[#This Row],[Med Aide/Tech Hours]])</f>
        <v>109.32065217391305</v>
      </c>
      <c r="T77" s="4">
        <v>101.37228260869566</v>
      </c>
      <c r="U77" s="4">
        <v>7.9483695652173916</v>
      </c>
      <c r="V77" s="4">
        <v>0</v>
      </c>
      <c r="W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5.0760869565217392</v>
      </c>
      <c r="X77" s="4">
        <v>5.0760869565217392</v>
      </c>
      <c r="Y77" s="4">
        <v>0</v>
      </c>
      <c r="Z77" s="4">
        <v>0</v>
      </c>
      <c r="AA77" s="4">
        <v>0</v>
      </c>
      <c r="AB77" s="4">
        <v>0</v>
      </c>
      <c r="AC77" s="4">
        <v>0</v>
      </c>
      <c r="AD77" s="4">
        <v>0</v>
      </c>
      <c r="AE77" s="4">
        <v>0</v>
      </c>
      <c r="AF77" s="1">
        <v>235606</v>
      </c>
      <c r="AG77" s="1">
        <v>5</v>
      </c>
      <c r="AH77"/>
    </row>
    <row r="78" spans="1:34" x14ac:dyDescent="0.25">
      <c r="A78" t="s">
        <v>433</v>
      </c>
      <c r="B78" t="s">
        <v>313</v>
      </c>
      <c r="C78" t="s">
        <v>609</v>
      </c>
      <c r="D78" t="s">
        <v>474</v>
      </c>
      <c r="E78" s="4">
        <v>89.565217391304344</v>
      </c>
      <c r="F78" s="4">
        <f>Nurse[[#This Row],[Total Nurse Staff Hours]]/Nurse[[#This Row],[MDS Census]]</f>
        <v>3.5479308252427186</v>
      </c>
      <c r="G78" s="4">
        <f>Nurse[[#This Row],[Total Direct Care Staff Hours]]/Nurse[[#This Row],[MDS Census]]</f>
        <v>3.3392512135922336</v>
      </c>
      <c r="H78" s="4">
        <f>Nurse[[#This Row],[Total RN Hours (w/ Admin, DON)]]/Nurse[[#This Row],[MDS Census]]</f>
        <v>0.84289805825242714</v>
      </c>
      <c r="I78" s="4">
        <f>Nurse[[#This Row],[RN Hours (excl. Admin, DON)]]/Nurse[[#This Row],[MDS Census]]</f>
        <v>0.68355339805825244</v>
      </c>
      <c r="J78" s="4">
        <f>SUM(Nurse[[#This Row],[RN Hours (excl. Admin, DON)]],Nurse[[#This Row],[RN Admin Hours]],Nurse[[#This Row],[RN DON Hours]],Nurse[[#This Row],[LPN Hours (excl. Admin)]],Nurse[[#This Row],[LPN Admin Hours]],Nurse[[#This Row],[CNA Hours]],Nurse[[#This Row],[NA TR Hours]],Nurse[[#This Row],[Med Aide/Tech Hours]])</f>
        <v>317.7711956521739</v>
      </c>
      <c r="K78" s="4">
        <f>SUM(Nurse[[#This Row],[RN Hours (excl. Admin, DON)]],Nurse[[#This Row],[LPN Hours (excl. Admin)]],Nurse[[#This Row],[CNA Hours]],Nurse[[#This Row],[NA TR Hours]],Nurse[[#This Row],[Med Aide/Tech Hours]])</f>
        <v>299.08076086956527</v>
      </c>
      <c r="L78" s="4">
        <f>SUM(Nurse[[#This Row],[RN Hours (excl. Admin, DON)]],Nurse[[#This Row],[RN Admin Hours]],Nurse[[#This Row],[RN DON Hours]])</f>
        <v>75.494347826086951</v>
      </c>
      <c r="M78" s="4">
        <v>61.22260869565217</v>
      </c>
      <c r="N78" s="4">
        <v>10.271739130434783</v>
      </c>
      <c r="O78" s="4">
        <v>4</v>
      </c>
      <c r="P78" s="4">
        <f>SUM(Nurse[[#This Row],[LPN Hours (excl. Admin)]],Nurse[[#This Row],[LPN Admin Hours]])</f>
        <v>95.57423913043479</v>
      </c>
      <c r="Q78" s="4">
        <v>91.155543478260881</v>
      </c>
      <c r="R78" s="4">
        <v>4.4186956521739127</v>
      </c>
      <c r="S78" s="4">
        <f>SUM(Nurse[[#This Row],[CNA Hours]],Nurse[[#This Row],[NA TR Hours]],Nurse[[#This Row],[Med Aide/Tech Hours]])</f>
        <v>146.70260869565217</v>
      </c>
      <c r="T78" s="4">
        <v>110.20608695652173</v>
      </c>
      <c r="U78" s="4">
        <v>36.496521739130436</v>
      </c>
      <c r="V78" s="4">
        <v>0</v>
      </c>
      <c r="W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18.760760869565217</v>
      </c>
      <c r="X78" s="4">
        <v>6.5217391304347824E-2</v>
      </c>
      <c r="Y78" s="4">
        <v>0</v>
      </c>
      <c r="Z78" s="4">
        <v>0</v>
      </c>
      <c r="AA78" s="4">
        <v>17.852934782608695</v>
      </c>
      <c r="AB78" s="4">
        <v>0</v>
      </c>
      <c r="AC78" s="4">
        <v>0.84260869565217389</v>
      </c>
      <c r="AD78" s="4">
        <v>0</v>
      </c>
      <c r="AE78" s="4">
        <v>0</v>
      </c>
      <c r="AF78" s="1">
        <v>235587</v>
      </c>
      <c r="AG78" s="1">
        <v>5</v>
      </c>
      <c r="AH78"/>
    </row>
    <row r="79" spans="1:34" x14ac:dyDescent="0.25">
      <c r="A79" t="s">
        <v>433</v>
      </c>
      <c r="B79" t="s">
        <v>89</v>
      </c>
      <c r="C79" t="s">
        <v>566</v>
      </c>
      <c r="D79" t="s">
        <v>465</v>
      </c>
      <c r="E79" s="4">
        <v>97.423913043478265</v>
      </c>
      <c r="F79" s="4">
        <f>Nurse[[#This Row],[Total Nurse Staff Hours]]/Nurse[[#This Row],[MDS Census]]</f>
        <v>3.5685986834765133</v>
      </c>
      <c r="G79" s="4">
        <f>Nurse[[#This Row],[Total Direct Care Staff Hours]]/Nurse[[#This Row],[MDS Census]]</f>
        <v>3.4607475175722398</v>
      </c>
      <c r="H79" s="4">
        <f>Nurse[[#This Row],[Total RN Hours (w/ Admin, DON)]]/Nurse[[#This Row],[MDS Census]]</f>
        <v>1.0999520249916317</v>
      </c>
      <c r="I79" s="4">
        <f>Nurse[[#This Row],[RN Hours (excl. Admin, DON)]]/Nurse[[#This Row],[MDS Census]]</f>
        <v>0.99210085908735868</v>
      </c>
      <c r="J79" s="4">
        <f>SUM(Nurse[[#This Row],[RN Hours (excl. Admin, DON)]],Nurse[[#This Row],[RN Admin Hours]],Nurse[[#This Row],[RN DON Hours]],Nurse[[#This Row],[LPN Hours (excl. Admin)]],Nurse[[#This Row],[LPN Admin Hours]],Nurse[[#This Row],[CNA Hours]],Nurse[[#This Row],[NA TR Hours]],Nurse[[#This Row],[Med Aide/Tech Hours]])</f>
        <v>347.66684782608684</v>
      </c>
      <c r="K79" s="4">
        <f>SUM(Nurse[[#This Row],[RN Hours (excl. Admin, DON)]],Nurse[[#This Row],[LPN Hours (excl. Admin)]],Nurse[[#This Row],[CNA Hours]],Nurse[[#This Row],[NA TR Hours]],Nurse[[#This Row],[Med Aide/Tech Hours]])</f>
        <v>337.15956521739116</v>
      </c>
      <c r="L79" s="4">
        <f>SUM(Nurse[[#This Row],[RN Hours (excl. Admin, DON)]],Nurse[[#This Row],[RN Admin Hours]],Nurse[[#This Row],[RN DON Hours]])</f>
        <v>107.16163043478257</v>
      </c>
      <c r="M79" s="4">
        <v>96.654347826086919</v>
      </c>
      <c r="N79" s="4">
        <v>5.5616304347826073</v>
      </c>
      <c r="O79" s="4">
        <v>4.9456521739130439</v>
      </c>
      <c r="P79" s="4">
        <f>SUM(Nurse[[#This Row],[LPN Hours (excl. Admin)]],Nurse[[#This Row],[LPN Admin Hours]])</f>
        <v>84.709456521739114</v>
      </c>
      <c r="Q79" s="4">
        <v>84.709456521739114</v>
      </c>
      <c r="R79" s="4">
        <v>0</v>
      </c>
      <c r="S79" s="4">
        <f>SUM(Nurse[[#This Row],[CNA Hours]],Nurse[[#This Row],[NA TR Hours]],Nurse[[#This Row],[Med Aide/Tech Hours]])</f>
        <v>155.79576086956519</v>
      </c>
      <c r="T79" s="4">
        <v>153.35608695652169</v>
      </c>
      <c r="U79" s="4">
        <v>2.4396739130434781</v>
      </c>
      <c r="V79" s="4">
        <v>0</v>
      </c>
      <c r="W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9" s="4">
        <v>0</v>
      </c>
      <c r="Y79" s="4">
        <v>0</v>
      </c>
      <c r="Z79" s="4">
        <v>0</v>
      </c>
      <c r="AA79" s="4">
        <v>0</v>
      </c>
      <c r="AB79" s="4">
        <v>0</v>
      </c>
      <c r="AC79" s="4">
        <v>0</v>
      </c>
      <c r="AD79" s="4">
        <v>0</v>
      </c>
      <c r="AE79" s="4">
        <v>0</v>
      </c>
      <c r="AF79" s="1">
        <v>235225</v>
      </c>
      <c r="AG79" s="1">
        <v>5</v>
      </c>
      <c r="AH79"/>
    </row>
    <row r="80" spans="1:34" x14ac:dyDescent="0.25">
      <c r="A80" t="s">
        <v>433</v>
      </c>
      <c r="B80" t="s">
        <v>230</v>
      </c>
      <c r="C80" t="s">
        <v>643</v>
      </c>
      <c r="D80" t="s">
        <v>474</v>
      </c>
      <c r="E80" s="4">
        <v>83.271739130434781</v>
      </c>
      <c r="F80" s="4">
        <f>Nurse[[#This Row],[Total Nurse Staff Hours]]/Nurse[[#This Row],[MDS Census]]</f>
        <v>3.1809084975851714</v>
      </c>
      <c r="G80" s="4">
        <f>Nurse[[#This Row],[Total Direct Care Staff Hours]]/Nurse[[#This Row],[MDS Census]]</f>
        <v>3.0126145411826131</v>
      </c>
      <c r="H80" s="4">
        <f>Nurse[[#This Row],[Total RN Hours (w/ Admin, DON)]]/Nurse[[#This Row],[MDS Census]]</f>
        <v>0.53273071400600436</v>
      </c>
      <c r="I80" s="4">
        <f>Nurse[[#This Row],[RN Hours (excl. Admin, DON)]]/Nurse[[#This Row],[MDS Census]]</f>
        <v>0.38111865291737373</v>
      </c>
      <c r="J80" s="4">
        <f>SUM(Nurse[[#This Row],[RN Hours (excl. Admin, DON)]],Nurse[[#This Row],[RN Admin Hours]],Nurse[[#This Row],[RN DON Hours]],Nurse[[#This Row],[LPN Hours (excl. Admin)]],Nurse[[#This Row],[LPN Admin Hours]],Nurse[[#This Row],[CNA Hours]],Nurse[[#This Row],[NA TR Hours]],Nurse[[#This Row],[Med Aide/Tech Hours]])</f>
        <v>264.87978260869562</v>
      </c>
      <c r="K80" s="4">
        <f>SUM(Nurse[[#This Row],[RN Hours (excl. Admin, DON)]],Nurse[[#This Row],[LPN Hours (excl. Admin)]],Nurse[[#This Row],[CNA Hours]],Nurse[[#This Row],[NA TR Hours]],Nurse[[#This Row],[Med Aide/Tech Hours]])</f>
        <v>250.86565217391302</v>
      </c>
      <c r="L80" s="4">
        <f>SUM(Nurse[[#This Row],[RN Hours (excl. Admin, DON)]],Nurse[[#This Row],[RN Admin Hours]],Nurse[[#This Row],[RN DON Hours]])</f>
        <v>44.361413043478258</v>
      </c>
      <c r="M80" s="4">
        <v>31.736413043478262</v>
      </c>
      <c r="N80" s="4">
        <v>8.2554347826086953</v>
      </c>
      <c r="O80" s="4">
        <v>4.3695652173913047</v>
      </c>
      <c r="P80" s="4">
        <f>SUM(Nurse[[#This Row],[LPN Hours (excl. Admin)]],Nurse[[#This Row],[LPN Admin Hours]])</f>
        <v>89.847934782608675</v>
      </c>
      <c r="Q80" s="4">
        <v>88.45880434782606</v>
      </c>
      <c r="R80" s="4">
        <v>1.3891304347826086</v>
      </c>
      <c r="S80" s="4">
        <f>SUM(Nurse[[#This Row],[CNA Hours]],Nurse[[#This Row],[NA TR Hours]],Nurse[[#This Row],[Med Aide/Tech Hours]])</f>
        <v>130.67043478260871</v>
      </c>
      <c r="T80" s="4">
        <v>129.67043478260871</v>
      </c>
      <c r="U80" s="4">
        <v>1</v>
      </c>
      <c r="V80" s="4">
        <v>0</v>
      </c>
      <c r="W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45.295543478260853</v>
      </c>
      <c r="X80" s="4">
        <v>0</v>
      </c>
      <c r="Y80" s="4">
        <v>0</v>
      </c>
      <c r="Z80" s="4">
        <v>0</v>
      </c>
      <c r="AA80" s="4">
        <v>4.0158695652173915</v>
      </c>
      <c r="AB80" s="4">
        <v>8.478260869565217E-2</v>
      </c>
      <c r="AC80" s="4">
        <v>41.194891304347813</v>
      </c>
      <c r="AD80" s="4">
        <v>0</v>
      </c>
      <c r="AE80" s="4">
        <v>0</v>
      </c>
      <c r="AF80" s="1">
        <v>235467</v>
      </c>
      <c r="AG80" s="1">
        <v>5</v>
      </c>
      <c r="AH80"/>
    </row>
    <row r="81" spans="1:34" x14ac:dyDescent="0.25">
      <c r="A81" t="s">
        <v>433</v>
      </c>
      <c r="B81" t="s">
        <v>308</v>
      </c>
      <c r="C81" t="s">
        <v>643</v>
      </c>
      <c r="D81" t="s">
        <v>474</v>
      </c>
      <c r="E81" s="4">
        <v>132.59782608695653</v>
      </c>
      <c r="F81" s="4">
        <f>Nurse[[#This Row],[Total Nurse Staff Hours]]/Nurse[[#This Row],[MDS Census]]</f>
        <v>3.2712148536765309</v>
      </c>
      <c r="G81" s="4">
        <f>Nurse[[#This Row],[Total Direct Care Staff Hours]]/Nurse[[#This Row],[MDS Census]]</f>
        <v>2.9940036068530209</v>
      </c>
      <c r="H81" s="4">
        <f>Nurse[[#This Row],[Total RN Hours (w/ Admin, DON)]]/Nurse[[#This Row],[MDS Census]]</f>
        <v>0.6640913189605705</v>
      </c>
      <c r="I81" s="4">
        <f>Nurse[[#This Row],[RN Hours (excl. Admin, DON)]]/Nurse[[#This Row],[MDS Census]]</f>
        <v>0.4127018608082631</v>
      </c>
      <c r="J81" s="4">
        <f>SUM(Nurse[[#This Row],[RN Hours (excl. Admin, DON)]],Nurse[[#This Row],[RN Admin Hours]],Nurse[[#This Row],[RN DON Hours]],Nurse[[#This Row],[LPN Hours (excl. Admin)]],Nurse[[#This Row],[LPN Admin Hours]],Nurse[[#This Row],[CNA Hours]],Nurse[[#This Row],[NA TR Hours]],Nurse[[#This Row],[Med Aide/Tech Hours]])</f>
        <v>433.7559782608696</v>
      </c>
      <c r="K81" s="4">
        <f>SUM(Nurse[[#This Row],[RN Hours (excl. Admin, DON)]],Nurse[[#This Row],[LPN Hours (excl. Admin)]],Nurse[[#This Row],[CNA Hours]],Nurse[[#This Row],[NA TR Hours]],Nurse[[#This Row],[Med Aide/Tech Hours]])</f>
        <v>396.99836956521744</v>
      </c>
      <c r="L81" s="4">
        <f>SUM(Nurse[[#This Row],[RN Hours (excl. Admin, DON)]],Nurse[[#This Row],[RN Admin Hours]],Nurse[[#This Row],[RN DON Hours]])</f>
        <v>88.057065217391312</v>
      </c>
      <c r="M81" s="4">
        <v>54.723369565217411</v>
      </c>
      <c r="N81" s="4">
        <v>32.898913043478238</v>
      </c>
      <c r="O81" s="4">
        <v>0.43478260869565216</v>
      </c>
      <c r="P81" s="4">
        <f>SUM(Nurse[[#This Row],[LPN Hours (excl. Admin)]],Nurse[[#This Row],[LPN Admin Hours]])</f>
        <v>116.58641304347826</v>
      </c>
      <c r="Q81" s="4">
        <v>113.16249999999999</v>
      </c>
      <c r="R81" s="4">
        <v>3.4239130434782608</v>
      </c>
      <c r="S81" s="4">
        <f>SUM(Nurse[[#This Row],[CNA Hours]],Nurse[[#This Row],[NA TR Hours]],Nurse[[#This Row],[Med Aide/Tech Hours]])</f>
        <v>229.11250000000007</v>
      </c>
      <c r="T81" s="4">
        <v>215.09836956521747</v>
      </c>
      <c r="U81" s="4">
        <v>14.014130434782613</v>
      </c>
      <c r="V81" s="4">
        <v>0</v>
      </c>
      <c r="W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21.95</v>
      </c>
      <c r="X81" s="4">
        <v>0.67989130434782608</v>
      </c>
      <c r="Y81" s="4">
        <v>0</v>
      </c>
      <c r="Z81" s="4">
        <v>0</v>
      </c>
      <c r="AA81" s="4">
        <v>1.1494565217391304</v>
      </c>
      <c r="AB81" s="4">
        <v>0</v>
      </c>
      <c r="AC81" s="4">
        <v>20.120652173913044</v>
      </c>
      <c r="AD81" s="4">
        <v>0</v>
      </c>
      <c r="AE81" s="4">
        <v>0</v>
      </c>
      <c r="AF81" s="1">
        <v>235578</v>
      </c>
      <c r="AG81" s="1">
        <v>5</v>
      </c>
      <c r="AH81"/>
    </row>
    <row r="82" spans="1:34" x14ac:dyDescent="0.25">
      <c r="A82" t="s">
        <v>433</v>
      </c>
      <c r="B82" t="s">
        <v>350</v>
      </c>
      <c r="C82" t="s">
        <v>717</v>
      </c>
      <c r="D82" t="s">
        <v>501</v>
      </c>
      <c r="E82" s="4">
        <v>24.423913043478262</v>
      </c>
      <c r="F82" s="4">
        <f>Nurse[[#This Row],[Total Nurse Staff Hours]]/Nurse[[#This Row],[MDS Census]]</f>
        <v>5.3640409434801954</v>
      </c>
      <c r="G82" s="4">
        <f>Nurse[[#This Row],[Total Direct Care Staff Hours]]/Nurse[[#This Row],[MDS Census]]</f>
        <v>4.6508678237650196</v>
      </c>
      <c r="H82" s="4">
        <f>Nurse[[#This Row],[Total RN Hours (w/ Admin, DON)]]/Nurse[[#This Row],[MDS Census]]</f>
        <v>1.1279483756119271</v>
      </c>
      <c r="I82" s="4">
        <f>Nurse[[#This Row],[RN Hours (excl. Admin, DON)]]/Nurse[[#This Row],[MDS Census]]</f>
        <v>0.41477525589675118</v>
      </c>
      <c r="J82" s="4">
        <f>SUM(Nurse[[#This Row],[RN Hours (excl. Admin, DON)]],Nurse[[#This Row],[RN Admin Hours]],Nurse[[#This Row],[RN DON Hours]],Nurse[[#This Row],[LPN Hours (excl. Admin)]],Nurse[[#This Row],[LPN Admin Hours]],Nurse[[#This Row],[CNA Hours]],Nurse[[#This Row],[NA TR Hours]],Nurse[[#This Row],[Med Aide/Tech Hours]])</f>
        <v>131.01086956521738</v>
      </c>
      <c r="K82" s="4">
        <f>SUM(Nurse[[#This Row],[RN Hours (excl. Admin, DON)]],Nurse[[#This Row],[LPN Hours (excl. Admin)]],Nurse[[#This Row],[CNA Hours]],Nurse[[#This Row],[NA TR Hours]],Nurse[[#This Row],[Med Aide/Tech Hours]])</f>
        <v>113.59239130434781</v>
      </c>
      <c r="L82" s="4">
        <f>SUM(Nurse[[#This Row],[RN Hours (excl. Admin, DON)]],Nurse[[#This Row],[RN Admin Hours]],Nurse[[#This Row],[RN DON Hours]])</f>
        <v>27.548913043478262</v>
      </c>
      <c r="M82" s="4">
        <v>10.130434782608695</v>
      </c>
      <c r="N82" s="4">
        <v>12.722826086956522</v>
      </c>
      <c r="O82" s="4">
        <v>4.6956521739130439</v>
      </c>
      <c r="P82" s="4">
        <f>SUM(Nurse[[#This Row],[LPN Hours (excl. Admin)]],Nurse[[#This Row],[LPN Admin Hours]])</f>
        <v>38.986413043478258</v>
      </c>
      <c r="Q82" s="4">
        <v>38.986413043478258</v>
      </c>
      <c r="R82" s="4">
        <v>0</v>
      </c>
      <c r="S82" s="4">
        <f>SUM(Nurse[[#This Row],[CNA Hours]],Nurse[[#This Row],[NA TR Hours]],Nurse[[#This Row],[Med Aide/Tech Hours]])</f>
        <v>64.475543478260875</v>
      </c>
      <c r="T82" s="4">
        <v>61.263586956521742</v>
      </c>
      <c r="U82" s="4">
        <v>0</v>
      </c>
      <c r="V82" s="4">
        <v>3.2119565217391304</v>
      </c>
      <c r="W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2" s="4">
        <v>0</v>
      </c>
      <c r="Y82" s="4">
        <v>0</v>
      </c>
      <c r="Z82" s="4">
        <v>0</v>
      </c>
      <c r="AA82" s="4">
        <v>0</v>
      </c>
      <c r="AB82" s="4">
        <v>0</v>
      </c>
      <c r="AC82" s="4">
        <v>0</v>
      </c>
      <c r="AD82" s="4">
        <v>0</v>
      </c>
      <c r="AE82" s="4">
        <v>0</v>
      </c>
      <c r="AF82" s="1">
        <v>235634</v>
      </c>
      <c r="AG82" s="1">
        <v>5</v>
      </c>
      <c r="AH82"/>
    </row>
    <row r="83" spans="1:34" x14ac:dyDescent="0.25">
      <c r="A83" t="s">
        <v>433</v>
      </c>
      <c r="B83" t="s">
        <v>333</v>
      </c>
      <c r="C83" t="s">
        <v>651</v>
      </c>
      <c r="D83" t="s">
        <v>481</v>
      </c>
      <c r="E83" s="4">
        <v>36.065217391304351</v>
      </c>
      <c r="F83" s="4">
        <f>Nurse[[#This Row],[Total Nurse Staff Hours]]/Nurse[[#This Row],[MDS Census]]</f>
        <v>3.2362628089210359</v>
      </c>
      <c r="G83" s="4">
        <f>Nurse[[#This Row],[Total Direct Care Staff Hours]]/Nurse[[#This Row],[MDS Census]]</f>
        <v>2.927643158529234</v>
      </c>
      <c r="H83" s="4">
        <f>Nurse[[#This Row],[Total RN Hours (w/ Admin, DON)]]/Nurse[[#This Row],[MDS Census]]</f>
        <v>0.88832429174201322</v>
      </c>
      <c r="I83" s="4">
        <f>Nurse[[#This Row],[RN Hours (excl. Admin, DON)]]/Nurse[[#This Row],[MDS Census]]</f>
        <v>0.57970464135021105</v>
      </c>
      <c r="J83" s="4">
        <f>SUM(Nurse[[#This Row],[RN Hours (excl. Admin, DON)]],Nurse[[#This Row],[RN Admin Hours]],Nurse[[#This Row],[RN DON Hours]],Nurse[[#This Row],[LPN Hours (excl. Admin)]],Nurse[[#This Row],[LPN Admin Hours]],Nurse[[#This Row],[CNA Hours]],Nurse[[#This Row],[NA TR Hours]],Nurse[[#This Row],[Med Aide/Tech Hours]])</f>
        <v>116.71652173913041</v>
      </c>
      <c r="K83" s="4">
        <f>SUM(Nurse[[#This Row],[RN Hours (excl. Admin, DON)]],Nurse[[#This Row],[LPN Hours (excl. Admin)]],Nurse[[#This Row],[CNA Hours]],Nurse[[#This Row],[NA TR Hours]],Nurse[[#This Row],[Med Aide/Tech Hours]])</f>
        <v>105.58608695652173</v>
      </c>
      <c r="L83" s="4">
        <f>SUM(Nurse[[#This Row],[RN Hours (excl. Admin, DON)]],Nurse[[#This Row],[RN Admin Hours]],Nurse[[#This Row],[RN DON Hours]])</f>
        <v>32.037608695652175</v>
      </c>
      <c r="M83" s="4">
        <v>20.907173913043483</v>
      </c>
      <c r="N83" s="4">
        <v>5.8260869565217392</v>
      </c>
      <c r="O83" s="4">
        <v>5.3043478260869561</v>
      </c>
      <c r="P83" s="4">
        <f>SUM(Nurse[[#This Row],[LPN Hours (excl. Admin)]],Nurse[[#This Row],[LPN Admin Hours]])</f>
        <v>13.695217391304348</v>
      </c>
      <c r="Q83" s="4">
        <v>13.695217391304348</v>
      </c>
      <c r="R83" s="4">
        <v>0</v>
      </c>
      <c r="S83" s="4">
        <f>SUM(Nurse[[#This Row],[CNA Hours]],Nurse[[#This Row],[NA TR Hours]],Nurse[[#This Row],[Med Aide/Tech Hours]])</f>
        <v>70.983695652173907</v>
      </c>
      <c r="T83" s="4">
        <v>60.702934782608686</v>
      </c>
      <c r="U83" s="4">
        <v>10.280760869565219</v>
      </c>
      <c r="V83" s="4">
        <v>0</v>
      </c>
      <c r="W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3" s="4">
        <v>0</v>
      </c>
      <c r="Y83" s="4">
        <v>0</v>
      </c>
      <c r="Z83" s="4">
        <v>0</v>
      </c>
      <c r="AA83" s="4">
        <v>0</v>
      </c>
      <c r="AB83" s="4">
        <v>0</v>
      </c>
      <c r="AC83" s="4">
        <v>0</v>
      </c>
      <c r="AD83" s="4">
        <v>0</v>
      </c>
      <c r="AE83" s="4">
        <v>0</v>
      </c>
      <c r="AF83" s="1">
        <v>235612</v>
      </c>
      <c r="AG83" s="1">
        <v>5</v>
      </c>
      <c r="AH83"/>
    </row>
    <row r="84" spans="1:34" x14ac:dyDescent="0.25">
      <c r="A84" t="s">
        <v>433</v>
      </c>
      <c r="B84" t="s">
        <v>101</v>
      </c>
      <c r="C84" t="s">
        <v>606</v>
      </c>
      <c r="D84" t="s">
        <v>504</v>
      </c>
      <c r="E84" s="4">
        <v>34.836956521739133</v>
      </c>
      <c r="F84" s="4">
        <f>Nurse[[#This Row],[Total Nurse Staff Hours]]/Nurse[[#This Row],[MDS Census]]</f>
        <v>6.26380655226209</v>
      </c>
      <c r="G84" s="4">
        <f>Nurse[[#This Row],[Total Direct Care Staff Hours]]/Nurse[[#This Row],[MDS Census]]</f>
        <v>5.3300312012480502</v>
      </c>
      <c r="H84" s="4">
        <f>Nurse[[#This Row],[Total RN Hours (w/ Admin, DON)]]/Nurse[[#This Row],[MDS Census]]</f>
        <v>1.1273790951638065</v>
      </c>
      <c r="I84" s="4">
        <f>Nurse[[#This Row],[RN Hours (excl. Admin, DON)]]/Nurse[[#This Row],[MDS Census]]</f>
        <v>0.87028081123244927</v>
      </c>
      <c r="J84" s="4">
        <f>SUM(Nurse[[#This Row],[RN Hours (excl. Admin, DON)]],Nurse[[#This Row],[RN Admin Hours]],Nurse[[#This Row],[RN DON Hours]],Nurse[[#This Row],[LPN Hours (excl. Admin)]],Nurse[[#This Row],[LPN Admin Hours]],Nurse[[#This Row],[CNA Hours]],Nurse[[#This Row],[NA TR Hours]],Nurse[[#This Row],[Med Aide/Tech Hours]])</f>
        <v>218.21195652173913</v>
      </c>
      <c r="K84" s="4">
        <f>SUM(Nurse[[#This Row],[RN Hours (excl. Admin, DON)]],Nurse[[#This Row],[LPN Hours (excl. Admin)]],Nurse[[#This Row],[CNA Hours]],Nurse[[#This Row],[NA TR Hours]],Nurse[[#This Row],[Med Aide/Tech Hours]])</f>
        <v>185.68206521739131</v>
      </c>
      <c r="L84" s="4">
        <f>SUM(Nurse[[#This Row],[RN Hours (excl. Admin, DON)]],Nurse[[#This Row],[RN Admin Hours]],Nurse[[#This Row],[RN DON Hours]])</f>
        <v>39.274456521739133</v>
      </c>
      <c r="M84" s="4">
        <v>30.317934782608695</v>
      </c>
      <c r="N84" s="4">
        <v>0</v>
      </c>
      <c r="O84" s="4">
        <v>8.9565217391304355</v>
      </c>
      <c r="P84" s="4">
        <f>SUM(Nurse[[#This Row],[LPN Hours (excl. Admin)]],Nurse[[#This Row],[LPN Admin Hours]])</f>
        <v>50.173913043478265</v>
      </c>
      <c r="Q84" s="4">
        <v>26.600543478260871</v>
      </c>
      <c r="R84" s="4">
        <v>23.573369565217391</v>
      </c>
      <c r="S84" s="4">
        <f>SUM(Nurse[[#This Row],[CNA Hours]],Nurse[[#This Row],[NA TR Hours]],Nurse[[#This Row],[Med Aide/Tech Hours]])</f>
        <v>128.76358695652175</v>
      </c>
      <c r="T84" s="4">
        <v>128.76358695652175</v>
      </c>
      <c r="U84" s="4">
        <v>0</v>
      </c>
      <c r="V84" s="4">
        <v>0</v>
      </c>
      <c r="W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3.2608695652173916</v>
      </c>
      <c r="X84" s="4">
        <v>0</v>
      </c>
      <c r="Y84" s="4">
        <v>0</v>
      </c>
      <c r="Z84" s="4">
        <v>0</v>
      </c>
      <c r="AA84" s="4">
        <v>1.3478260869565217</v>
      </c>
      <c r="AB84" s="4">
        <v>0</v>
      </c>
      <c r="AC84" s="4">
        <v>1.9130434782608696</v>
      </c>
      <c r="AD84" s="4">
        <v>0</v>
      </c>
      <c r="AE84" s="4">
        <v>0</v>
      </c>
      <c r="AF84" s="1">
        <v>235248</v>
      </c>
      <c r="AG84" s="1">
        <v>5</v>
      </c>
      <c r="AH84"/>
    </row>
    <row r="85" spans="1:34" x14ac:dyDescent="0.25">
      <c r="A85" t="s">
        <v>433</v>
      </c>
      <c r="B85" t="s">
        <v>157</v>
      </c>
      <c r="C85" t="s">
        <v>670</v>
      </c>
      <c r="D85" t="s">
        <v>479</v>
      </c>
      <c r="E85" s="4">
        <v>57.663043478260867</v>
      </c>
      <c r="F85" s="4">
        <f>Nurse[[#This Row],[Total Nurse Staff Hours]]/Nurse[[#This Row],[MDS Census]]</f>
        <v>3.976908576814326</v>
      </c>
      <c r="G85" s="4">
        <f>Nurse[[#This Row],[Total Direct Care Staff Hours]]/Nurse[[#This Row],[MDS Census]]</f>
        <v>3.6238454288407165</v>
      </c>
      <c r="H85" s="4">
        <f>Nurse[[#This Row],[Total RN Hours (w/ Admin, DON)]]/Nurse[[#This Row],[MDS Census]]</f>
        <v>0.75089538171536285</v>
      </c>
      <c r="I85" s="4">
        <f>Nurse[[#This Row],[RN Hours (excl. Admin, DON)]]/Nurse[[#This Row],[MDS Census]]</f>
        <v>0.39783223374175308</v>
      </c>
      <c r="J85" s="4">
        <f>SUM(Nurse[[#This Row],[RN Hours (excl. Admin, DON)]],Nurse[[#This Row],[RN Admin Hours]],Nurse[[#This Row],[RN DON Hours]],Nurse[[#This Row],[LPN Hours (excl. Admin)]],Nurse[[#This Row],[LPN Admin Hours]],Nurse[[#This Row],[CNA Hours]],Nurse[[#This Row],[NA TR Hours]],Nurse[[#This Row],[Med Aide/Tech Hours]])</f>
        <v>229.32065217391303</v>
      </c>
      <c r="K85" s="4">
        <f>SUM(Nurse[[#This Row],[RN Hours (excl. Admin, DON)]],Nurse[[#This Row],[LPN Hours (excl. Admin)]],Nurse[[#This Row],[CNA Hours]],Nurse[[#This Row],[NA TR Hours]],Nurse[[#This Row],[Med Aide/Tech Hours]])</f>
        <v>208.96195652173913</v>
      </c>
      <c r="L85" s="4">
        <f>SUM(Nurse[[#This Row],[RN Hours (excl. Admin, DON)]],Nurse[[#This Row],[RN Admin Hours]],Nurse[[#This Row],[RN DON Hours]])</f>
        <v>43.298913043478258</v>
      </c>
      <c r="M85" s="4">
        <v>22.940217391304348</v>
      </c>
      <c r="N85" s="4">
        <v>14.967391304347826</v>
      </c>
      <c r="O85" s="4">
        <v>5.3913043478260869</v>
      </c>
      <c r="P85" s="4">
        <f>SUM(Nurse[[#This Row],[LPN Hours (excl. Admin)]],Nurse[[#This Row],[LPN Admin Hours]])</f>
        <v>49.206521739130437</v>
      </c>
      <c r="Q85" s="4">
        <v>49.206521739130437</v>
      </c>
      <c r="R85" s="4">
        <v>0</v>
      </c>
      <c r="S85" s="4">
        <f>SUM(Nurse[[#This Row],[CNA Hours]],Nurse[[#This Row],[NA TR Hours]],Nurse[[#This Row],[Med Aide/Tech Hours]])</f>
        <v>136.81521739130434</v>
      </c>
      <c r="T85" s="4">
        <v>136.81521739130434</v>
      </c>
      <c r="U85" s="4">
        <v>0</v>
      </c>
      <c r="V85" s="4">
        <v>0</v>
      </c>
      <c r="W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5" s="4">
        <v>0</v>
      </c>
      <c r="Y85" s="4">
        <v>0</v>
      </c>
      <c r="Z85" s="4">
        <v>0</v>
      </c>
      <c r="AA85" s="4">
        <v>0</v>
      </c>
      <c r="AB85" s="4">
        <v>0</v>
      </c>
      <c r="AC85" s="4">
        <v>0</v>
      </c>
      <c r="AD85" s="4">
        <v>0</v>
      </c>
      <c r="AE85" s="4">
        <v>0</v>
      </c>
      <c r="AF85" s="1">
        <v>235345</v>
      </c>
      <c r="AG85" s="1">
        <v>5</v>
      </c>
      <c r="AH85"/>
    </row>
    <row r="86" spans="1:34" x14ac:dyDescent="0.25">
      <c r="A86" t="s">
        <v>433</v>
      </c>
      <c r="B86" t="s">
        <v>394</v>
      </c>
      <c r="C86" t="s">
        <v>627</v>
      </c>
      <c r="D86" t="s">
        <v>516</v>
      </c>
      <c r="E86" s="4">
        <v>2.847826086956522</v>
      </c>
      <c r="F86" s="4">
        <f>Nurse[[#This Row],[Total Nurse Staff Hours]]/Nurse[[#This Row],[MDS Census]]</f>
        <v>10.748473282442745</v>
      </c>
      <c r="G86" s="4">
        <f>Nurse[[#This Row],[Total Direct Care Staff Hours]]/Nurse[[#This Row],[MDS Census]]</f>
        <v>10.427862595419844</v>
      </c>
      <c r="H86" s="4">
        <f>Nurse[[#This Row],[Total RN Hours (w/ Admin, DON)]]/Nurse[[#This Row],[MDS Census]]</f>
        <v>8.1099236641221335</v>
      </c>
      <c r="I86" s="4">
        <f>Nurse[[#This Row],[RN Hours (excl. Admin, DON)]]/Nurse[[#This Row],[MDS Census]]</f>
        <v>7.7893129770992333</v>
      </c>
      <c r="J86" s="4">
        <f>SUM(Nurse[[#This Row],[RN Hours (excl. Admin, DON)]],Nurse[[#This Row],[RN Admin Hours]],Nurse[[#This Row],[RN DON Hours]],Nurse[[#This Row],[LPN Hours (excl. Admin)]],Nurse[[#This Row],[LPN Admin Hours]],Nurse[[#This Row],[CNA Hours]],Nurse[[#This Row],[NA TR Hours]],Nurse[[#This Row],[Med Aide/Tech Hours]])</f>
        <v>30.609782608695646</v>
      </c>
      <c r="K86" s="4">
        <f>SUM(Nurse[[#This Row],[RN Hours (excl. Admin, DON)]],Nurse[[#This Row],[LPN Hours (excl. Admin)]],Nurse[[#This Row],[CNA Hours]],Nurse[[#This Row],[NA TR Hours]],Nurse[[#This Row],[Med Aide/Tech Hours]])</f>
        <v>29.696739130434779</v>
      </c>
      <c r="L86" s="4">
        <f>SUM(Nurse[[#This Row],[RN Hours (excl. Admin, DON)]],Nurse[[#This Row],[RN Admin Hours]],Nurse[[#This Row],[RN DON Hours]])</f>
        <v>23.095652173913034</v>
      </c>
      <c r="M86" s="4">
        <v>22.182608695652167</v>
      </c>
      <c r="N86" s="4">
        <v>0.83695652173913049</v>
      </c>
      <c r="O86" s="4">
        <v>7.6086956521739135E-2</v>
      </c>
      <c r="P86" s="4">
        <f>SUM(Nurse[[#This Row],[LPN Hours (excl. Admin)]],Nurse[[#This Row],[LPN Admin Hours]])</f>
        <v>0</v>
      </c>
      <c r="Q86" s="4">
        <v>0</v>
      </c>
      <c r="R86" s="4">
        <v>0</v>
      </c>
      <c r="S86" s="4">
        <f>SUM(Nurse[[#This Row],[CNA Hours]],Nurse[[#This Row],[NA TR Hours]],Nurse[[#This Row],[Med Aide/Tech Hours]])</f>
        <v>7.5141304347826097</v>
      </c>
      <c r="T86" s="4">
        <v>7.5141304347826097</v>
      </c>
      <c r="U86" s="4">
        <v>0</v>
      </c>
      <c r="V86" s="4">
        <v>0</v>
      </c>
      <c r="W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6" s="4">
        <v>0</v>
      </c>
      <c r="Y86" s="4">
        <v>0</v>
      </c>
      <c r="Z86" s="4">
        <v>0</v>
      </c>
      <c r="AA86" s="4">
        <v>0</v>
      </c>
      <c r="AB86" s="4">
        <v>0</v>
      </c>
      <c r="AC86" s="4">
        <v>0</v>
      </c>
      <c r="AD86" s="4">
        <v>0</v>
      </c>
      <c r="AE86" s="4">
        <v>0</v>
      </c>
      <c r="AF86" s="1">
        <v>235713</v>
      </c>
      <c r="AG86" s="1">
        <v>5</v>
      </c>
      <c r="AH86"/>
    </row>
    <row r="87" spans="1:34" x14ac:dyDescent="0.25">
      <c r="A87" t="s">
        <v>433</v>
      </c>
      <c r="B87" t="s">
        <v>408</v>
      </c>
      <c r="C87" t="s">
        <v>730</v>
      </c>
      <c r="D87" t="s">
        <v>493</v>
      </c>
      <c r="E87" s="4">
        <v>26.532608695652176</v>
      </c>
      <c r="F87" s="4">
        <f>Nurse[[#This Row],[Total Nurse Staff Hours]]/Nurse[[#This Row],[MDS Census]]</f>
        <v>3.889041376485046</v>
      </c>
      <c r="G87" s="4">
        <f>Nurse[[#This Row],[Total Direct Care Staff Hours]]/Nurse[[#This Row],[MDS Census]]</f>
        <v>3.6989553461696016</v>
      </c>
      <c r="H87" s="4">
        <f>Nurse[[#This Row],[Total RN Hours (w/ Admin, DON)]]/Nurse[[#This Row],[MDS Census]]</f>
        <v>1.043977877918886</v>
      </c>
      <c r="I87" s="4">
        <f>Nurse[[#This Row],[RN Hours (excl. Admin, DON)]]/Nurse[[#This Row],[MDS Census]]</f>
        <v>0.85389184760344139</v>
      </c>
      <c r="J87" s="4">
        <f>SUM(Nurse[[#This Row],[RN Hours (excl. Admin, DON)]],Nurse[[#This Row],[RN Admin Hours]],Nurse[[#This Row],[RN DON Hours]],Nurse[[#This Row],[LPN Hours (excl. Admin)]],Nurse[[#This Row],[LPN Admin Hours]],Nurse[[#This Row],[CNA Hours]],Nurse[[#This Row],[NA TR Hours]],Nurse[[#This Row],[Med Aide/Tech Hours]])</f>
        <v>103.18641304347824</v>
      </c>
      <c r="K87" s="4">
        <f>SUM(Nurse[[#This Row],[RN Hours (excl. Admin, DON)]],Nurse[[#This Row],[LPN Hours (excl. Admin)]],Nurse[[#This Row],[CNA Hours]],Nurse[[#This Row],[NA TR Hours]],Nurse[[#This Row],[Med Aide/Tech Hours]])</f>
        <v>98.142934782608677</v>
      </c>
      <c r="L87" s="4">
        <f>SUM(Nurse[[#This Row],[RN Hours (excl. Admin, DON)]],Nurse[[#This Row],[RN Admin Hours]],Nurse[[#This Row],[RN DON Hours]])</f>
        <v>27.699456521739137</v>
      </c>
      <c r="M87" s="4">
        <v>22.655978260869571</v>
      </c>
      <c r="N87" s="4">
        <v>0</v>
      </c>
      <c r="O87" s="4">
        <v>5.0434782608695654</v>
      </c>
      <c r="P87" s="4">
        <f>SUM(Nurse[[#This Row],[LPN Hours (excl. Admin)]],Nurse[[#This Row],[LPN Admin Hours]])</f>
        <v>16.876630434782609</v>
      </c>
      <c r="Q87" s="4">
        <v>16.876630434782609</v>
      </c>
      <c r="R87" s="4">
        <v>0</v>
      </c>
      <c r="S87" s="4">
        <f>SUM(Nurse[[#This Row],[CNA Hours]],Nurse[[#This Row],[NA TR Hours]],Nurse[[#This Row],[Med Aide/Tech Hours]])</f>
        <v>58.610326086956498</v>
      </c>
      <c r="T87" s="4">
        <v>58.610326086956498</v>
      </c>
      <c r="U87" s="4">
        <v>0</v>
      </c>
      <c r="V87" s="4">
        <v>0</v>
      </c>
      <c r="W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7" s="4">
        <v>0</v>
      </c>
      <c r="Y87" s="4">
        <v>0</v>
      </c>
      <c r="Z87" s="4">
        <v>0</v>
      </c>
      <c r="AA87" s="4">
        <v>0</v>
      </c>
      <c r="AB87" s="4">
        <v>0</v>
      </c>
      <c r="AC87" s="4">
        <v>0</v>
      </c>
      <c r="AD87" s="4">
        <v>0</v>
      </c>
      <c r="AE87" s="4">
        <v>0</v>
      </c>
      <c r="AF87" s="7">
        <v>2.2999999999999998E+105</v>
      </c>
      <c r="AG87" s="1">
        <v>5</v>
      </c>
      <c r="AH87"/>
    </row>
    <row r="88" spans="1:34" x14ac:dyDescent="0.25">
      <c r="A88" t="s">
        <v>433</v>
      </c>
      <c r="B88" t="s">
        <v>153</v>
      </c>
      <c r="C88" t="s">
        <v>669</v>
      </c>
      <c r="D88" t="s">
        <v>531</v>
      </c>
      <c r="E88" s="4">
        <v>35.869565217391305</v>
      </c>
      <c r="F88" s="4">
        <f>Nurse[[#This Row],[Total Nurse Staff Hours]]/Nurse[[#This Row],[MDS Census]]</f>
        <v>3.693730303030303</v>
      </c>
      <c r="G88" s="4">
        <f>Nurse[[#This Row],[Total Direct Care Staff Hours]]/Nurse[[#This Row],[MDS Census]]</f>
        <v>3.4796393939393933</v>
      </c>
      <c r="H88" s="4">
        <f>Nurse[[#This Row],[Total RN Hours (w/ Admin, DON)]]/Nurse[[#This Row],[MDS Census]]</f>
        <v>0.6757333333333333</v>
      </c>
      <c r="I88" s="4">
        <f>Nurse[[#This Row],[RN Hours (excl. Admin, DON)]]/Nurse[[#This Row],[MDS Census]]</f>
        <v>0.46164242424242419</v>
      </c>
      <c r="J88" s="4">
        <f>SUM(Nurse[[#This Row],[RN Hours (excl. Admin, DON)]],Nurse[[#This Row],[RN Admin Hours]],Nurse[[#This Row],[RN DON Hours]],Nurse[[#This Row],[LPN Hours (excl. Admin)]],Nurse[[#This Row],[LPN Admin Hours]],Nurse[[#This Row],[CNA Hours]],Nurse[[#This Row],[NA TR Hours]],Nurse[[#This Row],[Med Aide/Tech Hours]])</f>
        <v>132.49250000000001</v>
      </c>
      <c r="K88" s="4">
        <f>SUM(Nurse[[#This Row],[RN Hours (excl. Admin, DON)]],Nurse[[#This Row],[LPN Hours (excl. Admin)]],Nurse[[#This Row],[CNA Hours]],Nurse[[#This Row],[NA TR Hours]],Nurse[[#This Row],[Med Aide/Tech Hours]])</f>
        <v>124.81315217391302</v>
      </c>
      <c r="L88" s="4">
        <f>SUM(Nurse[[#This Row],[RN Hours (excl. Admin, DON)]],Nurse[[#This Row],[RN Admin Hours]],Nurse[[#This Row],[RN DON Hours]])</f>
        <v>24.238260869565217</v>
      </c>
      <c r="M88" s="4">
        <v>16.55891304347826</v>
      </c>
      <c r="N88" s="4">
        <v>2.5380434782608696</v>
      </c>
      <c r="O88" s="4">
        <v>5.1413043478260869</v>
      </c>
      <c r="P88" s="4">
        <f>SUM(Nurse[[#This Row],[LPN Hours (excl. Admin)]],Nurse[[#This Row],[LPN Admin Hours]])</f>
        <v>23.516847826086948</v>
      </c>
      <c r="Q88" s="4">
        <v>23.516847826086948</v>
      </c>
      <c r="R88" s="4">
        <v>0</v>
      </c>
      <c r="S88" s="4">
        <f>SUM(Nurse[[#This Row],[CNA Hours]],Nurse[[#This Row],[NA TR Hours]],Nurse[[#This Row],[Med Aide/Tech Hours]])</f>
        <v>84.737391304347824</v>
      </c>
      <c r="T88" s="4">
        <v>66.553478260869568</v>
      </c>
      <c r="U88" s="4">
        <v>18.18391304347826</v>
      </c>
      <c r="V88" s="4">
        <v>0</v>
      </c>
      <c r="W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8" s="4">
        <v>0</v>
      </c>
      <c r="Y88" s="4">
        <v>0</v>
      </c>
      <c r="Z88" s="4">
        <v>0</v>
      </c>
      <c r="AA88" s="4">
        <v>0</v>
      </c>
      <c r="AB88" s="4">
        <v>0</v>
      </c>
      <c r="AC88" s="4">
        <v>0</v>
      </c>
      <c r="AD88" s="4">
        <v>0</v>
      </c>
      <c r="AE88" s="4">
        <v>0</v>
      </c>
      <c r="AF88" s="1">
        <v>235335</v>
      </c>
      <c r="AG88" s="1">
        <v>5</v>
      </c>
      <c r="AH88"/>
    </row>
    <row r="89" spans="1:34" x14ac:dyDescent="0.25">
      <c r="A89" t="s">
        <v>433</v>
      </c>
      <c r="B89" t="s">
        <v>245</v>
      </c>
      <c r="C89" t="s">
        <v>669</v>
      </c>
      <c r="D89" t="s">
        <v>531</v>
      </c>
      <c r="E89" s="4">
        <v>68.304347826086953</v>
      </c>
      <c r="F89" s="4">
        <f>Nurse[[#This Row],[Total Nurse Staff Hours]]/Nurse[[#This Row],[MDS Census]]</f>
        <v>4.5611998726925522</v>
      </c>
      <c r="G89" s="4">
        <f>Nurse[[#This Row],[Total Direct Care Staff Hours]]/Nurse[[#This Row],[MDS Census]]</f>
        <v>4.4853723742838962</v>
      </c>
      <c r="H89" s="4">
        <f>Nurse[[#This Row],[Total RN Hours (w/ Admin, DON)]]/Nurse[[#This Row],[MDS Census]]</f>
        <v>0.82686187141947798</v>
      </c>
      <c r="I89" s="4">
        <f>Nurse[[#This Row],[RN Hours (excl. Admin, DON)]]/Nurse[[#This Row],[MDS Census]]</f>
        <v>0.7510343730108211</v>
      </c>
      <c r="J89" s="4">
        <f>SUM(Nurse[[#This Row],[RN Hours (excl. Admin, DON)]],Nurse[[#This Row],[RN Admin Hours]],Nurse[[#This Row],[RN DON Hours]],Nurse[[#This Row],[LPN Hours (excl. Admin)]],Nurse[[#This Row],[LPN Admin Hours]],Nurse[[#This Row],[CNA Hours]],Nurse[[#This Row],[NA TR Hours]],Nurse[[#This Row],[Med Aide/Tech Hours]])</f>
        <v>311.54978260869564</v>
      </c>
      <c r="K89" s="4">
        <f>SUM(Nurse[[#This Row],[RN Hours (excl. Admin, DON)]],Nurse[[#This Row],[LPN Hours (excl. Admin)]],Nurse[[#This Row],[CNA Hours]],Nurse[[#This Row],[NA TR Hours]],Nurse[[#This Row],[Med Aide/Tech Hours]])</f>
        <v>306.37043478260875</v>
      </c>
      <c r="L89" s="4">
        <f>SUM(Nurse[[#This Row],[RN Hours (excl. Admin, DON)]],Nurse[[#This Row],[RN Admin Hours]],Nurse[[#This Row],[RN DON Hours]])</f>
        <v>56.478260869565212</v>
      </c>
      <c r="M89" s="4">
        <v>51.298913043478258</v>
      </c>
      <c r="N89" s="4">
        <v>0</v>
      </c>
      <c r="O89" s="4">
        <v>5.1793478260869561</v>
      </c>
      <c r="P89" s="4">
        <f>SUM(Nurse[[#This Row],[LPN Hours (excl. Admin)]],Nurse[[#This Row],[LPN Admin Hours]])</f>
        <v>38.885869565217391</v>
      </c>
      <c r="Q89" s="4">
        <v>38.885869565217391</v>
      </c>
      <c r="R89" s="4">
        <v>0</v>
      </c>
      <c r="S89" s="4">
        <f>SUM(Nurse[[#This Row],[CNA Hours]],Nurse[[#This Row],[NA TR Hours]],Nurse[[#This Row],[Med Aide/Tech Hours]])</f>
        <v>216.18565217391307</v>
      </c>
      <c r="T89" s="4">
        <v>216.18565217391307</v>
      </c>
      <c r="U89" s="4">
        <v>0</v>
      </c>
      <c r="V89" s="4">
        <v>0</v>
      </c>
      <c r="W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0.65760869565217395</v>
      </c>
      <c r="X89" s="4">
        <v>0.65760869565217395</v>
      </c>
      <c r="Y89" s="4">
        <v>0</v>
      </c>
      <c r="Z89" s="4">
        <v>0</v>
      </c>
      <c r="AA89" s="4">
        <v>0</v>
      </c>
      <c r="AB89" s="4">
        <v>0</v>
      </c>
      <c r="AC89" s="4">
        <v>0</v>
      </c>
      <c r="AD89" s="4">
        <v>0</v>
      </c>
      <c r="AE89" s="4">
        <v>0</v>
      </c>
      <c r="AF89" s="1">
        <v>235485</v>
      </c>
      <c r="AG89" s="1">
        <v>5</v>
      </c>
      <c r="AH89"/>
    </row>
    <row r="90" spans="1:34" x14ac:dyDescent="0.25">
      <c r="A90" t="s">
        <v>433</v>
      </c>
      <c r="B90" t="s">
        <v>24</v>
      </c>
      <c r="C90" t="s">
        <v>583</v>
      </c>
      <c r="D90" t="s">
        <v>496</v>
      </c>
      <c r="E90" s="4">
        <v>82.869565217391298</v>
      </c>
      <c r="F90" s="4">
        <f>Nurse[[#This Row],[Total Nurse Staff Hours]]/Nurse[[#This Row],[MDS Census]]</f>
        <v>4.4646878279118578</v>
      </c>
      <c r="G90" s="4">
        <f>Nurse[[#This Row],[Total Direct Care Staff Hours]]/Nurse[[#This Row],[MDS Census]]</f>
        <v>4.018399790136411</v>
      </c>
      <c r="H90" s="4">
        <f>Nurse[[#This Row],[Total RN Hours (w/ Admin, DON)]]/Nurse[[#This Row],[MDS Census]]</f>
        <v>1.0211214585519415</v>
      </c>
      <c r="I90" s="4">
        <f>Nurse[[#This Row],[RN Hours (excl. Admin, DON)]]/Nurse[[#This Row],[MDS Census]]</f>
        <v>0.57483342077649524</v>
      </c>
      <c r="J90" s="4">
        <f>SUM(Nurse[[#This Row],[RN Hours (excl. Admin, DON)]],Nurse[[#This Row],[RN Admin Hours]],Nurse[[#This Row],[RN DON Hours]],Nurse[[#This Row],[LPN Hours (excl. Admin)]],Nurse[[#This Row],[LPN Admin Hours]],Nurse[[#This Row],[CNA Hours]],Nurse[[#This Row],[NA TR Hours]],Nurse[[#This Row],[Med Aide/Tech Hours]])</f>
        <v>369.98673913043478</v>
      </c>
      <c r="K90" s="4">
        <f>SUM(Nurse[[#This Row],[RN Hours (excl. Admin, DON)]],Nurse[[#This Row],[LPN Hours (excl. Admin)]],Nurse[[#This Row],[CNA Hours]],Nurse[[#This Row],[NA TR Hours]],Nurse[[#This Row],[Med Aide/Tech Hours]])</f>
        <v>333.00304347826085</v>
      </c>
      <c r="L90" s="4">
        <f>SUM(Nurse[[#This Row],[RN Hours (excl. Admin, DON)]],Nurse[[#This Row],[RN Admin Hours]],Nurse[[#This Row],[RN DON Hours]])</f>
        <v>84.619891304347831</v>
      </c>
      <c r="M90" s="4">
        <v>47.63619565217391</v>
      </c>
      <c r="N90" s="4">
        <v>32.195652173913047</v>
      </c>
      <c r="O90" s="4">
        <v>4.7880434782608692</v>
      </c>
      <c r="P90" s="4">
        <f>SUM(Nurse[[#This Row],[LPN Hours (excl. Admin)]],Nurse[[#This Row],[LPN Admin Hours]])</f>
        <v>31.073369565217391</v>
      </c>
      <c r="Q90" s="4">
        <v>31.073369565217391</v>
      </c>
      <c r="R90" s="4">
        <v>0</v>
      </c>
      <c r="S90" s="4">
        <f>SUM(Nurse[[#This Row],[CNA Hours]],Nurse[[#This Row],[NA TR Hours]],Nurse[[#This Row],[Med Aide/Tech Hours]])</f>
        <v>254.29347826086956</v>
      </c>
      <c r="T90" s="4">
        <v>254.29347826086956</v>
      </c>
      <c r="U90" s="4">
        <v>0</v>
      </c>
      <c r="V90" s="4">
        <v>0</v>
      </c>
      <c r="W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0" s="4">
        <v>0</v>
      </c>
      <c r="Y90" s="4">
        <v>0</v>
      </c>
      <c r="Z90" s="4">
        <v>0</v>
      </c>
      <c r="AA90" s="4">
        <v>0</v>
      </c>
      <c r="AB90" s="4">
        <v>0</v>
      </c>
      <c r="AC90" s="4">
        <v>0</v>
      </c>
      <c r="AD90" s="4">
        <v>0</v>
      </c>
      <c r="AE90" s="4">
        <v>0</v>
      </c>
      <c r="AF90" s="1">
        <v>235026</v>
      </c>
      <c r="AG90" s="1">
        <v>5</v>
      </c>
      <c r="AH90"/>
    </row>
    <row r="91" spans="1:34" x14ac:dyDescent="0.25">
      <c r="A91" t="s">
        <v>433</v>
      </c>
      <c r="B91" t="s">
        <v>163</v>
      </c>
      <c r="C91" t="s">
        <v>673</v>
      </c>
      <c r="D91" t="s">
        <v>479</v>
      </c>
      <c r="E91" s="4">
        <v>56.119565217391305</v>
      </c>
      <c r="F91" s="4">
        <f>Nurse[[#This Row],[Total Nurse Staff Hours]]/Nurse[[#This Row],[MDS Census]]</f>
        <v>3.4784931241526253</v>
      </c>
      <c r="G91" s="4">
        <f>Nurse[[#This Row],[Total Direct Care Staff Hours]]/Nurse[[#This Row],[MDS Census]]</f>
        <v>3.2761940732132486</v>
      </c>
      <c r="H91" s="4">
        <f>Nurse[[#This Row],[Total RN Hours (w/ Admin, DON)]]/Nurse[[#This Row],[MDS Census]]</f>
        <v>0.71864032539221379</v>
      </c>
      <c r="I91" s="4">
        <f>Nurse[[#This Row],[RN Hours (excl. Admin, DON)]]/Nurse[[#This Row],[MDS Census]]</f>
        <v>0.51634127445283751</v>
      </c>
      <c r="J91" s="4">
        <f>SUM(Nurse[[#This Row],[RN Hours (excl. Admin, DON)]],Nurse[[#This Row],[RN Admin Hours]],Nurse[[#This Row],[RN DON Hours]],Nurse[[#This Row],[LPN Hours (excl. Admin)]],Nurse[[#This Row],[LPN Admin Hours]],Nurse[[#This Row],[CNA Hours]],Nurse[[#This Row],[NA TR Hours]],Nurse[[#This Row],[Med Aide/Tech Hours]])</f>
        <v>195.21152173913049</v>
      </c>
      <c r="K91" s="4">
        <f>SUM(Nurse[[#This Row],[RN Hours (excl. Admin, DON)]],Nurse[[#This Row],[LPN Hours (excl. Admin)]],Nurse[[#This Row],[CNA Hours]],Nurse[[#This Row],[NA TR Hours]],Nurse[[#This Row],[Med Aide/Tech Hours]])</f>
        <v>183.85858695652178</v>
      </c>
      <c r="L91" s="4">
        <f>SUM(Nurse[[#This Row],[RN Hours (excl. Admin, DON)]],Nurse[[#This Row],[RN Admin Hours]],Nurse[[#This Row],[RN DON Hours]])</f>
        <v>40.329782608695652</v>
      </c>
      <c r="M91" s="4">
        <v>28.976847826086956</v>
      </c>
      <c r="N91" s="4">
        <v>6.831195652173915</v>
      </c>
      <c r="O91" s="4">
        <v>4.5217391304347823</v>
      </c>
      <c r="P91" s="4">
        <f>SUM(Nurse[[#This Row],[LPN Hours (excl. Admin)]],Nurse[[#This Row],[LPN Admin Hours]])</f>
        <v>50.926956521739136</v>
      </c>
      <c r="Q91" s="4">
        <v>50.926956521739136</v>
      </c>
      <c r="R91" s="4">
        <v>0</v>
      </c>
      <c r="S91" s="4">
        <f>SUM(Nurse[[#This Row],[CNA Hours]],Nurse[[#This Row],[NA TR Hours]],Nurse[[#This Row],[Med Aide/Tech Hours]])</f>
        <v>103.95478260869568</v>
      </c>
      <c r="T91" s="4">
        <v>103.95478260869568</v>
      </c>
      <c r="U91" s="4">
        <v>0</v>
      </c>
      <c r="V91" s="4">
        <v>0</v>
      </c>
      <c r="W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0.21195652173913043</v>
      </c>
      <c r="X91" s="4">
        <v>8.1521739130434784E-2</v>
      </c>
      <c r="Y91" s="4">
        <v>0</v>
      </c>
      <c r="Z91" s="4">
        <v>0</v>
      </c>
      <c r="AA91" s="4">
        <v>0</v>
      </c>
      <c r="AB91" s="4">
        <v>0</v>
      </c>
      <c r="AC91" s="4">
        <v>0.13043478260869565</v>
      </c>
      <c r="AD91" s="4">
        <v>0</v>
      </c>
      <c r="AE91" s="4">
        <v>0</v>
      </c>
      <c r="AF91" s="1">
        <v>235354</v>
      </c>
      <c r="AG91" s="1">
        <v>5</v>
      </c>
      <c r="AH91"/>
    </row>
    <row r="92" spans="1:34" x14ac:dyDescent="0.25">
      <c r="A92" t="s">
        <v>433</v>
      </c>
      <c r="B92" t="s">
        <v>218</v>
      </c>
      <c r="C92" t="s">
        <v>551</v>
      </c>
      <c r="D92" t="s">
        <v>524</v>
      </c>
      <c r="E92" s="4">
        <v>46.760869565217391</v>
      </c>
      <c r="F92" s="4">
        <f>Nurse[[#This Row],[Total Nurse Staff Hours]]/Nurse[[#This Row],[MDS Census]]</f>
        <v>3.4278010227801019</v>
      </c>
      <c r="G92" s="4">
        <f>Nurse[[#This Row],[Total Direct Care Staff Hours]]/Nurse[[#This Row],[MDS Census]]</f>
        <v>3.123417015341702</v>
      </c>
      <c r="H92" s="4">
        <f>Nurse[[#This Row],[Total RN Hours (w/ Admin, DON)]]/Nurse[[#This Row],[MDS Census]]</f>
        <v>0.51595072059507208</v>
      </c>
      <c r="I92" s="4">
        <f>Nurse[[#This Row],[RN Hours (excl. Admin, DON)]]/Nurse[[#This Row],[MDS Census]]</f>
        <v>0.31364481636448166</v>
      </c>
      <c r="J92" s="4">
        <f>SUM(Nurse[[#This Row],[RN Hours (excl. Admin, DON)]],Nurse[[#This Row],[RN Admin Hours]],Nurse[[#This Row],[RN DON Hours]],Nurse[[#This Row],[LPN Hours (excl. Admin)]],Nurse[[#This Row],[LPN Admin Hours]],Nurse[[#This Row],[CNA Hours]],Nurse[[#This Row],[NA TR Hours]],Nurse[[#This Row],[Med Aide/Tech Hours]])</f>
        <v>160.28695652173911</v>
      </c>
      <c r="K92" s="4">
        <f>SUM(Nurse[[#This Row],[RN Hours (excl. Admin, DON)]],Nurse[[#This Row],[LPN Hours (excl. Admin)]],Nurse[[#This Row],[CNA Hours]],Nurse[[#This Row],[NA TR Hours]],Nurse[[#This Row],[Med Aide/Tech Hours]])</f>
        <v>146.05369565217393</v>
      </c>
      <c r="L92" s="4">
        <f>SUM(Nurse[[#This Row],[RN Hours (excl. Admin, DON)]],Nurse[[#This Row],[RN Admin Hours]],Nurse[[#This Row],[RN DON Hours]])</f>
        <v>24.126304347826085</v>
      </c>
      <c r="M92" s="4">
        <v>14.666304347826088</v>
      </c>
      <c r="N92" s="4">
        <v>4.2426086956521729</v>
      </c>
      <c r="O92" s="4">
        <v>5.2173913043478262</v>
      </c>
      <c r="P92" s="4">
        <f>SUM(Nurse[[#This Row],[LPN Hours (excl. Admin)]],Nurse[[#This Row],[LPN Admin Hours]])</f>
        <v>38.977934782608678</v>
      </c>
      <c r="Q92" s="4">
        <v>34.204673913043457</v>
      </c>
      <c r="R92" s="4">
        <v>4.7732608695652186</v>
      </c>
      <c r="S92" s="4">
        <f>SUM(Nurse[[#This Row],[CNA Hours]],Nurse[[#This Row],[NA TR Hours]],Nurse[[#This Row],[Med Aide/Tech Hours]])</f>
        <v>97.182717391304365</v>
      </c>
      <c r="T92" s="4">
        <v>97.182717391304365</v>
      </c>
      <c r="U92" s="4">
        <v>0</v>
      </c>
      <c r="V92" s="4">
        <v>0</v>
      </c>
      <c r="W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2" s="4">
        <v>0</v>
      </c>
      <c r="Y92" s="4">
        <v>0</v>
      </c>
      <c r="Z92" s="4">
        <v>0</v>
      </c>
      <c r="AA92" s="4">
        <v>0</v>
      </c>
      <c r="AB92" s="4">
        <v>0</v>
      </c>
      <c r="AC92" s="4">
        <v>0</v>
      </c>
      <c r="AD92" s="4">
        <v>0</v>
      </c>
      <c r="AE92" s="4">
        <v>0</v>
      </c>
      <c r="AF92" s="1">
        <v>235447</v>
      </c>
      <c r="AG92" s="1">
        <v>5</v>
      </c>
      <c r="AH92"/>
    </row>
    <row r="93" spans="1:34" x14ac:dyDescent="0.25">
      <c r="A93" t="s">
        <v>433</v>
      </c>
      <c r="B93" t="s">
        <v>254</v>
      </c>
      <c r="C93" t="s">
        <v>567</v>
      </c>
      <c r="D93" t="s">
        <v>468</v>
      </c>
      <c r="E93" s="4">
        <v>61.760869565217391</v>
      </c>
      <c r="F93" s="4">
        <f>Nurse[[#This Row],[Total Nurse Staff Hours]]/Nurse[[#This Row],[MDS Census]]</f>
        <v>3.3329655051038367</v>
      </c>
      <c r="G93" s="4">
        <f>Nurse[[#This Row],[Total Direct Care Staff Hours]]/Nurse[[#This Row],[MDS Census]]</f>
        <v>3.2470802534318906</v>
      </c>
      <c r="H93" s="4">
        <f>Nurse[[#This Row],[Total RN Hours (w/ Admin, DON)]]/Nurse[[#This Row],[MDS Census]]</f>
        <v>0.53858676522351279</v>
      </c>
      <c r="I93" s="4">
        <f>Nurse[[#This Row],[RN Hours (excl. Admin, DON)]]/Nurse[[#This Row],[MDS Census]]</f>
        <v>0.45270151355156635</v>
      </c>
      <c r="J93" s="4">
        <f>SUM(Nurse[[#This Row],[RN Hours (excl. Admin, DON)]],Nurse[[#This Row],[RN Admin Hours]],Nurse[[#This Row],[RN DON Hours]],Nurse[[#This Row],[LPN Hours (excl. Admin)]],Nurse[[#This Row],[LPN Admin Hours]],Nurse[[#This Row],[CNA Hours]],Nurse[[#This Row],[NA TR Hours]],Nurse[[#This Row],[Med Aide/Tech Hours]])</f>
        <v>205.84684782608696</v>
      </c>
      <c r="K93" s="4">
        <f>SUM(Nurse[[#This Row],[RN Hours (excl. Admin, DON)]],Nurse[[#This Row],[LPN Hours (excl. Admin)]],Nurse[[#This Row],[CNA Hours]],Nurse[[#This Row],[NA TR Hours]],Nurse[[#This Row],[Med Aide/Tech Hours]])</f>
        <v>200.54250000000002</v>
      </c>
      <c r="L93" s="4">
        <f>SUM(Nurse[[#This Row],[RN Hours (excl. Admin, DON)]],Nurse[[#This Row],[RN Admin Hours]],Nurse[[#This Row],[RN DON Hours]])</f>
        <v>33.263586956521735</v>
      </c>
      <c r="M93" s="4">
        <v>27.959239130434781</v>
      </c>
      <c r="N93" s="4">
        <v>0</v>
      </c>
      <c r="O93" s="4">
        <v>5.3043478260869561</v>
      </c>
      <c r="P93" s="4">
        <f>SUM(Nurse[[#This Row],[LPN Hours (excl. Admin)]],Nurse[[#This Row],[LPN Admin Hours]])</f>
        <v>34.792173913043477</v>
      </c>
      <c r="Q93" s="4">
        <v>34.792173913043477</v>
      </c>
      <c r="R93" s="4">
        <v>0</v>
      </c>
      <c r="S93" s="4">
        <f>SUM(Nurse[[#This Row],[CNA Hours]],Nurse[[#This Row],[NA TR Hours]],Nurse[[#This Row],[Med Aide/Tech Hours]])</f>
        <v>137.79108695652175</v>
      </c>
      <c r="T93" s="4">
        <v>137.79108695652175</v>
      </c>
      <c r="U93" s="4">
        <v>0</v>
      </c>
      <c r="V93" s="4">
        <v>0</v>
      </c>
      <c r="W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9.7826086956521743E-2</v>
      </c>
      <c r="X93" s="4">
        <v>9.7826086956521743E-2</v>
      </c>
      <c r="Y93" s="4">
        <v>0</v>
      </c>
      <c r="Z93" s="4">
        <v>0</v>
      </c>
      <c r="AA93" s="4">
        <v>0</v>
      </c>
      <c r="AB93" s="4">
        <v>0</v>
      </c>
      <c r="AC93" s="4">
        <v>0</v>
      </c>
      <c r="AD93" s="4">
        <v>0</v>
      </c>
      <c r="AE93" s="4">
        <v>0</v>
      </c>
      <c r="AF93" s="1">
        <v>235499</v>
      </c>
      <c r="AG93" s="1">
        <v>5</v>
      </c>
      <c r="AH93"/>
    </row>
    <row r="94" spans="1:34" x14ac:dyDescent="0.25">
      <c r="A94" t="s">
        <v>433</v>
      </c>
      <c r="B94" t="s">
        <v>51</v>
      </c>
      <c r="C94" t="s">
        <v>617</v>
      </c>
      <c r="D94" t="s">
        <v>513</v>
      </c>
      <c r="E94" s="4">
        <v>139.34782608695653</v>
      </c>
      <c r="F94" s="4">
        <f>Nurse[[#This Row],[Total Nurse Staff Hours]]/Nurse[[#This Row],[MDS Census]]</f>
        <v>4.2440327613104518</v>
      </c>
      <c r="G94" s="4">
        <f>Nurse[[#This Row],[Total Direct Care Staff Hours]]/Nurse[[#This Row],[MDS Census]]</f>
        <v>3.7912831513260525</v>
      </c>
      <c r="H94" s="4">
        <f>Nurse[[#This Row],[Total RN Hours (w/ Admin, DON)]]/Nurse[[#This Row],[MDS Census]]</f>
        <v>1.4182137285491418</v>
      </c>
      <c r="I94" s="4">
        <f>Nurse[[#This Row],[RN Hours (excl. Admin, DON)]]/Nurse[[#This Row],[MDS Census]]</f>
        <v>0.9884945397815913</v>
      </c>
      <c r="J94" s="4">
        <f>SUM(Nurse[[#This Row],[RN Hours (excl. Admin, DON)]],Nurse[[#This Row],[RN Admin Hours]],Nurse[[#This Row],[RN DON Hours]],Nurse[[#This Row],[LPN Hours (excl. Admin)]],Nurse[[#This Row],[LPN Admin Hours]],Nurse[[#This Row],[CNA Hours]],Nurse[[#This Row],[NA TR Hours]],Nurse[[#This Row],[Med Aide/Tech Hours]])</f>
        <v>591.39673913043475</v>
      </c>
      <c r="K94" s="4">
        <f>SUM(Nurse[[#This Row],[RN Hours (excl. Admin, DON)]],Nurse[[#This Row],[LPN Hours (excl. Admin)]],Nurse[[#This Row],[CNA Hours]],Nurse[[#This Row],[NA TR Hours]],Nurse[[#This Row],[Med Aide/Tech Hours]])</f>
        <v>528.30706521739125</v>
      </c>
      <c r="L94" s="4">
        <f>SUM(Nurse[[#This Row],[RN Hours (excl. Admin, DON)]],Nurse[[#This Row],[RN Admin Hours]],Nurse[[#This Row],[RN DON Hours]])</f>
        <v>197.625</v>
      </c>
      <c r="M94" s="4">
        <v>137.74456521739131</v>
      </c>
      <c r="N94" s="4">
        <v>55.885869565217391</v>
      </c>
      <c r="O94" s="4">
        <v>3.9945652173913042</v>
      </c>
      <c r="P94" s="4">
        <f>SUM(Nurse[[#This Row],[LPN Hours (excl. Admin)]],Nurse[[#This Row],[LPN Admin Hours]])</f>
        <v>72.073369565217391</v>
      </c>
      <c r="Q94" s="4">
        <v>68.864130434782609</v>
      </c>
      <c r="R94" s="4">
        <v>3.2092391304347827</v>
      </c>
      <c r="S94" s="4">
        <f>SUM(Nurse[[#This Row],[CNA Hours]],Nurse[[#This Row],[NA TR Hours]],Nurse[[#This Row],[Med Aide/Tech Hours]])</f>
        <v>321.69836956521743</v>
      </c>
      <c r="T94" s="4">
        <v>318.92663043478262</v>
      </c>
      <c r="U94" s="4">
        <v>2.7717391304347827</v>
      </c>
      <c r="V94" s="4">
        <v>0</v>
      </c>
      <c r="W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5.9728260869565224</v>
      </c>
      <c r="X94" s="4">
        <v>5.7445652173913047</v>
      </c>
      <c r="Y94" s="4">
        <v>0</v>
      </c>
      <c r="Z94" s="4">
        <v>0</v>
      </c>
      <c r="AA94" s="4">
        <v>0</v>
      </c>
      <c r="AB94" s="4">
        <v>0</v>
      </c>
      <c r="AC94" s="4">
        <v>0.22826086956521738</v>
      </c>
      <c r="AD94" s="4">
        <v>0</v>
      </c>
      <c r="AE94" s="4">
        <v>0</v>
      </c>
      <c r="AF94" s="1">
        <v>235088</v>
      </c>
      <c r="AG94" s="1">
        <v>5</v>
      </c>
      <c r="AH94"/>
    </row>
    <row r="95" spans="1:34" x14ac:dyDescent="0.25">
      <c r="A95" t="s">
        <v>433</v>
      </c>
      <c r="B95" t="s">
        <v>43</v>
      </c>
      <c r="C95" t="s">
        <v>611</v>
      </c>
      <c r="D95" t="s">
        <v>508</v>
      </c>
      <c r="E95" s="4">
        <v>77.923913043478265</v>
      </c>
      <c r="F95" s="4">
        <f>Nurse[[#This Row],[Total Nurse Staff Hours]]/Nurse[[#This Row],[MDS Census]]</f>
        <v>4.8944427395731616</v>
      </c>
      <c r="G95" s="4">
        <f>Nurse[[#This Row],[Total Direct Care Staff Hours]]/Nurse[[#This Row],[MDS Census]]</f>
        <v>4.3479439252336443</v>
      </c>
      <c r="H95" s="4">
        <f>Nurse[[#This Row],[Total RN Hours (w/ Admin, DON)]]/Nurse[[#This Row],[MDS Census]]</f>
        <v>1.2240689077974614</v>
      </c>
      <c r="I95" s="4">
        <f>Nurse[[#This Row],[RN Hours (excl. Admin, DON)]]/Nurse[[#This Row],[MDS Census]]</f>
        <v>0.67757009345794383</v>
      </c>
      <c r="J95" s="4">
        <f>SUM(Nurse[[#This Row],[RN Hours (excl. Admin, DON)]],Nurse[[#This Row],[RN Admin Hours]],Nurse[[#This Row],[RN DON Hours]],Nurse[[#This Row],[LPN Hours (excl. Admin)]],Nurse[[#This Row],[LPN Admin Hours]],Nurse[[#This Row],[CNA Hours]],Nurse[[#This Row],[NA TR Hours]],Nurse[[#This Row],[Med Aide/Tech Hours]])</f>
        <v>381.3941304347826</v>
      </c>
      <c r="K95" s="4">
        <f>SUM(Nurse[[#This Row],[RN Hours (excl. Admin, DON)]],Nurse[[#This Row],[LPN Hours (excl. Admin)]],Nurse[[#This Row],[CNA Hours]],Nurse[[#This Row],[NA TR Hours]],Nurse[[#This Row],[Med Aide/Tech Hours]])</f>
        <v>338.80880434782603</v>
      </c>
      <c r="L95" s="4">
        <f>SUM(Nurse[[#This Row],[RN Hours (excl. Admin, DON)]],Nurse[[#This Row],[RN Admin Hours]],Nurse[[#This Row],[RN DON Hours]])</f>
        <v>95.384239130434793</v>
      </c>
      <c r="M95" s="4">
        <v>52.798913043478258</v>
      </c>
      <c r="N95" s="4">
        <v>37.607934782608694</v>
      </c>
      <c r="O95" s="4">
        <v>4.977391304347826</v>
      </c>
      <c r="P95" s="4">
        <f>SUM(Nurse[[#This Row],[LPN Hours (excl. Admin)]],Nurse[[#This Row],[LPN Admin Hours]])</f>
        <v>41.228260869565219</v>
      </c>
      <c r="Q95" s="4">
        <v>41.228260869565219</v>
      </c>
      <c r="R95" s="4">
        <v>0</v>
      </c>
      <c r="S95" s="4">
        <f>SUM(Nurse[[#This Row],[CNA Hours]],Nurse[[#This Row],[NA TR Hours]],Nurse[[#This Row],[Med Aide/Tech Hours]])</f>
        <v>244.78163043478256</v>
      </c>
      <c r="T95" s="4">
        <v>229.5965217391304</v>
      </c>
      <c r="U95" s="4">
        <v>15.185108695652174</v>
      </c>
      <c r="V95" s="4">
        <v>0</v>
      </c>
      <c r="W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5" s="4">
        <v>0</v>
      </c>
      <c r="Y95" s="4">
        <v>0</v>
      </c>
      <c r="Z95" s="4">
        <v>0</v>
      </c>
      <c r="AA95" s="4">
        <v>0</v>
      </c>
      <c r="AB95" s="4">
        <v>0</v>
      </c>
      <c r="AC95" s="4">
        <v>0</v>
      </c>
      <c r="AD95" s="4">
        <v>0</v>
      </c>
      <c r="AE95" s="4">
        <v>0</v>
      </c>
      <c r="AF95" s="1">
        <v>235062</v>
      </c>
      <c r="AG95" s="1">
        <v>5</v>
      </c>
      <c r="AH95"/>
    </row>
    <row r="96" spans="1:34" x14ac:dyDescent="0.25">
      <c r="A96" t="s">
        <v>433</v>
      </c>
      <c r="B96" t="s">
        <v>206</v>
      </c>
      <c r="C96" t="s">
        <v>635</v>
      </c>
      <c r="D96" t="s">
        <v>466</v>
      </c>
      <c r="E96" s="4">
        <v>54.184782608695649</v>
      </c>
      <c r="F96" s="4">
        <f>Nurse[[#This Row],[Total Nurse Staff Hours]]/Nurse[[#This Row],[MDS Census]]</f>
        <v>3.0169127382146441</v>
      </c>
      <c r="G96" s="4">
        <f>Nurse[[#This Row],[Total Direct Care Staff Hours]]/Nurse[[#This Row],[MDS Census]]</f>
        <v>2.7574343029087269</v>
      </c>
      <c r="H96" s="4">
        <f>Nurse[[#This Row],[Total RN Hours (w/ Admin, DON)]]/Nurse[[#This Row],[MDS Census]]</f>
        <v>0.8030451354062188</v>
      </c>
      <c r="I96" s="4">
        <f>Nurse[[#This Row],[RN Hours (excl. Admin, DON)]]/Nurse[[#This Row],[MDS Census]]</f>
        <v>0.54356670010030106</v>
      </c>
      <c r="J96" s="4">
        <f>SUM(Nurse[[#This Row],[RN Hours (excl. Admin, DON)]],Nurse[[#This Row],[RN Admin Hours]],Nurse[[#This Row],[RN DON Hours]],Nurse[[#This Row],[LPN Hours (excl. Admin)]],Nurse[[#This Row],[LPN Admin Hours]],Nurse[[#This Row],[CNA Hours]],Nurse[[#This Row],[NA TR Hours]],Nurse[[#This Row],[Med Aide/Tech Hours]])</f>
        <v>163.47076086956523</v>
      </c>
      <c r="K96" s="4">
        <f>SUM(Nurse[[#This Row],[RN Hours (excl. Admin, DON)]],Nurse[[#This Row],[LPN Hours (excl. Admin)]],Nurse[[#This Row],[CNA Hours]],Nurse[[#This Row],[NA TR Hours]],Nurse[[#This Row],[Med Aide/Tech Hours]])</f>
        <v>149.4109782608696</v>
      </c>
      <c r="L96" s="4">
        <f>SUM(Nurse[[#This Row],[RN Hours (excl. Admin, DON)]],Nurse[[#This Row],[RN Admin Hours]],Nurse[[#This Row],[RN DON Hours]])</f>
        <v>43.51282608695653</v>
      </c>
      <c r="M96" s="4">
        <v>29.453043478260877</v>
      </c>
      <c r="N96" s="4">
        <v>8.0271739130434785</v>
      </c>
      <c r="O96" s="4">
        <v>6.0326086956521738</v>
      </c>
      <c r="P96" s="4">
        <f>SUM(Nurse[[#This Row],[LPN Hours (excl. Admin)]],Nurse[[#This Row],[LPN Admin Hours]])</f>
        <v>17.843913043478263</v>
      </c>
      <c r="Q96" s="4">
        <v>17.843913043478263</v>
      </c>
      <c r="R96" s="4">
        <v>0</v>
      </c>
      <c r="S96" s="4">
        <f>SUM(Nurse[[#This Row],[CNA Hours]],Nurse[[#This Row],[NA TR Hours]],Nurse[[#This Row],[Med Aide/Tech Hours]])</f>
        <v>102.11402173913045</v>
      </c>
      <c r="T96" s="4">
        <v>63.182391304347853</v>
      </c>
      <c r="U96" s="4">
        <v>38.931630434782598</v>
      </c>
      <c r="V96" s="4">
        <v>0</v>
      </c>
      <c r="W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8.6956521739130432E-2</v>
      </c>
      <c r="X96" s="4">
        <v>0</v>
      </c>
      <c r="Y96" s="4">
        <v>0</v>
      </c>
      <c r="Z96" s="4">
        <v>0</v>
      </c>
      <c r="AA96" s="4">
        <v>0</v>
      </c>
      <c r="AB96" s="4">
        <v>0</v>
      </c>
      <c r="AC96" s="4">
        <v>8.6956521739130432E-2</v>
      </c>
      <c r="AD96" s="4">
        <v>0</v>
      </c>
      <c r="AE96" s="4">
        <v>0</v>
      </c>
      <c r="AF96" s="1">
        <v>235432</v>
      </c>
      <c r="AG96" s="1">
        <v>5</v>
      </c>
      <c r="AH96"/>
    </row>
    <row r="97" spans="1:34" x14ac:dyDescent="0.25">
      <c r="A97" t="s">
        <v>433</v>
      </c>
      <c r="B97" t="s">
        <v>213</v>
      </c>
      <c r="C97" t="s">
        <v>608</v>
      </c>
      <c r="D97" t="s">
        <v>506</v>
      </c>
      <c r="E97" s="4">
        <v>44.054347826086953</v>
      </c>
      <c r="F97" s="4">
        <f>Nurse[[#This Row],[Total Nurse Staff Hours]]/Nurse[[#This Row],[MDS Census]]</f>
        <v>4.61960029607698</v>
      </c>
      <c r="G97" s="4">
        <f>Nurse[[#This Row],[Total Direct Care Staff Hours]]/Nurse[[#This Row],[MDS Census]]</f>
        <v>4.4888329632371082</v>
      </c>
      <c r="H97" s="4">
        <f>Nurse[[#This Row],[Total RN Hours (w/ Admin, DON)]]/Nurse[[#This Row],[MDS Census]]</f>
        <v>0.48980508265482353</v>
      </c>
      <c r="I97" s="4">
        <f>Nurse[[#This Row],[RN Hours (excl. Admin, DON)]]/Nurse[[#This Row],[MDS Census]]</f>
        <v>0.35903774981495185</v>
      </c>
      <c r="J97" s="4">
        <f>SUM(Nurse[[#This Row],[RN Hours (excl. Admin, DON)]],Nurse[[#This Row],[RN Admin Hours]],Nurse[[#This Row],[RN DON Hours]],Nurse[[#This Row],[LPN Hours (excl. Admin)]],Nurse[[#This Row],[LPN Admin Hours]],Nurse[[#This Row],[CNA Hours]],Nurse[[#This Row],[NA TR Hours]],Nurse[[#This Row],[Med Aide/Tech Hours]])</f>
        <v>203.51347826086956</v>
      </c>
      <c r="K97" s="4">
        <f>SUM(Nurse[[#This Row],[RN Hours (excl. Admin, DON)]],Nurse[[#This Row],[LPN Hours (excl. Admin)]],Nurse[[#This Row],[CNA Hours]],Nurse[[#This Row],[NA TR Hours]],Nurse[[#This Row],[Med Aide/Tech Hours]])</f>
        <v>197.75260869565216</v>
      </c>
      <c r="L97" s="4">
        <f>SUM(Nurse[[#This Row],[RN Hours (excl. Admin, DON)]],Nurse[[#This Row],[RN Admin Hours]],Nurse[[#This Row],[RN DON Hours]])</f>
        <v>21.578043478260867</v>
      </c>
      <c r="M97" s="4">
        <v>15.817173913043474</v>
      </c>
      <c r="N97" s="4">
        <v>0</v>
      </c>
      <c r="O97" s="4">
        <v>5.7608695652173916</v>
      </c>
      <c r="P97" s="4">
        <f>SUM(Nurse[[#This Row],[LPN Hours (excl. Admin)]],Nurse[[#This Row],[LPN Admin Hours]])</f>
        <v>71.203804347826093</v>
      </c>
      <c r="Q97" s="4">
        <v>71.203804347826093</v>
      </c>
      <c r="R97" s="4">
        <v>0</v>
      </c>
      <c r="S97" s="4">
        <f>SUM(Nurse[[#This Row],[CNA Hours]],Nurse[[#This Row],[NA TR Hours]],Nurse[[#This Row],[Med Aide/Tech Hours]])</f>
        <v>110.7316304347826</v>
      </c>
      <c r="T97" s="4">
        <v>110.7316304347826</v>
      </c>
      <c r="U97" s="4">
        <v>0</v>
      </c>
      <c r="V97" s="4">
        <v>0</v>
      </c>
      <c r="W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7" s="4">
        <v>0</v>
      </c>
      <c r="Y97" s="4">
        <v>0</v>
      </c>
      <c r="Z97" s="4">
        <v>0</v>
      </c>
      <c r="AA97" s="4">
        <v>0</v>
      </c>
      <c r="AB97" s="4">
        <v>0</v>
      </c>
      <c r="AC97" s="4">
        <v>0</v>
      </c>
      <c r="AD97" s="4">
        <v>0</v>
      </c>
      <c r="AE97" s="4">
        <v>0</v>
      </c>
      <c r="AF97" s="1">
        <v>235442</v>
      </c>
      <c r="AG97" s="1">
        <v>5</v>
      </c>
      <c r="AH97"/>
    </row>
    <row r="98" spans="1:34" x14ac:dyDescent="0.25">
      <c r="A98" t="s">
        <v>433</v>
      </c>
      <c r="B98" t="s">
        <v>207</v>
      </c>
      <c r="C98" t="s">
        <v>692</v>
      </c>
      <c r="D98" t="s">
        <v>501</v>
      </c>
      <c r="E98" s="4">
        <v>72.217391304347828</v>
      </c>
      <c r="F98" s="4">
        <f>Nurse[[#This Row],[Total Nurse Staff Hours]]/Nurse[[#This Row],[MDS Census]]</f>
        <v>3.1149232390126418</v>
      </c>
      <c r="G98" s="4">
        <f>Nurse[[#This Row],[Total Direct Care Staff Hours]]/Nurse[[#This Row],[MDS Census]]</f>
        <v>2.8715608067429246</v>
      </c>
      <c r="H98" s="4">
        <f>Nurse[[#This Row],[Total RN Hours (w/ Admin, DON)]]/Nurse[[#This Row],[MDS Census]]</f>
        <v>0.23630794701986757</v>
      </c>
      <c r="I98" s="4">
        <f>Nurse[[#This Row],[RN Hours (excl. Admin, DON)]]/Nurse[[#This Row],[MDS Census]]</f>
        <v>8.611228175797711E-2</v>
      </c>
      <c r="J98" s="4">
        <f>SUM(Nurse[[#This Row],[RN Hours (excl. Admin, DON)]],Nurse[[#This Row],[RN Admin Hours]],Nurse[[#This Row],[RN DON Hours]],Nurse[[#This Row],[LPN Hours (excl. Admin)]],Nurse[[#This Row],[LPN Admin Hours]],Nurse[[#This Row],[CNA Hours]],Nurse[[#This Row],[NA TR Hours]],Nurse[[#This Row],[Med Aide/Tech Hours]])</f>
        <v>224.95163043478252</v>
      </c>
      <c r="K98" s="4">
        <f>SUM(Nurse[[#This Row],[RN Hours (excl. Admin, DON)]],Nurse[[#This Row],[LPN Hours (excl. Admin)]],Nurse[[#This Row],[CNA Hours]],Nurse[[#This Row],[NA TR Hours]],Nurse[[#This Row],[Med Aide/Tech Hours]])</f>
        <v>207.37663043478253</v>
      </c>
      <c r="L98" s="4">
        <f>SUM(Nurse[[#This Row],[RN Hours (excl. Admin, DON)]],Nurse[[#This Row],[RN Admin Hours]],Nurse[[#This Row],[RN DON Hours]])</f>
        <v>17.065543478260871</v>
      </c>
      <c r="M98" s="4">
        <v>6.2188043478260866</v>
      </c>
      <c r="N98" s="4">
        <v>5.716304347826088</v>
      </c>
      <c r="O98" s="4">
        <v>5.1304347826086953</v>
      </c>
      <c r="P98" s="4">
        <f>SUM(Nurse[[#This Row],[LPN Hours (excl. Admin)]],Nurse[[#This Row],[LPN Admin Hours]])</f>
        <v>81.462934782608656</v>
      </c>
      <c r="Q98" s="4">
        <v>74.734673913043437</v>
      </c>
      <c r="R98" s="4">
        <v>6.7282608695652177</v>
      </c>
      <c r="S98" s="4">
        <f>SUM(Nurse[[#This Row],[CNA Hours]],Nurse[[#This Row],[NA TR Hours]],Nurse[[#This Row],[Med Aide/Tech Hours]])</f>
        <v>126.42315217391301</v>
      </c>
      <c r="T98" s="4">
        <v>104.27967391304345</v>
      </c>
      <c r="U98" s="4">
        <v>22.143478260869557</v>
      </c>
      <c r="V98" s="4">
        <v>0</v>
      </c>
      <c r="W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18.562608695652173</v>
      </c>
      <c r="X98" s="4">
        <v>0.69923913043478259</v>
      </c>
      <c r="Y98" s="4">
        <v>0</v>
      </c>
      <c r="Z98" s="4">
        <v>0</v>
      </c>
      <c r="AA98" s="4">
        <v>5.5161956521739111</v>
      </c>
      <c r="AB98" s="4">
        <v>0</v>
      </c>
      <c r="AC98" s="4">
        <v>12.347173913043479</v>
      </c>
      <c r="AD98" s="4">
        <v>0</v>
      </c>
      <c r="AE98" s="4">
        <v>0</v>
      </c>
      <c r="AF98" s="1">
        <v>235433</v>
      </c>
      <c r="AG98" s="1">
        <v>5</v>
      </c>
      <c r="AH98"/>
    </row>
    <row r="99" spans="1:34" x14ac:dyDescent="0.25">
      <c r="A99" t="s">
        <v>433</v>
      </c>
      <c r="B99" t="s">
        <v>292</v>
      </c>
      <c r="C99" t="s">
        <v>720</v>
      </c>
      <c r="D99" t="s">
        <v>499</v>
      </c>
      <c r="E99" s="4">
        <v>47.347826086956523</v>
      </c>
      <c r="F99" s="4">
        <f>Nurse[[#This Row],[Total Nurse Staff Hours]]/Nurse[[#This Row],[MDS Census]]</f>
        <v>2.8436065197428837</v>
      </c>
      <c r="G99" s="4">
        <f>Nurse[[#This Row],[Total Direct Care Staff Hours]]/Nurse[[#This Row],[MDS Census]]</f>
        <v>2.627467860422406</v>
      </c>
      <c r="H99" s="4">
        <f>Nurse[[#This Row],[Total RN Hours (w/ Admin, DON)]]/Nurse[[#This Row],[MDS Census]]</f>
        <v>0.41488751147842051</v>
      </c>
      <c r="I99" s="4">
        <f>Nurse[[#This Row],[RN Hours (excl. Admin, DON)]]/Nurse[[#This Row],[MDS Census]]</f>
        <v>0.19874885215794305</v>
      </c>
      <c r="J99" s="4">
        <f>SUM(Nurse[[#This Row],[RN Hours (excl. Admin, DON)]],Nurse[[#This Row],[RN Admin Hours]],Nurse[[#This Row],[RN DON Hours]],Nurse[[#This Row],[LPN Hours (excl. Admin)]],Nurse[[#This Row],[LPN Admin Hours]],Nurse[[#This Row],[CNA Hours]],Nurse[[#This Row],[NA TR Hours]],Nurse[[#This Row],[Med Aide/Tech Hours]])</f>
        <v>134.63858695652175</v>
      </c>
      <c r="K99" s="4">
        <f>SUM(Nurse[[#This Row],[RN Hours (excl. Admin, DON)]],Nurse[[#This Row],[LPN Hours (excl. Admin)]],Nurse[[#This Row],[CNA Hours]],Nurse[[#This Row],[NA TR Hours]],Nurse[[#This Row],[Med Aide/Tech Hours]])</f>
        <v>124.40489130434783</v>
      </c>
      <c r="L99" s="4">
        <f>SUM(Nurse[[#This Row],[RN Hours (excl. Admin, DON)]],Nurse[[#This Row],[RN Admin Hours]],Nurse[[#This Row],[RN DON Hours]])</f>
        <v>19.644021739130434</v>
      </c>
      <c r="M99" s="4">
        <v>9.4103260869565215</v>
      </c>
      <c r="N99" s="4">
        <v>0</v>
      </c>
      <c r="O99" s="4">
        <v>10.233695652173912</v>
      </c>
      <c r="P99" s="4">
        <f>SUM(Nurse[[#This Row],[LPN Hours (excl. Admin)]],Nurse[[#This Row],[LPN Admin Hours]])</f>
        <v>21.432065217391305</v>
      </c>
      <c r="Q99" s="4">
        <v>21.432065217391305</v>
      </c>
      <c r="R99" s="4">
        <v>0</v>
      </c>
      <c r="S99" s="4">
        <f>SUM(Nurse[[#This Row],[CNA Hours]],Nurse[[#This Row],[NA TR Hours]],Nurse[[#This Row],[Med Aide/Tech Hours]])</f>
        <v>93.5625</v>
      </c>
      <c r="T99" s="4">
        <v>93.5625</v>
      </c>
      <c r="U99" s="4">
        <v>0</v>
      </c>
      <c r="V99" s="4">
        <v>0</v>
      </c>
      <c r="W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9" s="4">
        <v>0</v>
      </c>
      <c r="Y99" s="4">
        <v>0</v>
      </c>
      <c r="Z99" s="4">
        <v>0</v>
      </c>
      <c r="AA99" s="4">
        <v>0</v>
      </c>
      <c r="AB99" s="4">
        <v>0</v>
      </c>
      <c r="AC99" s="4">
        <v>0</v>
      </c>
      <c r="AD99" s="4">
        <v>0</v>
      </c>
      <c r="AE99" s="4">
        <v>0</v>
      </c>
      <c r="AF99" s="1">
        <v>235551</v>
      </c>
      <c r="AG99" s="1">
        <v>5</v>
      </c>
      <c r="AH99"/>
    </row>
    <row r="100" spans="1:34" x14ac:dyDescent="0.25">
      <c r="A100" t="s">
        <v>433</v>
      </c>
      <c r="B100" t="s">
        <v>187</v>
      </c>
      <c r="C100" t="s">
        <v>629</v>
      </c>
      <c r="D100" t="s">
        <v>474</v>
      </c>
      <c r="E100" s="4">
        <v>58.576086956521742</v>
      </c>
      <c r="F100" s="4">
        <f>Nurse[[#This Row],[Total Nurse Staff Hours]]/Nurse[[#This Row],[MDS Census]]</f>
        <v>2.8339209500835034</v>
      </c>
      <c r="G100" s="4">
        <f>Nurse[[#This Row],[Total Direct Care Staff Hours]]/Nurse[[#This Row],[MDS Census]]</f>
        <v>2.6413991464093525</v>
      </c>
      <c r="H100" s="4">
        <f>Nurse[[#This Row],[Total RN Hours (w/ Admin, DON)]]/Nurse[[#This Row],[MDS Census]]</f>
        <v>0.27263870848023752</v>
      </c>
      <c r="I100" s="4">
        <f>Nurse[[#This Row],[RN Hours (excl. Admin, DON)]]/Nurse[[#This Row],[MDS Census]]</f>
        <v>8.6658007051401004E-2</v>
      </c>
      <c r="J100" s="4">
        <f>SUM(Nurse[[#This Row],[RN Hours (excl. Admin, DON)]],Nurse[[#This Row],[RN Admin Hours]],Nurse[[#This Row],[RN DON Hours]],Nurse[[#This Row],[LPN Hours (excl. Admin)]],Nurse[[#This Row],[LPN Admin Hours]],Nurse[[#This Row],[CNA Hours]],Nurse[[#This Row],[NA TR Hours]],Nurse[[#This Row],[Med Aide/Tech Hours]])</f>
        <v>166</v>
      </c>
      <c r="K100" s="4">
        <f>SUM(Nurse[[#This Row],[RN Hours (excl. Admin, DON)]],Nurse[[#This Row],[LPN Hours (excl. Admin)]],Nurse[[#This Row],[CNA Hours]],Nurse[[#This Row],[NA TR Hours]],Nurse[[#This Row],[Med Aide/Tech Hours]])</f>
        <v>154.72282608695653</v>
      </c>
      <c r="L100" s="4">
        <f>SUM(Nurse[[#This Row],[RN Hours (excl. Admin, DON)]],Nurse[[#This Row],[RN Admin Hours]],Nurse[[#This Row],[RN DON Hours]])</f>
        <v>15.970108695652176</v>
      </c>
      <c r="M100" s="4">
        <v>5.0760869565217392</v>
      </c>
      <c r="N100" s="4">
        <v>6.5108695652173916</v>
      </c>
      <c r="O100" s="4">
        <v>4.3831521739130439</v>
      </c>
      <c r="P100" s="4">
        <f>SUM(Nurse[[#This Row],[LPN Hours (excl. Admin)]],Nurse[[#This Row],[LPN Admin Hours]])</f>
        <v>43.266304347826093</v>
      </c>
      <c r="Q100" s="4">
        <v>42.883152173913047</v>
      </c>
      <c r="R100" s="4">
        <v>0.38315217391304346</v>
      </c>
      <c r="S100" s="4">
        <f>SUM(Nurse[[#This Row],[CNA Hours]],Nurse[[#This Row],[NA TR Hours]],Nurse[[#This Row],[Med Aide/Tech Hours]])</f>
        <v>106.76358695652173</v>
      </c>
      <c r="T100" s="4">
        <v>101.84510869565217</v>
      </c>
      <c r="U100" s="4">
        <v>4.9184782608695654</v>
      </c>
      <c r="V100" s="4">
        <v>0</v>
      </c>
      <c r="W1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4.3478260869565215</v>
      </c>
      <c r="X100" s="4">
        <v>0</v>
      </c>
      <c r="Y100" s="4">
        <v>0</v>
      </c>
      <c r="Z100" s="4">
        <v>0</v>
      </c>
      <c r="AA100" s="4">
        <v>1.0244565217391304</v>
      </c>
      <c r="AB100" s="4">
        <v>0</v>
      </c>
      <c r="AC100" s="4">
        <v>3.3233695652173911</v>
      </c>
      <c r="AD100" s="4">
        <v>0</v>
      </c>
      <c r="AE100" s="4">
        <v>0</v>
      </c>
      <c r="AF100" s="1">
        <v>235382</v>
      </c>
      <c r="AG100" s="1">
        <v>5</v>
      </c>
      <c r="AH100"/>
    </row>
    <row r="101" spans="1:34" x14ac:dyDescent="0.25">
      <c r="A101" t="s">
        <v>433</v>
      </c>
      <c r="B101" t="s">
        <v>36</v>
      </c>
      <c r="C101" t="s">
        <v>606</v>
      </c>
      <c r="D101" t="s">
        <v>504</v>
      </c>
      <c r="E101" s="4">
        <v>84.923913043478265</v>
      </c>
      <c r="F101" s="4">
        <f>Nurse[[#This Row],[Total Nurse Staff Hours]]/Nurse[[#This Row],[MDS Census]]</f>
        <v>3.604236528862153</v>
      </c>
      <c r="G101" s="4">
        <f>Nurse[[#This Row],[Total Direct Care Staff Hours]]/Nurse[[#This Row],[MDS Census]]</f>
        <v>3.3764879047740943</v>
      </c>
      <c r="H101" s="4">
        <f>Nurse[[#This Row],[Total RN Hours (w/ Admin, DON)]]/Nurse[[#This Row],[MDS Census]]</f>
        <v>0.85622040189427873</v>
      </c>
      <c r="I101" s="4">
        <f>Nurse[[#This Row],[RN Hours (excl. Admin, DON)]]/Nurse[[#This Row],[MDS Census]]</f>
        <v>0.67109305004479702</v>
      </c>
      <c r="J101" s="4">
        <f>SUM(Nurse[[#This Row],[RN Hours (excl. Admin, DON)]],Nurse[[#This Row],[RN Admin Hours]],Nurse[[#This Row],[RN DON Hours]],Nurse[[#This Row],[LPN Hours (excl. Admin)]],Nurse[[#This Row],[LPN Admin Hours]],Nurse[[#This Row],[CNA Hours]],Nurse[[#This Row],[NA TR Hours]],Nurse[[#This Row],[Med Aide/Tech Hours]])</f>
        <v>306.08586956521742</v>
      </c>
      <c r="K101" s="4">
        <f>SUM(Nurse[[#This Row],[RN Hours (excl. Admin, DON)]],Nurse[[#This Row],[LPN Hours (excl. Admin)]],Nurse[[#This Row],[CNA Hours]],Nurse[[#This Row],[NA TR Hours]],Nurse[[#This Row],[Med Aide/Tech Hours]])</f>
        <v>286.74456521739131</v>
      </c>
      <c r="L101" s="4">
        <f>SUM(Nurse[[#This Row],[RN Hours (excl. Admin, DON)]],Nurse[[#This Row],[RN Admin Hours]],Nurse[[#This Row],[RN DON Hours]])</f>
        <v>72.713586956521738</v>
      </c>
      <c r="M101" s="4">
        <v>56.991847826086953</v>
      </c>
      <c r="N101" s="4">
        <v>10.417391304347836</v>
      </c>
      <c r="O101" s="4">
        <v>5.3043478260869561</v>
      </c>
      <c r="P101" s="4">
        <f>SUM(Nurse[[#This Row],[LPN Hours (excl. Admin)]],Nurse[[#This Row],[LPN Admin Hours]])</f>
        <v>72.076086956521735</v>
      </c>
      <c r="Q101" s="4">
        <v>68.456521739130437</v>
      </c>
      <c r="R101" s="4">
        <v>3.6195652173913042</v>
      </c>
      <c r="S101" s="4">
        <f>SUM(Nurse[[#This Row],[CNA Hours]],Nurse[[#This Row],[NA TR Hours]],Nurse[[#This Row],[Med Aide/Tech Hours]])</f>
        <v>161.29619565217391</v>
      </c>
      <c r="T101" s="4">
        <v>161.29619565217391</v>
      </c>
      <c r="U101" s="4">
        <v>0</v>
      </c>
      <c r="V101" s="4">
        <v>0</v>
      </c>
      <c r="W1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19.75</v>
      </c>
      <c r="X101" s="4">
        <v>0.86413043478260865</v>
      </c>
      <c r="Y101" s="4">
        <v>0</v>
      </c>
      <c r="Z101" s="4">
        <v>0</v>
      </c>
      <c r="AA101" s="4">
        <v>12.472826086956522</v>
      </c>
      <c r="AB101" s="4">
        <v>0</v>
      </c>
      <c r="AC101" s="4">
        <v>6.4130434782608692</v>
      </c>
      <c r="AD101" s="4">
        <v>0</v>
      </c>
      <c r="AE101" s="4">
        <v>0</v>
      </c>
      <c r="AF101" s="1">
        <v>235050</v>
      </c>
      <c r="AG101" s="1">
        <v>5</v>
      </c>
      <c r="AH101"/>
    </row>
    <row r="102" spans="1:34" x14ac:dyDescent="0.25">
      <c r="A102" t="s">
        <v>433</v>
      </c>
      <c r="B102" t="s">
        <v>72</v>
      </c>
      <c r="C102" t="s">
        <v>629</v>
      </c>
      <c r="D102" t="s">
        <v>474</v>
      </c>
      <c r="E102" s="4">
        <v>124.8804347826087</v>
      </c>
      <c r="F102" s="4">
        <f>Nurse[[#This Row],[Total Nurse Staff Hours]]/Nurse[[#This Row],[MDS Census]]</f>
        <v>3.9633379754547806</v>
      </c>
      <c r="G102" s="4">
        <f>Nurse[[#This Row],[Total Direct Care Staff Hours]]/Nurse[[#This Row],[MDS Census]]</f>
        <v>3.8680624945600117</v>
      </c>
      <c r="H102" s="4">
        <f>Nurse[[#This Row],[Total RN Hours (w/ Admin, DON)]]/Nurse[[#This Row],[MDS Census]]</f>
        <v>0.31009748455043951</v>
      </c>
      <c r="I102" s="4">
        <f>Nurse[[#This Row],[RN Hours (excl. Admin, DON)]]/Nurse[[#This Row],[MDS Census]]</f>
        <v>0.21482200365567064</v>
      </c>
      <c r="J102" s="4">
        <f>SUM(Nurse[[#This Row],[RN Hours (excl. Admin, DON)]],Nurse[[#This Row],[RN Admin Hours]],Nurse[[#This Row],[RN DON Hours]],Nurse[[#This Row],[LPN Hours (excl. Admin)]],Nurse[[#This Row],[LPN Admin Hours]],Nurse[[#This Row],[CNA Hours]],Nurse[[#This Row],[NA TR Hours]],Nurse[[#This Row],[Med Aide/Tech Hours]])</f>
        <v>494.94336956521715</v>
      </c>
      <c r="K102" s="4">
        <f>SUM(Nurse[[#This Row],[RN Hours (excl. Admin, DON)]],Nurse[[#This Row],[LPN Hours (excl. Admin)]],Nurse[[#This Row],[CNA Hours]],Nurse[[#This Row],[NA TR Hours]],Nurse[[#This Row],[Med Aide/Tech Hours]])</f>
        <v>483.04532608695627</v>
      </c>
      <c r="L102" s="4">
        <f>SUM(Nurse[[#This Row],[RN Hours (excl. Admin, DON)]],Nurse[[#This Row],[RN Admin Hours]],Nurse[[#This Row],[RN DON Hours]])</f>
        <v>38.725108695652168</v>
      </c>
      <c r="M102" s="4">
        <v>26.827065217391304</v>
      </c>
      <c r="N102" s="4">
        <v>6.593695652173909</v>
      </c>
      <c r="O102" s="4">
        <v>5.3043478260869561</v>
      </c>
      <c r="P102" s="4">
        <f>SUM(Nurse[[#This Row],[LPN Hours (excl. Admin)]],Nurse[[#This Row],[LPN Admin Hours]])</f>
        <v>164.88304347826082</v>
      </c>
      <c r="Q102" s="4">
        <v>164.88304347826082</v>
      </c>
      <c r="R102" s="4">
        <v>0</v>
      </c>
      <c r="S102" s="4">
        <f>SUM(Nurse[[#This Row],[CNA Hours]],Nurse[[#This Row],[NA TR Hours]],Nurse[[#This Row],[Med Aide/Tech Hours]])</f>
        <v>291.33521739130418</v>
      </c>
      <c r="T102" s="4">
        <v>276.28663043478247</v>
      </c>
      <c r="U102" s="4">
        <v>15.048586956521744</v>
      </c>
      <c r="V102" s="4">
        <v>0</v>
      </c>
      <c r="W1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170.17119565217394</v>
      </c>
      <c r="X102" s="4">
        <v>20.114130434782609</v>
      </c>
      <c r="Y102" s="4">
        <v>0.2608695652173913</v>
      </c>
      <c r="Z102" s="4">
        <v>0</v>
      </c>
      <c r="AA102" s="4">
        <v>57.978260869565219</v>
      </c>
      <c r="AB102" s="4">
        <v>0</v>
      </c>
      <c r="AC102" s="4">
        <v>91.817934782608702</v>
      </c>
      <c r="AD102" s="4">
        <v>0</v>
      </c>
      <c r="AE102" s="4">
        <v>0</v>
      </c>
      <c r="AF102" s="1">
        <v>235177</v>
      </c>
      <c r="AG102" s="1">
        <v>5</v>
      </c>
      <c r="AH102"/>
    </row>
    <row r="103" spans="1:34" x14ac:dyDescent="0.25">
      <c r="A103" t="s">
        <v>433</v>
      </c>
      <c r="B103" t="s">
        <v>121</v>
      </c>
      <c r="C103" t="s">
        <v>590</v>
      </c>
      <c r="D103" t="s">
        <v>489</v>
      </c>
      <c r="E103" s="4">
        <v>62.978260869565219</v>
      </c>
      <c r="F103" s="4">
        <f>Nurse[[#This Row],[Total Nurse Staff Hours]]/Nurse[[#This Row],[MDS Census]]</f>
        <v>3.5340024162927159</v>
      </c>
      <c r="G103" s="4">
        <f>Nurse[[#This Row],[Total Direct Care Staff Hours]]/Nurse[[#This Row],[MDS Census]]</f>
        <v>3.2929737659647906</v>
      </c>
      <c r="H103" s="4">
        <f>Nurse[[#This Row],[Total RN Hours (w/ Admin, DON)]]/Nurse[[#This Row],[MDS Census]]</f>
        <v>0.29268726268553669</v>
      </c>
      <c r="I103" s="4">
        <f>Nurse[[#This Row],[RN Hours (excl. Admin, DON)]]/Nurse[[#This Row],[MDS Census]]</f>
        <v>0.14273731446323781</v>
      </c>
      <c r="J103" s="4">
        <f>SUM(Nurse[[#This Row],[RN Hours (excl. Admin, DON)]],Nurse[[#This Row],[RN Admin Hours]],Nurse[[#This Row],[RN DON Hours]],Nurse[[#This Row],[LPN Hours (excl. Admin)]],Nurse[[#This Row],[LPN Admin Hours]],Nurse[[#This Row],[CNA Hours]],Nurse[[#This Row],[NA TR Hours]],Nurse[[#This Row],[Med Aide/Tech Hours]])</f>
        <v>222.56532608695647</v>
      </c>
      <c r="K103" s="4">
        <f>SUM(Nurse[[#This Row],[RN Hours (excl. Admin, DON)]],Nurse[[#This Row],[LPN Hours (excl. Admin)]],Nurse[[#This Row],[CNA Hours]],Nurse[[#This Row],[NA TR Hours]],Nurse[[#This Row],[Med Aide/Tech Hours]])</f>
        <v>207.38576086956519</v>
      </c>
      <c r="L103" s="4">
        <f>SUM(Nurse[[#This Row],[RN Hours (excl. Admin, DON)]],Nurse[[#This Row],[RN Admin Hours]],Nurse[[#This Row],[RN DON Hours]])</f>
        <v>18.43293478260869</v>
      </c>
      <c r="M103" s="4">
        <v>8.9893478260869557</v>
      </c>
      <c r="N103" s="4">
        <v>5.3641304347826066</v>
      </c>
      <c r="O103" s="4">
        <v>4.0794565217391305</v>
      </c>
      <c r="P103" s="4">
        <f>SUM(Nurse[[#This Row],[LPN Hours (excl. Admin)]],Nurse[[#This Row],[LPN Admin Hours]])</f>
        <v>59.872391304347815</v>
      </c>
      <c r="Q103" s="4">
        <v>54.13641304347825</v>
      </c>
      <c r="R103" s="4">
        <v>5.7359782608695644</v>
      </c>
      <c r="S103" s="4">
        <f>SUM(Nurse[[#This Row],[CNA Hours]],Nurse[[#This Row],[NA TR Hours]],Nurse[[#This Row],[Med Aide/Tech Hours]])</f>
        <v>144.26</v>
      </c>
      <c r="T103" s="4">
        <v>144.26</v>
      </c>
      <c r="U103" s="4">
        <v>0</v>
      </c>
      <c r="V103" s="4">
        <v>0</v>
      </c>
      <c r="W1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42.146739130434796</v>
      </c>
      <c r="X103" s="4">
        <v>1.4293478260869565</v>
      </c>
      <c r="Y103" s="4">
        <v>0</v>
      </c>
      <c r="Z103" s="4">
        <v>0</v>
      </c>
      <c r="AA103" s="4">
        <v>10.531847826086956</v>
      </c>
      <c r="AB103" s="4">
        <v>1.0461956521739131</v>
      </c>
      <c r="AC103" s="4">
        <v>29.139347826086965</v>
      </c>
      <c r="AD103" s="4">
        <v>0</v>
      </c>
      <c r="AE103" s="4">
        <v>0</v>
      </c>
      <c r="AF103" s="1">
        <v>235281</v>
      </c>
      <c r="AG103" s="1">
        <v>5</v>
      </c>
      <c r="AH103"/>
    </row>
    <row r="104" spans="1:34" x14ac:dyDescent="0.25">
      <c r="A104" t="s">
        <v>433</v>
      </c>
      <c r="B104" t="s">
        <v>327</v>
      </c>
      <c r="C104" t="s">
        <v>732</v>
      </c>
      <c r="D104" t="s">
        <v>475</v>
      </c>
      <c r="E104" s="4">
        <v>80.336956521739125</v>
      </c>
      <c r="F104" s="4">
        <f>Nurse[[#This Row],[Total Nurse Staff Hours]]/Nurse[[#This Row],[MDS Census]]</f>
        <v>4.9018333107833838</v>
      </c>
      <c r="G104" s="4">
        <f>Nurse[[#This Row],[Total Direct Care Staff Hours]]/Nurse[[#This Row],[MDS Census]]</f>
        <v>4.3440197537545657</v>
      </c>
      <c r="H104" s="4">
        <f>Nurse[[#This Row],[Total RN Hours (w/ Admin, DON)]]/Nurse[[#This Row],[MDS Census]]</f>
        <v>1.191689893113246</v>
      </c>
      <c r="I104" s="4">
        <f>Nurse[[#This Row],[RN Hours (excl. Admin, DON)]]/Nurse[[#This Row],[MDS Census]]</f>
        <v>0.63387633608442706</v>
      </c>
      <c r="J104" s="4">
        <f>SUM(Nurse[[#This Row],[RN Hours (excl. Admin, DON)]],Nurse[[#This Row],[RN Admin Hours]],Nurse[[#This Row],[RN DON Hours]],Nurse[[#This Row],[LPN Hours (excl. Admin)]],Nurse[[#This Row],[LPN Admin Hours]],Nurse[[#This Row],[CNA Hours]],Nurse[[#This Row],[NA TR Hours]],Nurse[[#This Row],[Med Aide/Tech Hours]])</f>
        <v>393.79836956521729</v>
      </c>
      <c r="K104" s="4">
        <f>SUM(Nurse[[#This Row],[RN Hours (excl. Admin, DON)]],Nurse[[#This Row],[LPN Hours (excl. Admin)]],Nurse[[#This Row],[CNA Hours]],Nurse[[#This Row],[NA TR Hours]],Nurse[[#This Row],[Med Aide/Tech Hours]])</f>
        <v>348.98532608695643</v>
      </c>
      <c r="L104" s="4">
        <f>SUM(Nurse[[#This Row],[RN Hours (excl. Admin, DON)]],Nurse[[#This Row],[RN Admin Hours]],Nurse[[#This Row],[RN DON Hours]])</f>
        <v>95.736739130434799</v>
      </c>
      <c r="M104" s="4">
        <v>50.923695652173912</v>
      </c>
      <c r="N104" s="4">
        <v>39.785869565217396</v>
      </c>
      <c r="O104" s="4">
        <v>5.0271739130434785</v>
      </c>
      <c r="P104" s="4">
        <f>SUM(Nurse[[#This Row],[LPN Hours (excl. Admin)]],Nurse[[#This Row],[LPN Admin Hours]])</f>
        <v>54.348260869565209</v>
      </c>
      <c r="Q104" s="4">
        <v>54.348260869565209</v>
      </c>
      <c r="R104" s="4">
        <v>0</v>
      </c>
      <c r="S104" s="4">
        <f>SUM(Nurse[[#This Row],[CNA Hours]],Nurse[[#This Row],[NA TR Hours]],Nurse[[#This Row],[Med Aide/Tech Hours]])</f>
        <v>243.71336956521728</v>
      </c>
      <c r="T104" s="4">
        <v>243.71336956521728</v>
      </c>
      <c r="U104" s="4">
        <v>0</v>
      </c>
      <c r="V104" s="4">
        <v>0</v>
      </c>
      <c r="W1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4" s="4">
        <v>0</v>
      </c>
      <c r="Y104" s="4">
        <v>0</v>
      </c>
      <c r="Z104" s="4">
        <v>0</v>
      </c>
      <c r="AA104" s="4">
        <v>0</v>
      </c>
      <c r="AB104" s="4">
        <v>0</v>
      </c>
      <c r="AC104" s="4">
        <v>0</v>
      </c>
      <c r="AD104" s="4">
        <v>0</v>
      </c>
      <c r="AE104" s="4">
        <v>0</v>
      </c>
      <c r="AF104" s="1">
        <v>235602</v>
      </c>
      <c r="AG104" s="1">
        <v>5</v>
      </c>
      <c r="AH104"/>
    </row>
    <row r="105" spans="1:34" x14ac:dyDescent="0.25">
      <c r="A105" t="s">
        <v>433</v>
      </c>
      <c r="B105" t="s">
        <v>403</v>
      </c>
      <c r="C105" t="s">
        <v>696</v>
      </c>
      <c r="D105" t="s">
        <v>470</v>
      </c>
      <c r="E105" s="4">
        <v>57.913043478260867</v>
      </c>
      <c r="F105" s="4">
        <f>Nurse[[#This Row],[Total Nurse Staff Hours]]/Nurse[[#This Row],[MDS Census]]</f>
        <v>3.9380048798798799</v>
      </c>
      <c r="G105" s="4">
        <f>Nurse[[#This Row],[Total Direct Care Staff Hours]]/Nurse[[#This Row],[MDS Census]]</f>
        <v>3.7481024774774774</v>
      </c>
      <c r="H105" s="4">
        <f>Nurse[[#This Row],[Total RN Hours (w/ Admin, DON)]]/Nurse[[#This Row],[MDS Census]]</f>
        <v>1.0100412912912911</v>
      </c>
      <c r="I105" s="4">
        <f>Nurse[[#This Row],[RN Hours (excl. Admin, DON)]]/Nurse[[#This Row],[MDS Census]]</f>
        <v>0.82013888888888864</v>
      </c>
      <c r="J105" s="4">
        <f>SUM(Nurse[[#This Row],[RN Hours (excl. Admin, DON)]],Nurse[[#This Row],[RN Admin Hours]],Nurse[[#This Row],[RN DON Hours]],Nurse[[#This Row],[LPN Hours (excl. Admin)]],Nurse[[#This Row],[LPN Admin Hours]],Nurse[[#This Row],[CNA Hours]],Nurse[[#This Row],[NA TR Hours]],Nurse[[#This Row],[Med Aide/Tech Hours]])</f>
        <v>228.06184782608696</v>
      </c>
      <c r="K105" s="4">
        <f>SUM(Nurse[[#This Row],[RN Hours (excl. Admin, DON)]],Nurse[[#This Row],[LPN Hours (excl. Admin)]],Nurse[[#This Row],[CNA Hours]],Nurse[[#This Row],[NA TR Hours]],Nurse[[#This Row],[Med Aide/Tech Hours]])</f>
        <v>217.06402173913042</v>
      </c>
      <c r="L105" s="4">
        <f>SUM(Nurse[[#This Row],[RN Hours (excl. Admin, DON)]],Nurse[[#This Row],[RN Admin Hours]],Nurse[[#This Row],[RN DON Hours]])</f>
        <v>58.49456521739129</v>
      </c>
      <c r="M105" s="4">
        <v>47.496739130434769</v>
      </c>
      <c r="N105" s="4">
        <v>5.6499999999999995</v>
      </c>
      <c r="O105" s="4">
        <v>5.3478260869565215</v>
      </c>
      <c r="P105" s="4">
        <f>SUM(Nurse[[#This Row],[LPN Hours (excl. Admin)]],Nurse[[#This Row],[LPN Admin Hours]])</f>
        <v>53.544130434782623</v>
      </c>
      <c r="Q105" s="4">
        <v>53.544130434782623</v>
      </c>
      <c r="R105" s="4">
        <v>0</v>
      </c>
      <c r="S105" s="4">
        <f>SUM(Nurse[[#This Row],[CNA Hours]],Nurse[[#This Row],[NA TR Hours]],Nurse[[#This Row],[Med Aide/Tech Hours]])</f>
        <v>116.02315217391305</v>
      </c>
      <c r="T105" s="4">
        <v>97.704673913043479</v>
      </c>
      <c r="U105" s="4">
        <v>18.318478260869568</v>
      </c>
      <c r="V105" s="4">
        <v>0</v>
      </c>
      <c r="W1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9.0652173913043477</v>
      </c>
      <c r="X105" s="4">
        <v>0</v>
      </c>
      <c r="Y105" s="4">
        <v>0</v>
      </c>
      <c r="Z105" s="4">
        <v>0</v>
      </c>
      <c r="AA105" s="4">
        <v>9.0652173913043477</v>
      </c>
      <c r="AB105" s="4">
        <v>0</v>
      </c>
      <c r="AC105" s="4">
        <v>0</v>
      </c>
      <c r="AD105" s="4">
        <v>0</v>
      </c>
      <c r="AE105" s="4">
        <v>0</v>
      </c>
      <c r="AF105" s="1">
        <v>235723</v>
      </c>
      <c r="AG105" s="1">
        <v>5</v>
      </c>
      <c r="AH105"/>
    </row>
    <row r="106" spans="1:34" x14ac:dyDescent="0.25">
      <c r="A106" t="s">
        <v>433</v>
      </c>
      <c r="B106" t="s">
        <v>64</v>
      </c>
      <c r="C106" t="s">
        <v>608</v>
      </c>
      <c r="D106" t="s">
        <v>506</v>
      </c>
      <c r="E106" s="4">
        <v>150.71739130434781</v>
      </c>
      <c r="F106" s="4">
        <f>Nurse[[#This Row],[Total Nurse Staff Hours]]/Nurse[[#This Row],[MDS Census]]</f>
        <v>4.1563536708495592</v>
      </c>
      <c r="G106" s="4">
        <f>Nurse[[#This Row],[Total Direct Care Staff Hours]]/Nurse[[#This Row],[MDS Census]]</f>
        <v>3.9413817972017879</v>
      </c>
      <c r="H106" s="4">
        <f>Nurse[[#This Row],[Total RN Hours (w/ Admin, DON)]]/Nurse[[#This Row],[MDS Census]]</f>
        <v>0.68249675465166593</v>
      </c>
      <c r="I106" s="4">
        <f>Nurse[[#This Row],[RN Hours (excl. Admin, DON)]]/Nurse[[#This Row],[MDS Census]]</f>
        <v>0.46752488100389444</v>
      </c>
      <c r="J106" s="4">
        <f>SUM(Nurse[[#This Row],[RN Hours (excl. Admin, DON)]],Nurse[[#This Row],[RN Admin Hours]],Nurse[[#This Row],[RN DON Hours]],Nurse[[#This Row],[LPN Hours (excl. Admin)]],Nurse[[#This Row],[LPN Admin Hours]],Nurse[[#This Row],[CNA Hours]],Nurse[[#This Row],[NA TR Hours]],Nurse[[#This Row],[Med Aide/Tech Hours]])</f>
        <v>626.43478260869551</v>
      </c>
      <c r="K106" s="4">
        <f>SUM(Nurse[[#This Row],[RN Hours (excl. Admin, DON)]],Nurse[[#This Row],[LPN Hours (excl. Admin)]],Nurse[[#This Row],[CNA Hours]],Nurse[[#This Row],[NA TR Hours]],Nurse[[#This Row],[Med Aide/Tech Hours]])</f>
        <v>594.03478260869554</v>
      </c>
      <c r="L106" s="4">
        <f>SUM(Nurse[[#This Row],[RN Hours (excl. Admin, DON)]],Nurse[[#This Row],[RN Admin Hours]],Nurse[[#This Row],[RN DON Hours]])</f>
        <v>102.8641304347826</v>
      </c>
      <c r="M106" s="4">
        <v>70.464130434782604</v>
      </c>
      <c r="N106" s="4">
        <v>32.4</v>
      </c>
      <c r="O106" s="4">
        <v>0</v>
      </c>
      <c r="P106" s="4">
        <f>SUM(Nurse[[#This Row],[LPN Hours (excl. Admin)]],Nurse[[#This Row],[LPN Admin Hours]])</f>
        <v>113.57391304347827</v>
      </c>
      <c r="Q106" s="4">
        <v>113.57391304347827</v>
      </c>
      <c r="R106" s="4">
        <v>0</v>
      </c>
      <c r="S106" s="4">
        <f>SUM(Nurse[[#This Row],[CNA Hours]],Nurse[[#This Row],[NA TR Hours]],Nurse[[#This Row],[Med Aide/Tech Hours]])</f>
        <v>409.99673913043466</v>
      </c>
      <c r="T106" s="4">
        <v>394.96847826086946</v>
      </c>
      <c r="U106" s="4">
        <v>0</v>
      </c>
      <c r="V106" s="4">
        <v>15.028260869565216</v>
      </c>
      <c r="W1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6" s="4">
        <v>0</v>
      </c>
      <c r="Y106" s="4">
        <v>0</v>
      </c>
      <c r="Z106" s="4">
        <v>0</v>
      </c>
      <c r="AA106" s="4">
        <v>0</v>
      </c>
      <c r="AB106" s="4">
        <v>0</v>
      </c>
      <c r="AC106" s="4">
        <v>0</v>
      </c>
      <c r="AD106" s="4">
        <v>0</v>
      </c>
      <c r="AE106" s="4">
        <v>0</v>
      </c>
      <c r="AF106" s="1">
        <v>235150</v>
      </c>
      <c r="AG106" s="1">
        <v>5</v>
      </c>
      <c r="AH106"/>
    </row>
    <row r="107" spans="1:34" x14ac:dyDescent="0.25">
      <c r="A107" t="s">
        <v>433</v>
      </c>
      <c r="B107" t="s">
        <v>210</v>
      </c>
      <c r="C107" t="s">
        <v>695</v>
      </c>
      <c r="D107" t="s">
        <v>474</v>
      </c>
      <c r="E107" s="4">
        <v>95.478260869565219</v>
      </c>
      <c r="F107" s="4">
        <f>Nurse[[#This Row],[Total Nurse Staff Hours]]/Nurse[[#This Row],[MDS Census]]</f>
        <v>3.7537317850637528</v>
      </c>
      <c r="G107" s="4">
        <f>Nurse[[#This Row],[Total Direct Care Staff Hours]]/Nurse[[#This Row],[MDS Census]]</f>
        <v>3.4475250455373407</v>
      </c>
      <c r="H107" s="4">
        <f>Nurse[[#This Row],[Total RN Hours (w/ Admin, DON)]]/Nurse[[#This Row],[MDS Census]]</f>
        <v>0.82529940801457202</v>
      </c>
      <c r="I107" s="4">
        <f>Nurse[[#This Row],[RN Hours (excl. Admin, DON)]]/Nurse[[#This Row],[MDS Census]]</f>
        <v>0.51909266848816027</v>
      </c>
      <c r="J107" s="4">
        <f>SUM(Nurse[[#This Row],[RN Hours (excl. Admin, DON)]],Nurse[[#This Row],[RN Admin Hours]],Nurse[[#This Row],[RN DON Hours]],Nurse[[#This Row],[LPN Hours (excl. Admin)]],Nurse[[#This Row],[LPN Admin Hours]],Nurse[[#This Row],[CNA Hours]],Nurse[[#This Row],[NA TR Hours]],Nurse[[#This Row],[Med Aide/Tech Hours]])</f>
        <v>358.39978260869572</v>
      </c>
      <c r="K107" s="4">
        <f>SUM(Nurse[[#This Row],[RN Hours (excl. Admin, DON)]],Nurse[[#This Row],[LPN Hours (excl. Admin)]],Nurse[[#This Row],[CNA Hours]],Nurse[[#This Row],[NA TR Hours]],Nurse[[#This Row],[Med Aide/Tech Hours]])</f>
        <v>329.16369565217394</v>
      </c>
      <c r="L107" s="4">
        <f>SUM(Nurse[[#This Row],[RN Hours (excl. Admin, DON)]],Nurse[[#This Row],[RN Admin Hours]],Nurse[[#This Row],[RN DON Hours]])</f>
        <v>78.798152173913053</v>
      </c>
      <c r="M107" s="4">
        <v>49.562065217391307</v>
      </c>
      <c r="N107" s="4">
        <v>24.105652173913047</v>
      </c>
      <c r="O107" s="4">
        <v>5.1304347826086953</v>
      </c>
      <c r="P107" s="4">
        <f>SUM(Nurse[[#This Row],[LPN Hours (excl. Admin)]],Nurse[[#This Row],[LPN Admin Hours]])</f>
        <v>100.07652173913044</v>
      </c>
      <c r="Q107" s="4">
        <v>100.07652173913044</v>
      </c>
      <c r="R107" s="4">
        <v>0</v>
      </c>
      <c r="S107" s="4">
        <f>SUM(Nurse[[#This Row],[CNA Hours]],Nurse[[#This Row],[NA TR Hours]],Nurse[[#This Row],[Med Aide/Tech Hours]])</f>
        <v>179.52510869565222</v>
      </c>
      <c r="T107" s="4">
        <v>158.69108695652179</v>
      </c>
      <c r="U107" s="4">
        <v>20.834021739130431</v>
      </c>
      <c r="V107" s="4">
        <v>0</v>
      </c>
      <c r="W1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26.943152173913049</v>
      </c>
      <c r="X107" s="4">
        <v>0.2459782608695652</v>
      </c>
      <c r="Y107" s="4">
        <v>0</v>
      </c>
      <c r="Z107" s="4">
        <v>0</v>
      </c>
      <c r="AA107" s="4">
        <v>2.1060869565217395</v>
      </c>
      <c r="AB107" s="4">
        <v>0</v>
      </c>
      <c r="AC107" s="4">
        <v>24.591086956521746</v>
      </c>
      <c r="AD107" s="4">
        <v>0</v>
      </c>
      <c r="AE107" s="4">
        <v>0</v>
      </c>
      <c r="AF107" s="1">
        <v>235439</v>
      </c>
      <c r="AG107" s="1">
        <v>5</v>
      </c>
      <c r="AH107"/>
    </row>
    <row r="108" spans="1:34" x14ac:dyDescent="0.25">
      <c r="A108" t="s">
        <v>433</v>
      </c>
      <c r="B108" t="s">
        <v>388</v>
      </c>
      <c r="C108" t="s">
        <v>746</v>
      </c>
      <c r="D108" t="s">
        <v>541</v>
      </c>
      <c r="E108" s="4">
        <v>29.576086956521738</v>
      </c>
      <c r="F108" s="4">
        <f>Nurse[[#This Row],[Total Nurse Staff Hours]]/Nurse[[#This Row],[MDS Census]]</f>
        <v>4.0446490260933485</v>
      </c>
      <c r="G108" s="4">
        <f>Nurse[[#This Row],[Total Direct Care Staff Hours]]/Nurse[[#This Row],[MDS Census]]</f>
        <v>3.1747703050349139</v>
      </c>
      <c r="H108" s="4">
        <f>Nurse[[#This Row],[Total RN Hours (w/ Admin, DON)]]/Nurse[[#This Row],[MDS Census]]</f>
        <v>0.56963983829474463</v>
      </c>
      <c r="I108" s="4">
        <f>Nurse[[#This Row],[RN Hours (excl. Admin, DON)]]/Nurse[[#This Row],[MDS Census]]</f>
        <v>0.25253583241455346</v>
      </c>
      <c r="J108" s="4">
        <f>SUM(Nurse[[#This Row],[RN Hours (excl. Admin, DON)]],Nurse[[#This Row],[RN Admin Hours]],Nurse[[#This Row],[RN DON Hours]],Nurse[[#This Row],[LPN Hours (excl. Admin)]],Nurse[[#This Row],[LPN Admin Hours]],Nurse[[#This Row],[CNA Hours]],Nurse[[#This Row],[NA TR Hours]],Nurse[[#This Row],[Med Aide/Tech Hours]])</f>
        <v>119.62489130434783</v>
      </c>
      <c r="K108" s="4">
        <f>SUM(Nurse[[#This Row],[RN Hours (excl. Admin, DON)]],Nurse[[#This Row],[LPN Hours (excl. Admin)]],Nurse[[#This Row],[CNA Hours]],Nurse[[#This Row],[NA TR Hours]],Nurse[[#This Row],[Med Aide/Tech Hours]])</f>
        <v>93.897282608695662</v>
      </c>
      <c r="L108" s="4">
        <f>SUM(Nurse[[#This Row],[RN Hours (excl. Admin, DON)]],Nurse[[#This Row],[RN Admin Hours]],Nurse[[#This Row],[RN DON Hours]])</f>
        <v>16.84771739130435</v>
      </c>
      <c r="M108" s="4">
        <v>7.4690217391304348</v>
      </c>
      <c r="N108" s="4">
        <v>3.2065217391304346</v>
      </c>
      <c r="O108" s="4">
        <v>6.172173913043479</v>
      </c>
      <c r="P108" s="4">
        <f>SUM(Nurse[[#This Row],[LPN Hours (excl. Admin)]],Nurse[[#This Row],[LPN Admin Hours]])</f>
        <v>25.378260869565221</v>
      </c>
      <c r="Q108" s="4">
        <v>9.029347826086962</v>
      </c>
      <c r="R108" s="4">
        <v>16.348913043478259</v>
      </c>
      <c r="S108" s="4">
        <f>SUM(Nurse[[#This Row],[CNA Hours]],Nurse[[#This Row],[NA TR Hours]],Nurse[[#This Row],[Med Aide/Tech Hours]])</f>
        <v>77.39891304347826</v>
      </c>
      <c r="T108" s="4">
        <v>51.475000000000009</v>
      </c>
      <c r="U108" s="4">
        <v>25.923913043478247</v>
      </c>
      <c r="V108" s="4">
        <v>0</v>
      </c>
      <c r="W1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3.2065217391304346</v>
      </c>
      <c r="X108" s="4">
        <v>0</v>
      </c>
      <c r="Y108" s="4">
        <v>3.2065217391304346</v>
      </c>
      <c r="Z108" s="4">
        <v>0</v>
      </c>
      <c r="AA108" s="4">
        <v>0</v>
      </c>
      <c r="AB108" s="4">
        <v>0</v>
      </c>
      <c r="AC108" s="4">
        <v>0</v>
      </c>
      <c r="AD108" s="4">
        <v>0</v>
      </c>
      <c r="AE108" s="4">
        <v>0</v>
      </c>
      <c r="AF108" s="1">
        <v>235705</v>
      </c>
      <c r="AG108" s="1">
        <v>5</v>
      </c>
      <c r="AH108"/>
    </row>
    <row r="109" spans="1:34" x14ac:dyDescent="0.25">
      <c r="A109" t="s">
        <v>433</v>
      </c>
      <c r="B109" t="s">
        <v>93</v>
      </c>
      <c r="C109" t="s">
        <v>629</v>
      </c>
      <c r="D109" t="s">
        <v>474</v>
      </c>
      <c r="E109" s="4">
        <v>114.23913043478261</v>
      </c>
      <c r="F109" s="4">
        <f>Nurse[[#This Row],[Total Nurse Staff Hours]]/Nurse[[#This Row],[MDS Census]]</f>
        <v>3.0627592768791616</v>
      </c>
      <c r="G109" s="4">
        <f>Nurse[[#This Row],[Total Direct Care Staff Hours]]/Nurse[[#This Row],[MDS Census]]</f>
        <v>2.8391246431969548</v>
      </c>
      <c r="H109" s="4">
        <f>Nurse[[#This Row],[Total RN Hours (w/ Admin, DON)]]/Nurse[[#This Row],[MDS Census]]</f>
        <v>0.36380589914367267</v>
      </c>
      <c r="I109" s="4">
        <f>Nurse[[#This Row],[RN Hours (excl. Admin, DON)]]/Nurse[[#This Row],[MDS Census]]</f>
        <v>0.22087535680304471</v>
      </c>
      <c r="J109" s="4">
        <f>SUM(Nurse[[#This Row],[RN Hours (excl. Admin, DON)]],Nurse[[#This Row],[RN Admin Hours]],Nurse[[#This Row],[RN DON Hours]],Nurse[[#This Row],[LPN Hours (excl. Admin)]],Nurse[[#This Row],[LPN Admin Hours]],Nurse[[#This Row],[CNA Hours]],Nurse[[#This Row],[NA TR Hours]],Nurse[[#This Row],[Med Aide/Tech Hours]])</f>
        <v>349.88695652173902</v>
      </c>
      <c r="K109" s="4">
        <f>SUM(Nurse[[#This Row],[RN Hours (excl. Admin, DON)]],Nurse[[#This Row],[LPN Hours (excl. Admin)]],Nurse[[#This Row],[CNA Hours]],Nurse[[#This Row],[NA TR Hours]],Nurse[[#This Row],[Med Aide/Tech Hours]])</f>
        <v>324.33913043478253</v>
      </c>
      <c r="L109" s="4">
        <f>SUM(Nurse[[#This Row],[RN Hours (excl. Admin, DON)]],Nurse[[#This Row],[RN Admin Hours]],Nurse[[#This Row],[RN DON Hours]])</f>
        <v>41.560869565217388</v>
      </c>
      <c r="M109" s="4">
        <v>25.232608695652171</v>
      </c>
      <c r="N109" s="4">
        <v>13.356521739130432</v>
      </c>
      <c r="O109" s="4">
        <v>2.9717391304347824</v>
      </c>
      <c r="P109" s="4">
        <f>SUM(Nurse[[#This Row],[LPN Hours (excl. Admin)]],Nurse[[#This Row],[LPN Admin Hours]])</f>
        <v>107.44565217391302</v>
      </c>
      <c r="Q109" s="4">
        <v>98.226086956521712</v>
      </c>
      <c r="R109" s="4">
        <v>9.2195652173913061</v>
      </c>
      <c r="S109" s="4">
        <f>SUM(Nurse[[#This Row],[CNA Hours]],Nurse[[#This Row],[NA TR Hours]],Nurse[[#This Row],[Med Aide/Tech Hours]])</f>
        <v>200.88043478260863</v>
      </c>
      <c r="T109" s="4">
        <v>191.78478260869559</v>
      </c>
      <c r="U109" s="4">
        <v>9.0956521739130434</v>
      </c>
      <c r="V109" s="4">
        <v>0</v>
      </c>
      <c r="W1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9" s="4">
        <v>0</v>
      </c>
      <c r="Y109" s="4">
        <v>0</v>
      </c>
      <c r="Z109" s="4">
        <v>0</v>
      </c>
      <c r="AA109" s="4">
        <v>0</v>
      </c>
      <c r="AB109" s="4">
        <v>0</v>
      </c>
      <c r="AC109" s="4">
        <v>0</v>
      </c>
      <c r="AD109" s="4">
        <v>0</v>
      </c>
      <c r="AE109" s="4">
        <v>0</v>
      </c>
      <c r="AF109" s="1">
        <v>235234</v>
      </c>
      <c r="AG109" s="1">
        <v>5</v>
      </c>
      <c r="AH109"/>
    </row>
    <row r="110" spans="1:34" x14ac:dyDescent="0.25">
      <c r="A110" t="s">
        <v>433</v>
      </c>
      <c r="B110" t="s">
        <v>274</v>
      </c>
      <c r="C110" t="s">
        <v>671</v>
      </c>
      <c r="D110" t="s">
        <v>482</v>
      </c>
      <c r="E110" s="4">
        <v>32.75</v>
      </c>
      <c r="F110" s="4">
        <f>Nurse[[#This Row],[Total Nurse Staff Hours]]/Nurse[[#This Row],[MDS Census]]</f>
        <v>3.3728244274809156</v>
      </c>
      <c r="G110" s="4">
        <f>Nurse[[#This Row],[Total Direct Care Staff Hours]]/Nurse[[#This Row],[MDS Census]]</f>
        <v>3.016209757716561</v>
      </c>
      <c r="H110" s="4">
        <f>Nurse[[#This Row],[Total RN Hours (w/ Admin, DON)]]/Nurse[[#This Row],[MDS Census]]</f>
        <v>0.67211417192167278</v>
      </c>
      <c r="I110" s="4">
        <f>Nurse[[#This Row],[RN Hours (excl. Admin, DON)]]/Nurse[[#This Row],[MDS Census]]</f>
        <v>0.31549950215731831</v>
      </c>
      <c r="J110" s="4">
        <f>SUM(Nurse[[#This Row],[RN Hours (excl. Admin, DON)]],Nurse[[#This Row],[RN Admin Hours]],Nurse[[#This Row],[RN DON Hours]],Nurse[[#This Row],[LPN Hours (excl. Admin)]],Nurse[[#This Row],[LPN Admin Hours]],Nurse[[#This Row],[CNA Hours]],Nurse[[#This Row],[NA TR Hours]],Nurse[[#This Row],[Med Aide/Tech Hours]])</f>
        <v>110.45999999999998</v>
      </c>
      <c r="K110" s="4">
        <f>SUM(Nurse[[#This Row],[RN Hours (excl. Admin, DON)]],Nurse[[#This Row],[LPN Hours (excl. Admin)]],Nurse[[#This Row],[CNA Hours]],Nurse[[#This Row],[NA TR Hours]],Nurse[[#This Row],[Med Aide/Tech Hours]])</f>
        <v>98.780869565217372</v>
      </c>
      <c r="L110" s="4">
        <f>SUM(Nurse[[#This Row],[RN Hours (excl. Admin, DON)]],Nurse[[#This Row],[RN Admin Hours]],Nurse[[#This Row],[RN DON Hours]])</f>
        <v>22.011739130434783</v>
      </c>
      <c r="M110" s="4">
        <v>10.332608695652175</v>
      </c>
      <c r="N110" s="4">
        <v>8.5416304347826095</v>
      </c>
      <c r="O110" s="4">
        <v>3.1374999999999997</v>
      </c>
      <c r="P110" s="4">
        <f>SUM(Nurse[[#This Row],[LPN Hours (excl. Admin)]],Nurse[[#This Row],[LPN Admin Hours]])</f>
        <v>24.817391304347826</v>
      </c>
      <c r="Q110" s="4">
        <v>24.817391304347826</v>
      </c>
      <c r="R110" s="4">
        <v>0</v>
      </c>
      <c r="S110" s="4">
        <f>SUM(Nurse[[#This Row],[CNA Hours]],Nurse[[#This Row],[NA TR Hours]],Nurse[[#This Row],[Med Aide/Tech Hours]])</f>
        <v>63.630869565217381</v>
      </c>
      <c r="T110" s="4">
        <v>57.88228260869564</v>
      </c>
      <c r="U110" s="4">
        <v>5.7485869565217396</v>
      </c>
      <c r="V110" s="4">
        <v>0</v>
      </c>
      <c r="W1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1.5940217391304348</v>
      </c>
      <c r="X110" s="4">
        <v>0.10326086956521739</v>
      </c>
      <c r="Y110" s="4">
        <v>0</v>
      </c>
      <c r="Z110" s="4">
        <v>0.76793478260869574</v>
      </c>
      <c r="AA110" s="4">
        <v>0.72282608695652173</v>
      </c>
      <c r="AB110" s="4">
        <v>0</v>
      </c>
      <c r="AC110" s="4">
        <v>0</v>
      </c>
      <c r="AD110" s="4">
        <v>0</v>
      </c>
      <c r="AE110" s="4">
        <v>0</v>
      </c>
      <c r="AF110" s="1">
        <v>235525</v>
      </c>
      <c r="AG110" s="1">
        <v>5</v>
      </c>
      <c r="AH110"/>
    </row>
    <row r="111" spans="1:34" x14ac:dyDescent="0.25">
      <c r="A111" t="s">
        <v>433</v>
      </c>
      <c r="B111" t="s">
        <v>360</v>
      </c>
      <c r="C111" t="s">
        <v>742</v>
      </c>
      <c r="D111" t="s">
        <v>465</v>
      </c>
      <c r="E111" s="4">
        <v>64.532608695652172</v>
      </c>
      <c r="F111" s="4">
        <f>Nurse[[#This Row],[Total Nurse Staff Hours]]/Nurse[[#This Row],[MDS Census]]</f>
        <v>3.8510914603335014</v>
      </c>
      <c r="G111" s="4">
        <f>Nurse[[#This Row],[Total Direct Care Staff Hours]]/Nurse[[#This Row],[MDS Census]]</f>
        <v>3.7304547751389587</v>
      </c>
      <c r="H111" s="4">
        <f>Nurse[[#This Row],[Total RN Hours (w/ Admin, DON)]]/Nurse[[#This Row],[MDS Census]]</f>
        <v>0.62626242209870309</v>
      </c>
      <c r="I111" s="4">
        <f>Nurse[[#This Row],[RN Hours (excl. Admin, DON)]]/Nurse[[#This Row],[MDS Census]]</f>
        <v>0.51333164898096684</v>
      </c>
      <c r="J111" s="4">
        <f>SUM(Nurse[[#This Row],[RN Hours (excl. Admin, DON)]],Nurse[[#This Row],[RN Admin Hours]],Nurse[[#This Row],[RN DON Hours]],Nurse[[#This Row],[LPN Hours (excl. Admin)]],Nurse[[#This Row],[LPN Admin Hours]],Nurse[[#This Row],[CNA Hours]],Nurse[[#This Row],[NA TR Hours]],Nurse[[#This Row],[Med Aide/Tech Hours]])</f>
        <v>248.52097826086953</v>
      </c>
      <c r="K111" s="4">
        <f>SUM(Nurse[[#This Row],[RN Hours (excl. Admin, DON)]],Nurse[[#This Row],[LPN Hours (excl. Admin)]],Nurse[[#This Row],[CNA Hours]],Nurse[[#This Row],[NA TR Hours]],Nurse[[#This Row],[Med Aide/Tech Hours]])</f>
        <v>240.73597826086953</v>
      </c>
      <c r="L111" s="4">
        <f>SUM(Nurse[[#This Row],[RN Hours (excl. Admin, DON)]],Nurse[[#This Row],[RN Admin Hours]],Nurse[[#This Row],[RN DON Hours]])</f>
        <v>40.41434782608696</v>
      </c>
      <c r="M111" s="4">
        <v>33.126630434782612</v>
      </c>
      <c r="N111" s="4">
        <v>2.0268478260869562</v>
      </c>
      <c r="O111" s="4">
        <v>5.2608695652173916</v>
      </c>
      <c r="P111" s="4">
        <f>SUM(Nurse[[#This Row],[LPN Hours (excl. Admin)]],Nurse[[#This Row],[LPN Admin Hours]])</f>
        <v>78.324239130434776</v>
      </c>
      <c r="Q111" s="4">
        <v>77.82695652173912</v>
      </c>
      <c r="R111" s="4">
        <v>0.49728260869565216</v>
      </c>
      <c r="S111" s="4">
        <f>SUM(Nurse[[#This Row],[CNA Hours]],Nurse[[#This Row],[NA TR Hours]],Nurse[[#This Row],[Med Aide/Tech Hours]])</f>
        <v>129.78239130434781</v>
      </c>
      <c r="T111" s="4">
        <v>98.319565217391286</v>
      </c>
      <c r="U111" s="4">
        <v>31.462826086956522</v>
      </c>
      <c r="V111" s="4">
        <v>0</v>
      </c>
      <c r="W1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1.2282608695652173</v>
      </c>
      <c r="X111" s="4">
        <v>0</v>
      </c>
      <c r="Y111" s="4">
        <v>0</v>
      </c>
      <c r="Z111" s="4">
        <v>1.1413043478260869</v>
      </c>
      <c r="AA111" s="4">
        <v>0</v>
      </c>
      <c r="AB111" s="4">
        <v>0</v>
      </c>
      <c r="AC111" s="4">
        <v>8.6956521739130432E-2</v>
      </c>
      <c r="AD111" s="4">
        <v>0</v>
      </c>
      <c r="AE111" s="4">
        <v>0</v>
      </c>
      <c r="AF111" s="1">
        <v>235644</v>
      </c>
      <c r="AG111" s="1">
        <v>5</v>
      </c>
      <c r="AH111"/>
    </row>
    <row r="112" spans="1:34" x14ac:dyDescent="0.25">
      <c r="A112" t="s">
        <v>433</v>
      </c>
      <c r="B112" t="s">
        <v>271</v>
      </c>
      <c r="C112" t="s">
        <v>714</v>
      </c>
      <c r="D112" t="s">
        <v>485</v>
      </c>
      <c r="E112" s="4">
        <v>36.402173913043477</v>
      </c>
      <c r="F112" s="4">
        <f>Nurse[[#This Row],[Total Nurse Staff Hours]]/Nurse[[#This Row],[MDS Census]]</f>
        <v>3.8932905344879067</v>
      </c>
      <c r="G112" s="4">
        <f>Nurse[[#This Row],[Total Direct Care Staff Hours]]/Nurse[[#This Row],[MDS Census]]</f>
        <v>3.4732069274410269</v>
      </c>
      <c r="H112" s="4">
        <f>Nurse[[#This Row],[Total RN Hours (w/ Admin, DON)]]/Nurse[[#This Row],[MDS Census]]</f>
        <v>1.2163869811884145</v>
      </c>
      <c r="I112" s="4">
        <f>Nurse[[#This Row],[RN Hours (excl. Admin, DON)]]/Nurse[[#This Row],[MDS Census]]</f>
        <v>0.79630337414153485</v>
      </c>
      <c r="J112" s="4">
        <f>SUM(Nurse[[#This Row],[RN Hours (excl. Admin, DON)]],Nurse[[#This Row],[RN Admin Hours]],Nurse[[#This Row],[RN DON Hours]],Nurse[[#This Row],[LPN Hours (excl. Admin)]],Nurse[[#This Row],[LPN Admin Hours]],Nurse[[#This Row],[CNA Hours]],Nurse[[#This Row],[NA TR Hours]],Nurse[[#This Row],[Med Aide/Tech Hours]])</f>
        <v>141.72423913043477</v>
      </c>
      <c r="K112" s="4">
        <f>SUM(Nurse[[#This Row],[RN Hours (excl. Admin, DON)]],Nurse[[#This Row],[LPN Hours (excl. Admin)]],Nurse[[#This Row],[CNA Hours]],Nurse[[#This Row],[NA TR Hours]],Nurse[[#This Row],[Med Aide/Tech Hours]])</f>
        <v>126.43228260869564</v>
      </c>
      <c r="L112" s="4">
        <f>SUM(Nurse[[#This Row],[RN Hours (excl. Admin, DON)]],Nurse[[#This Row],[RN Admin Hours]],Nurse[[#This Row],[RN DON Hours]])</f>
        <v>44.279130434782608</v>
      </c>
      <c r="M112" s="4">
        <v>28.987173913043481</v>
      </c>
      <c r="N112" s="4">
        <v>9.9006521739130431</v>
      </c>
      <c r="O112" s="4">
        <v>5.3913043478260869</v>
      </c>
      <c r="P112" s="4">
        <f>SUM(Nurse[[#This Row],[LPN Hours (excl. Admin)]],Nurse[[#This Row],[LPN Admin Hours]])</f>
        <v>12.817717391304347</v>
      </c>
      <c r="Q112" s="4">
        <v>12.817717391304347</v>
      </c>
      <c r="R112" s="4">
        <v>0</v>
      </c>
      <c r="S112" s="4">
        <f>SUM(Nurse[[#This Row],[CNA Hours]],Nurse[[#This Row],[NA TR Hours]],Nurse[[#This Row],[Med Aide/Tech Hours]])</f>
        <v>84.62739130434781</v>
      </c>
      <c r="T112" s="4">
        <v>82.234456521739119</v>
      </c>
      <c r="U112" s="4">
        <v>2.3929347826086955</v>
      </c>
      <c r="V112" s="4">
        <v>0</v>
      </c>
      <c r="W1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1.7146739130434783</v>
      </c>
      <c r="X112" s="4">
        <v>0</v>
      </c>
      <c r="Y112" s="4">
        <v>0</v>
      </c>
      <c r="Z112" s="4">
        <v>0</v>
      </c>
      <c r="AA112" s="4">
        <v>0</v>
      </c>
      <c r="AB112" s="4">
        <v>0</v>
      </c>
      <c r="AC112" s="4">
        <v>1.7146739130434783</v>
      </c>
      <c r="AD112" s="4">
        <v>0</v>
      </c>
      <c r="AE112" s="4">
        <v>0</v>
      </c>
      <c r="AF112" s="1">
        <v>235522</v>
      </c>
      <c r="AG112" s="1">
        <v>5</v>
      </c>
      <c r="AH112"/>
    </row>
    <row r="113" spans="1:34" x14ac:dyDescent="0.25">
      <c r="A113" t="s">
        <v>433</v>
      </c>
      <c r="B113" t="s">
        <v>78</v>
      </c>
      <c r="C113" t="s">
        <v>634</v>
      </c>
      <c r="D113" t="s">
        <v>522</v>
      </c>
      <c r="E113" s="4">
        <v>123.72826086956522</v>
      </c>
      <c r="F113" s="4">
        <f>Nurse[[#This Row],[Total Nurse Staff Hours]]/Nurse[[#This Row],[MDS Census]]</f>
        <v>5.027628920319775</v>
      </c>
      <c r="G113" s="4">
        <f>Nurse[[#This Row],[Total Direct Care Staff Hours]]/Nurse[[#This Row],[MDS Census]]</f>
        <v>4.8468329965738386</v>
      </c>
      <c r="H113" s="4">
        <f>Nurse[[#This Row],[Total RN Hours (w/ Admin, DON)]]/Nurse[[#This Row],[MDS Census]]</f>
        <v>0.86528156022138281</v>
      </c>
      <c r="I113" s="4">
        <f>Nurse[[#This Row],[RN Hours (excl. Admin, DON)]]/Nurse[[#This Row],[MDS Census]]</f>
        <v>0.73045330756391103</v>
      </c>
      <c r="J113" s="4">
        <f>SUM(Nurse[[#This Row],[RN Hours (excl. Admin, DON)]],Nurse[[#This Row],[RN Admin Hours]],Nurse[[#This Row],[RN DON Hours]],Nurse[[#This Row],[LPN Hours (excl. Admin)]],Nurse[[#This Row],[LPN Admin Hours]],Nurse[[#This Row],[CNA Hours]],Nurse[[#This Row],[NA TR Hours]],Nurse[[#This Row],[Med Aide/Tech Hours]])</f>
        <v>622.05978260869563</v>
      </c>
      <c r="K113" s="4">
        <f>SUM(Nurse[[#This Row],[RN Hours (excl. Admin, DON)]],Nurse[[#This Row],[LPN Hours (excl. Admin)]],Nurse[[#This Row],[CNA Hours]],Nurse[[#This Row],[NA TR Hours]],Nurse[[#This Row],[Med Aide/Tech Hours]])</f>
        <v>599.69021739130437</v>
      </c>
      <c r="L113" s="4">
        <f>SUM(Nurse[[#This Row],[RN Hours (excl. Admin, DON)]],Nurse[[#This Row],[RN Admin Hours]],Nurse[[#This Row],[RN DON Hours]])</f>
        <v>107.05978260869566</v>
      </c>
      <c r="M113" s="4">
        <v>90.377717391304344</v>
      </c>
      <c r="N113" s="4">
        <v>11.790760869565217</v>
      </c>
      <c r="O113" s="4">
        <v>4.8913043478260869</v>
      </c>
      <c r="P113" s="4">
        <f>SUM(Nurse[[#This Row],[LPN Hours (excl. Admin)]],Nurse[[#This Row],[LPN Admin Hours]])</f>
        <v>98.065217391304344</v>
      </c>
      <c r="Q113" s="4">
        <v>92.377717391304344</v>
      </c>
      <c r="R113" s="4">
        <v>5.6875</v>
      </c>
      <c r="S113" s="4">
        <f>SUM(Nurse[[#This Row],[CNA Hours]],Nurse[[#This Row],[NA TR Hours]],Nurse[[#This Row],[Med Aide/Tech Hours]])</f>
        <v>416.93478260869568</v>
      </c>
      <c r="T113" s="4">
        <v>364.89673913043481</v>
      </c>
      <c r="U113" s="4">
        <v>52.038043478260867</v>
      </c>
      <c r="V113" s="4">
        <v>0</v>
      </c>
      <c r="W1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3" s="4">
        <v>0</v>
      </c>
      <c r="Y113" s="4">
        <v>0</v>
      </c>
      <c r="Z113" s="4">
        <v>0</v>
      </c>
      <c r="AA113" s="4">
        <v>0</v>
      </c>
      <c r="AB113" s="4">
        <v>0</v>
      </c>
      <c r="AC113" s="4">
        <v>0</v>
      </c>
      <c r="AD113" s="4">
        <v>0</v>
      </c>
      <c r="AE113" s="4">
        <v>0</v>
      </c>
      <c r="AF113" s="1">
        <v>235197</v>
      </c>
      <c r="AG113" s="1">
        <v>5</v>
      </c>
      <c r="AH113"/>
    </row>
    <row r="114" spans="1:34" x14ac:dyDescent="0.25">
      <c r="A114" t="s">
        <v>433</v>
      </c>
      <c r="B114" t="s">
        <v>304</v>
      </c>
      <c r="C114" t="s">
        <v>634</v>
      </c>
      <c r="D114" t="s">
        <v>522</v>
      </c>
      <c r="E114" s="4">
        <v>30.141304347826086</v>
      </c>
      <c r="F114" s="4">
        <f>Nurse[[#This Row],[Total Nurse Staff Hours]]/Nurse[[#This Row],[MDS Census]]</f>
        <v>4.5706094482509929</v>
      </c>
      <c r="G114" s="4">
        <f>Nurse[[#This Row],[Total Direct Care Staff Hours]]/Nurse[[#This Row],[MDS Census]]</f>
        <v>4.2135232600072134</v>
      </c>
      <c r="H114" s="4">
        <f>Nurse[[#This Row],[Total RN Hours (w/ Admin, DON)]]/Nurse[[#This Row],[MDS Census]]</f>
        <v>1.1431482149296792</v>
      </c>
      <c r="I114" s="4">
        <f>Nurse[[#This Row],[RN Hours (excl. Admin, DON)]]/Nurse[[#This Row],[MDS Census]]</f>
        <v>0.78606202668590008</v>
      </c>
      <c r="J114" s="4">
        <f>SUM(Nurse[[#This Row],[RN Hours (excl. Admin, DON)]],Nurse[[#This Row],[RN Admin Hours]],Nurse[[#This Row],[RN DON Hours]],Nurse[[#This Row],[LPN Hours (excl. Admin)]],Nurse[[#This Row],[LPN Admin Hours]],Nurse[[#This Row],[CNA Hours]],Nurse[[#This Row],[NA TR Hours]],Nurse[[#This Row],[Med Aide/Tech Hours]])</f>
        <v>137.76413043478263</v>
      </c>
      <c r="K114" s="4">
        <f>SUM(Nurse[[#This Row],[RN Hours (excl. Admin, DON)]],Nurse[[#This Row],[LPN Hours (excl. Admin)]],Nurse[[#This Row],[CNA Hours]],Nurse[[#This Row],[NA TR Hours]],Nurse[[#This Row],[Med Aide/Tech Hours]])</f>
        <v>127.00108695652176</v>
      </c>
      <c r="L114" s="4">
        <f>SUM(Nurse[[#This Row],[RN Hours (excl. Admin, DON)]],Nurse[[#This Row],[RN Admin Hours]],Nurse[[#This Row],[RN DON Hours]])</f>
        <v>34.455978260869571</v>
      </c>
      <c r="M114" s="4">
        <v>23.692934782608706</v>
      </c>
      <c r="N114" s="4">
        <v>10.763043478260867</v>
      </c>
      <c r="O114" s="4">
        <v>0</v>
      </c>
      <c r="P114" s="4">
        <f>SUM(Nurse[[#This Row],[LPN Hours (excl. Admin)]],Nurse[[#This Row],[LPN Admin Hours]])</f>
        <v>30.084782608695654</v>
      </c>
      <c r="Q114" s="4">
        <v>30.084782608695654</v>
      </c>
      <c r="R114" s="4">
        <v>0</v>
      </c>
      <c r="S114" s="4">
        <f>SUM(Nurse[[#This Row],[CNA Hours]],Nurse[[#This Row],[NA TR Hours]],Nurse[[#This Row],[Med Aide/Tech Hours]])</f>
        <v>73.223369565217396</v>
      </c>
      <c r="T114" s="4">
        <v>68.578804347826093</v>
      </c>
      <c r="U114" s="4">
        <v>4.644565217391305</v>
      </c>
      <c r="V114" s="4">
        <v>0</v>
      </c>
      <c r="W1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6.5217391304347823</v>
      </c>
      <c r="X114" s="4">
        <v>0</v>
      </c>
      <c r="Y114" s="4">
        <v>0</v>
      </c>
      <c r="Z114" s="4">
        <v>0</v>
      </c>
      <c r="AA114" s="4">
        <v>6.5217391304347823</v>
      </c>
      <c r="AB114" s="4">
        <v>0</v>
      </c>
      <c r="AC114" s="4">
        <v>0</v>
      </c>
      <c r="AD114" s="4">
        <v>0</v>
      </c>
      <c r="AE114" s="4">
        <v>0</v>
      </c>
      <c r="AF114" s="1">
        <v>235567</v>
      </c>
      <c r="AG114" s="1">
        <v>5</v>
      </c>
      <c r="AH114"/>
    </row>
    <row r="115" spans="1:34" x14ac:dyDescent="0.25">
      <c r="A115" t="s">
        <v>433</v>
      </c>
      <c r="B115" t="s">
        <v>211</v>
      </c>
      <c r="C115" t="s">
        <v>601</v>
      </c>
      <c r="D115" t="s">
        <v>470</v>
      </c>
      <c r="E115" s="4">
        <v>67.826086956521735</v>
      </c>
      <c r="F115" s="4">
        <f>Nurse[[#This Row],[Total Nurse Staff Hours]]/Nurse[[#This Row],[MDS Census]]</f>
        <v>5.48994391025641</v>
      </c>
      <c r="G115" s="4">
        <f>Nurse[[#This Row],[Total Direct Care Staff Hours]]/Nurse[[#This Row],[MDS Census]]</f>
        <v>5.0427884615384615</v>
      </c>
      <c r="H115" s="4">
        <f>Nurse[[#This Row],[Total RN Hours (w/ Admin, DON)]]/Nurse[[#This Row],[MDS Census]]</f>
        <v>0.94383012820512813</v>
      </c>
      <c r="I115" s="4">
        <f>Nurse[[#This Row],[RN Hours (excl. Admin, DON)]]/Nurse[[#This Row],[MDS Census]]</f>
        <v>0.56334134615384612</v>
      </c>
      <c r="J115" s="4">
        <f>SUM(Nurse[[#This Row],[RN Hours (excl. Admin, DON)]],Nurse[[#This Row],[RN Admin Hours]],Nurse[[#This Row],[RN DON Hours]],Nurse[[#This Row],[LPN Hours (excl. Admin)]],Nurse[[#This Row],[LPN Admin Hours]],Nurse[[#This Row],[CNA Hours]],Nurse[[#This Row],[NA TR Hours]],Nurse[[#This Row],[Med Aide/Tech Hours]])</f>
        <v>372.36141304347825</v>
      </c>
      <c r="K115" s="4">
        <f>SUM(Nurse[[#This Row],[RN Hours (excl. Admin, DON)]],Nurse[[#This Row],[LPN Hours (excl. Admin)]],Nurse[[#This Row],[CNA Hours]],Nurse[[#This Row],[NA TR Hours]],Nurse[[#This Row],[Med Aide/Tech Hours]])</f>
        <v>342.03260869565213</v>
      </c>
      <c r="L115" s="4">
        <f>SUM(Nurse[[#This Row],[RN Hours (excl. Admin, DON)]],Nurse[[#This Row],[RN Admin Hours]],Nurse[[#This Row],[RN DON Hours]])</f>
        <v>64.016304347826079</v>
      </c>
      <c r="M115" s="4">
        <v>38.209239130434781</v>
      </c>
      <c r="N115" s="4">
        <v>20.589673913043477</v>
      </c>
      <c r="O115" s="4">
        <v>5.2173913043478262</v>
      </c>
      <c r="P115" s="4">
        <f>SUM(Nurse[[#This Row],[LPN Hours (excl. Admin)]],Nurse[[#This Row],[LPN Admin Hours]])</f>
        <v>74.921195652173907</v>
      </c>
      <c r="Q115" s="4">
        <v>70.399456521739125</v>
      </c>
      <c r="R115" s="4">
        <v>4.5217391304347823</v>
      </c>
      <c r="S115" s="4">
        <f>SUM(Nurse[[#This Row],[CNA Hours]],Nurse[[#This Row],[NA TR Hours]],Nurse[[#This Row],[Med Aide/Tech Hours]])</f>
        <v>233.42391304347825</v>
      </c>
      <c r="T115" s="4">
        <v>233.42391304347825</v>
      </c>
      <c r="U115" s="4">
        <v>0</v>
      </c>
      <c r="V115" s="4">
        <v>0</v>
      </c>
      <c r="W1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5" s="4">
        <v>0</v>
      </c>
      <c r="Y115" s="4">
        <v>0</v>
      </c>
      <c r="Z115" s="4">
        <v>0</v>
      </c>
      <c r="AA115" s="4">
        <v>0</v>
      </c>
      <c r="AB115" s="4">
        <v>0</v>
      </c>
      <c r="AC115" s="4">
        <v>0</v>
      </c>
      <c r="AD115" s="4">
        <v>0</v>
      </c>
      <c r="AE115" s="4">
        <v>0</v>
      </c>
      <c r="AF115" s="1">
        <v>235440</v>
      </c>
      <c r="AG115" s="1">
        <v>5</v>
      </c>
      <c r="AH115"/>
    </row>
    <row r="116" spans="1:34" x14ac:dyDescent="0.25">
      <c r="A116" t="s">
        <v>433</v>
      </c>
      <c r="B116" t="s">
        <v>284</v>
      </c>
      <c r="C116" t="s">
        <v>601</v>
      </c>
      <c r="D116" t="s">
        <v>470</v>
      </c>
      <c r="E116" s="4">
        <v>34.684782608695649</v>
      </c>
      <c r="F116" s="4">
        <f>Nurse[[#This Row],[Total Nurse Staff Hours]]/Nurse[[#This Row],[MDS Census]]</f>
        <v>5.6494045753682229</v>
      </c>
      <c r="G116" s="4">
        <f>Nurse[[#This Row],[Total Direct Care Staff Hours]]/Nurse[[#This Row],[MDS Census]]</f>
        <v>5.2239893450329049</v>
      </c>
      <c r="H116" s="4">
        <f>Nurse[[#This Row],[Total RN Hours (w/ Admin, DON)]]/Nurse[[#This Row],[MDS Census]]</f>
        <v>0.95894703854591046</v>
      </c>
      <c r="I116" s="4">
        <f>Nurse[[#This Row],[RN Hours (excl. Admin, DON)]]/Nurse[[#This Row],[MDS Census]]</f>
        <v>0.53353180821059232</v>
      </c>
      <c r="J116" s="4">
        <f>SUM(Nurse[[#This Row],[RN Hours (excl. Admin, DON)]],Nurse[[#This Row],[RN Admin Hours]],Nurse[[#This Row],[RN DON Hours]],Nurse[[#This Row],[LPN Hours (excl. Admin)]],Nurse[[#This Row],[LPN Admin Hours]],Nurse[[#This Row],[CNA Hours]],Nurse[[#This Row],[NA TR Hours]],Nurse[[#This Row],[Med Aide/Tech Hours]])</f>
        <v>195.94836956521738</v>
      </c>
      <c r="K116" s="4">
        <f>SUM(Nurse[[#This Row],[RN Hours (excl. Admin, DON)]],Nurse[[#This Row],[LPN Hours (excl. Admin)]],Nurse[[#This Row],[CNA Hours]],Nurse[[#This Row],[NA TR Hours]],Nurse[[#This Row],[Med Aide/Tech Hours]])</f>
        <v>181.19293478260869</v>
      </c>
      <c r="L116" s="4">
        <f>SUM(Nurse[[#This Row],[RN Hours (excl. Admin, DON)]],Nurse[[#This Row],[RN Admin Hours]],Nurse[[#This Row],[RN DON Hours]])</f>
        <v>33.260869565217391</v>
      </c>
      <c r="M116" s="4">
        <v>18.505434782608695</v>
      </c>
      <c r="N116" s="4">
        <v>9.9728260869565215</v>
      </c>
      <c r="O116" s="4">
        <v>4.7826086956521738</v>
      </c>
      <c r="P116" s="4">
        <f>SUM(Nurse[[#This Row],[LPN Hours (excl. Admin)]],Nurse[[#This Row],[LPN Admin Hours]])</f>
        <v>43.891304347826086</v>
      </c>
      <c r="Q116" s="4">
        <v>43.891304347826086</v>
      </c>
      <c r="R116" s="4">
        <v>0</v>
      </c>
      <c r="S116" s="4">
        <f>SUM(Nurse[[#This Row],[CNA Hours]],Nurse[[#This Row],[NA TR Hours]],Nurse[[#This Row],[Med Aide/Tech Hours]])</f>
        <v>118.79619565217391</v>
      </c>
      <c r="T116" s="4">
        <v>118.79619565217391</v>
      </c>
      <c r="U116" s="4">
        <v>0</v>
      </c>
      <c r="V116" s="4">
        <v>0</v>
      </c>
      <c r="W1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6" s="4">
        <v>0</v>
      </c>
      <c r="Y116" s="4">
        <v>0</v>
      </c>
      <c r="Z116" s="4">
        <v>0</v>
      </c>
      <c r="AA116" s="4">
        <v>0</v>
      </c>
      <c r="AB116" s="4">
        <v>0</v>
      </c>
      <c r="AC116" s="4">
        <v>0</v>
      </c>
      <c r="AD116" s="4">
        <v>0</v>
      </c>
      <c r="AE116" s="4">
        <v>0</v>
      </c>
      <c r="AF116" s="1">
        <v>235540</v>
      </c>
      <c r="AG116" s="1">
        <v>5</v>
      </c>
      <c r="AH116"/>
    </row>
    <row r="117" spans="1:34" x14ac:dyDescent="0.25">
      <c r="A117" t="s">
        <v>433</v>
      </c>
      <c r="B117" t="s">
        <v>119</v>
      </c>
      <c r="C117" t="s">
        <v>653</v>
      </c>
      <c r="D117" t="s">
        <v>491</v>
      </c>
      <c r="E117" s="4">
        <v>81.445652173913047</v>
      </c>
      <c r="F117" s="4">
        <f>Nurse[[#This Row],[Total Nurse Staff Hours]]/Nurse[[#This Row],[MDS Census]]</f>
        <v>3.6142279460830111</v>
      </c>
      <c r="G117" s="4">
        <f>Nurse[[#This Row],[Total Direct Care Staff Hours]]/Nurse[[#This Row],[MDS Census]]</f>
        <v>3.4072681169091155</v>
      </c>
      <c r="H117" s="4">
        <f>Nurse[[#This Row],[Total RN Hours (w/ Admin, DON)]]/Nurse[[#This Row],[MDS Census]]</f>
        <v>0.82464033097557721</v>
      </c>
      <c r="I117" s="4">
        <f>Nurse[[#This Row],[RN Hours (excl. Admin, DON)]]/Nurse[[#This Row],[MDS Census]]</f>
        <v>0.61768050180168166</v>
      </c>
      <c r="J117" s="4">
        <f>SUM(Nurse[[#This Row],[RN Hours (excl. Admin, DON)]],Nurse[[#This Row],[RN Admin Hours]],Nurse[[#This Row],[RN DON Hours]],Nurse[[#This Row],[LPN Hours (excl. Admin)]],Nurse[[#This Row],[LPN Admin Hours]],Nurse[[#This Row],[CNA Hours]],Nurse[[#This Row],[NA TR Hours]],Nurse[[#This Row],[Med Aide/Tech Hours]])</f>
        <v>294.36315217391308</v>
      </c>
      <c r="K117" s="4">
        <f>SUM(Nurse[[#This Row],[RN Hours (excl. Admin, DON)]],Nurse[[#This Row],[LPN Hours (excl. Admin)]],Nurse[[#This Row],[CNA Hours]],Nurse[[#This Row],[NA TR Hours]],Nurse[[#This Row],[Med Aide/Tech Hours]])</f>
        <v>277.50717391304352</v>
      </c>
      <c r="L117" s="4">
        <f>SUM(Nurse[[#This Row],[RN Hours (excl. Admin, DON)]],Nurse[[#This Row],[RN Admin Hours]],Nurse[[#This Row],[RN DON Hours]])</f>
        <v>67.163369565217394</v>
      </c>
      <c r="M117" s="4">
        <v>50.307391304347831</v>
      </c>
      <c r="N117" s="4">
        <v>11.8125</v>
      </c>
      <c r="O117" s="4">
        <v>5.0434782608695654</v>
      </c>
      <c r="P117" s="4">
        <f>SUM(Nurse[[#This Row],[LPN Hours (excl. Admin)]],Nurse[[#This Row],[LPN Admin Hours]])</f>
        <v>69.633695652173913</v>
      </c>
      <c r="Q117" s="4">
        <v>69.633695652173913</v>
      </c>
      <c r="R117" s="4">
        <v>0</v>
      </c>
      <c r="S117" s="4">
        <f>SUM(Nurse[[#This Row],[CNA Hours]],Nurse[[#This Row],[NA TR Hours]],Nurse[[#This Row],[Med Aide/Tech Hours]])</f>
        <v>157.56608695652173</v>
      </c>
      <c r="T117" s="4">
        <v>154.96608695652174</v>
      </c>
      <c r="U117" s="4">
        <v>2.6</v>
      </c>
      <c r="V117" s="4">
        <v>0</v>
      </c>
      <c r="W1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34.978260869565219</v>
      </c>
      <c r="X117" s="4">
        <v>1</v>
      </c>
      <c r="Y117" s="4">
        <v>0</v>
      </c>
      <c r="Z117" s="4">
        <v>0</v>
      </c>
      <c r="AA117" s="4">
        <v>8.5434782608695645</v>
      </c>
      <c r="AB117" s="4">
        <v>0</v>
      </c>
      <c r="AC117" s="4">
        <v>25.434782608695652</v>
      </c>
      <c r="AD117" s="4">
        <v>0</v>
      </c>
      <c r="AE117" s="4">
        <v>0</v>
      </c>
      <c r="AF117" s="1">
        <v>235279</v>
      </c>
      <c r="AG117" s="1">
        <v>5</v>
      </c>
      <c r="AH117"/>
    </row>
    <row r="118" spans="1:34" x14ac:dyDescent="0.25">
      <c r="A118" t="s">
        <v>433</v>
      </c>
      <c r="B118" t="s">
        <v>40</v>
      </c>
      <c r="C118" t="s">
        <v>608</v>
      </c>
      <c r="D118" t="s">
        <v>506</v>
      </c>
      <c r="E118" s="4">
        <v>77.967391304347828</v>
      </c>
      <c r="F118" s="4">
        <f>Nurse[[#This Row],[Total Nurse Staff Hours]]/Nurse[[#This Row],[MDS Census]]</f>
        <v>4.0153408615641997</v>
      </c>
      <c r="G118" s="4">
        <f>Nurse[[#This Row],[Total Direct Care Staff Hours]]/Nurse[[#This Row],[MDS Census]]</f>
        <v>3.8764171197546355</v>
      </c>
      <c r="H118" s="4">
        <f>Nurse[[#This Row],[Total RN Hours (w/ Admin, DON)]]/Nurse[[#This Row],[MDS Census]]</f>
        <v>0.74764115432873279</v>
      </c>
      <c r="I118" s="4">
        <f>Nurse[[#This Row],[RN Hours (excl. Admin, DON)]]/Nurse[[#This Row],[MDS Census]]</f>
        <v>0.60871741251916911</v>
      </c>
      <c r="J118" s="4">
        <f>SUM(Nurse[[#This Row],[RN Hours (excl. Admin, DON)]],Nurse[[#This Row],[RN Admin Hours]],Nurse[[#This Row],[RN DON Hours]],Nurse[[#This Row],[LPN Hours (excl. Admin)]],Nurse[[#This Row],[LPN Admin Hours]],Nurse[[#This Row],[CNA Hours]],Nurse[[#This Row],[NA TR Hours]],Nurse[[#This Row],[Med Aide/Tech Hours]])</f>
        <v>313.06565217391307</v>
      </c>
      <c r="K118" s="4">
        <f>SUM(Nurse[[#This Row],[RN Hours (excl. Admin, DON)]],Nurse[[#This Row],[LPN Hours (excl. Admin)]],Nurse[[#This Row],[CNA Hours]],Nurse[[#This Row],[NA TR Hours]],Nurse[[#This Row],[Med Aide/Tech Hours]])</f>
        <v>302.23413043478263</v>
      </c>
      <c r="L118" s="4">
        <f>SUM(Nurse[[#This Row],[RN Hours (excl. Admin, DON)]],Nurse[[#This Row],[RN Admin Hours]],Nurse[[#This Row],[RN DON Hours]])</f>
        <v>58.291630434782611</v>
      </c>
      <c r="M118" s="4">
        <v>47.460108695652174</v>
      </c>
      <c r="N118" s="4">
        <v>5.8586956521739131</v>
      </c>
      <c r="O118" s="4">
        <v>4.9728260869565215</v>
      </c>
      <c r="P118" s="4">
        <f>SUM(Nurse[[#This Row],[LPN Hours (excl. Admin)]],Nurse[[#This Row],[LPN Admin Hours]])</f>
        <v>67.755434782608702</v>
      </c>
      <c r="Q118" s="4">
        <v>67.755434782608702</v>
      </c>
      <c r="R118" s="4">
        <v>0</v>
      </c>
      <c r="S118" s="4">
        <f>SUM(Nurse[[#This Row],[CNA Hours]],Nurse[[#This Row],[NA TR Hours]],Nurse[[#This Row],[Med Aide/Tech Hours]])</f>
        <v>187.01858695652174</v>
      </c>
      <c r="T118" s="4">
        <v>129.88184782608695</v>
      </c>
      <c r="U118" s="4">
        <v>57.136739130434783</v>
      </c>
      <c r="V118" s="4">
        <v>0</v>
      </c>
      <c r="W1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8.1494565217391308</v>
      </c>
      <c r="X118" s="4">
        <v>6.8369565217391308</v>
      </c>
      <c r="Y118" s="4">
        <v>0</v>
      </c>
      <c r="Z118" s="4">
        <v>0</v>
      </c>
      <c r="AA118" s="4">
        <v>1.3125</v>
      </c>
      <c r="AB118" s="4">
        <v>0</v>
      </c>
      <c r="AC118" s="4">
        <v>0</v>
      </c>
      <c r="AD118" s="4">
        <v>0</v>
      </c>
      <c r="AE118" s="4">
        <v>0</v>
      </c>
      <c r="AF118" s="1">
        <v>235056</v>
      </c>
      <c r="AG118" s="1">
        <v>5</v>
      </c>
      <c r="AH118"/>
    </row>
    <row r="119" spans="1:34" x14ac:dyDescent="0.25">
      <c r="A119" t="s">
        <v>433</v>
      </c>
      <c r="B119" t="s">
        <v>26</v>
      </c>
      <c r="C119" t="s">
        <v>597</v>
      </c>
      <c r="D119" t="s">
        <v>498</v>
      </c>
      <c r="E119" s="4">
        <v>81.358695652173907</v>
      </c>
      <c r="F119" s="4">
        <f>Nurse[[#This Row],[Total Nurse Staff Hours]]/Nurse[[#This Row],[MDS Census]]</f>
        <v>5.7587508350033412</v>
      </c>
      <c r="G119" s="4">
        <f>Nurse[[#This Row],[Total Direct Care Staff Hours]]/Nurse[[#This Row],[MDS Census]]</f>
        <v>5.4073480293921188</v>
      </c>
      <c r="H119" s="4">
        <f>Nurse[[#This Row],[Total RN Hours (w/ Admin, DON)]]/Nurse[[#This Row],[MDS Census]]</f>
        <v>0.43523714094856386</v>
      </c>
      <c r="I119" s="4">
        <f>Nurse[[#This Row],[RN Hours (excl. Admin, DON)]]/Nurse[[#This Row],[MDS Census]]</f>
        <v>0.33243152972611895</v>
      </c>
      <c r="J119" s="4">
        <f>SUM(Nurse[[#This Row],[RN Hours (excl. Admin, DON)]],Nurse[[#This Row],[RN Admin Hours]],Nurse[[#This Row],[RN DON Hours]],Nurse[[#This Row],[LPN Hours (excl. Admin)]],Nurse[[#This Row],[LPN Admin Hours]],Nurse[[#This Row],[CNA Hours]],Nurse[[#This Row],[NA TR Hours]],Nurse[[#This Row],[Med Aide/Tech Hours]])</f>
        <v>468.52445652173918</v>
      </c>
      <c r="K119" s="4">
        <f>SUM(Nurse[[#This Row],[RN Hours (excl. Admin, DON)]],Nurse[[#This Row],[LPN Hours (excl. Admin)]],Nurse[[#This Row],[CNA Hours]],Nurse[[#This Row],[NA TR Hours]],Nurse[[#This Row],[Med Aide/Tech Hours]])</f>
        <v>439.93478260869568</v>
      </c>
      <c r="L119" s="4">
        <f>SUM(Nurse[[#This Row],[RN Hours (excl. Admin, DON)]],Nurse[[#This Row],[RN Admin Hours]],Nurse[[#This Row],[RN DON Hours]])</f>
        <v>35.410326086956523</v>
      </c>
      <c r="M119" s="4">
        <v>27.046195652173914</v>
      </c>
      <c r="N119" s="4">
        <v>4.0597826086956523</v>
      </c>
      <c r="O119" s="4">
        <v>4.3043478260869561</v>
      </c>
      <c r="P119" s="4">
        <f>SUM(Nurse[[#This Row],[LPN Hours (excl. Admin)]],Nurse[[#This Row],[LPN Admin Hours]])</f>
        <v>126.15489130434783</v>
      </c>
      <c r="Q119" s="4">
        <v>105.92934782608695</v>
      </c>
      <c r="R119" s="4">
        <v>20.225543478260871</v>
      </c>
      <c r="S119" s="4">
        <f>SUM(Nurse[[#This Row],[CNA Hours]],Nurse[[#This Row],[NA TR Hours]],Nurse[[#This Row],[Med Aide/Tech Hours]])</f>
        <v>306.95923913043481</v>
      </c>
      <c r="T119" s="4">
        <v>297</v>
      </c>
      <c r="U119" s="4">
        <v>9.9592391304347831</v>
      </c>
      <c r="V119" s="4">
        <v>0</v>
      </c>
      <c r="W1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9" s="4">
        <v>0</v>
      </c>
      <c r="Y119" s="4">
        <v>0</v>
      </c>
      <c r="Z119" s="4">
        <v>0</v>
      </c>
      <c r="AA119" s="4">
        <v>0</v>
      </c>
      <c r="AB119" s="4">
        <v>0</v>
      </c>
      <c r="AC119" s="4">
        <v>0</v>
      </c>
      <c r="AD119" s="4">
        <v>0</v>
      </c>
      <c r="AE119" s="4">
        <v>0</v>
      </c>
      <c r="AF119" s="1">
        <v>235028</v>
      </c>
      <c r="AG119" s="1">
        <v>5</v>
      </c>
      <c r="AH119"/>
    </row>
    <row r="120" spans="1:34" x14ac:dyDescent="0.25">
      <c r="A120" t="s">
        <v>433</v>
      </c>
      <c r="B120" t="s">
        <v>318</v>
      </c>
      <c r="C120" t="s">
        <v>729</v>
      </c>
      <c r="D120" t="s">
        <v>471</v>
      </c>
      <c r="E120" s="4">
        <v>35.869565217391305</v>
      </c>
      <c r="F120" s="4">
        <f>Nurse[[#This Row],[Total Nurse Staff Hours]]/Nurse[[#This Row],[MDS Census]]</f>
        <v>4.3325969696969695</v>
      </c>
      <c r="G120" s="4">
        <f>Nurse[[#This Row],[Total Direct Care Staff Hours]]/Nurse[[#This Row],[MDS Census]]</f>
        <v>4.1938090909090908</v>
      </c>
      <c r="H120" s="4">
        <f>Nurse[[#This Row],[Total RN Hours (w/ Admin, DON)]]/Nurse[[#This Row],[MDS Census]]</f>
        <v>0.84893939393939399</v>
      </c>
      <c r="I120" s="4">
        <f>Nurse[[#This Row],[RN Hours (excl. Admin, DON)]]/Nurse[[#This Row],[MDS Census]]</f>
        <v>0.7101515151515152</v>
      </c>
      <c r="J120" s="4">
        <f>SUM(Nurse[[#This Row],[RN Hours (excl. Admin, DON)]],Nurse[[#This Row],[RN Admin Hours]],Nurse[[#This Row],[RN DON Hours]],Nurse[[#This Row],[LPN Hours (excl. Admin)]],Nurse[[#This Row],[LPN Admin Hours]],Nurse[[#This Row],[CNA Hours]],Nurse[[#This Row],[NA TR Hours]],Nurse[[#This Row],[Med Aide/Tech Hours]])</f>
        <v>155.40836956521738</v>
      </c>
      <c r="K120" s="4">
        <f>SUM(Nurse[[#This Row],[RN Hours (excl. Admin, DON)]],Nurse[[#This Row],[LPN Hours (excl. Admin)]],Nurse[[#This Row],[CNA Hours]],Nurse[[#This Row],[NA TR Hours]],Nurse[[#This Row],[Med Aide/Tech Hours]])</f>
        <v>150.43010869565217</v>
      </c>
      <c r="L120" s="4">
        <f>SUM(Nurse[[#This Row],[RN Hours (excl. Admin, DON)]],Nurse[[#This Row],[RN Admin Hours]],Nurse[[#This Row],[RN DON Hours]])</f>
        <v>30.451086956521742</v>
      </c>
      <c r="M120" s="4">
        <v>25.472826086956523</v>
      </c>
      <c r="N120" s="4">
        <v>0</v>
      </c>
      <c r="O120" s="4">
        <v>4.9782608695652177</v>
      </c>
      <c r="P120" s="4">
        <f>SUM(Nurse[[#This Row],[LPN Hours (excl. Admin)]],Nurse[[#This Row],[LPN Admin Hours]])</f>
        <v>23.3125</v>
      </c>
      <c r="Q120" s="4">
        <v>23.3125</v>
      </c>
      <c r="R120" s="4">
        <v>0</v>
      </c>
      <c r="S120" s="4">
        <f>SUM(Nurse[[#This Row],[CNA Hours]],Nurse[[#This Row],[NA TR Hours]],Nurse[[#This Row],[Med Aide/Tech Hours]])</f>
        <v>101.64478260869565</v>
      </c>
      <c r="T120" s="4">
        <v>101.64478260869565</v>
      </c>
      <c r="U120" s="4">
        <v>0</v>
      </c>
      <c r="V120" s="4">
        <v>0</v>
      </c>
      <c r="W1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0.23369565217391305</v>
      </c>
      <c r="X120" s="4">
        <v>0.23369565217391305</v>
      </c>
      <c r="Y120" s="4">
        <v>0</v>
      </c>
      <c r="Z120" s="4">
        <v>0</v>
      </c>
      <c r="AA120" s="4">
        <v>0</v>
      </c>
      <c r="AB120" s="4">
        <v>0</v>
      </c>
      <c r="AC120" s="4">
        <v>0</v>
      </c>
      <c r="AD120" s="4">
        <v>0</v>
      </c>
      <c r="AE120" s="4">
        <v>0</v>
      </c>
      <c r="AF120" s="1">
        <v>235592</v>
      </c>
      <c r="AG120" s="1">
        <v>5</v>
      </c>
      <c r="AH120"/>
    </row>
    <row r="121" spans="1:34" x14ac:dyDescent="0.25">
      <c r="A121" t="s">
        <v>433</v>
      </c>
      <c r="B121" t="s">
        <v>363</v>
      </c>
      <c r="C121" t="s">
        <v>566</v>
      </c>
      <c r="D121" t="s">
        <v>465</v>
      </c>
      <c r="E121" s="4">
        <v>41.423913043478258</v>
      </c>
      <c r="F121" s="4">
        <f>Nurse[[#This Row],[Total Nurse Staff Hours]]/Nurse[[#This Row],[MDS Census]]</f>
        <v>4.3847415376541594</v>
      </c>
      <c r="G121" s="4">
        <f>Nurse[[#This Row],[Total Direct Care Staff Hours]]/Nurse[[#This Row],[MDS Census]]</f>
        <v>3.8472841773812654</v>
      </c>
      <c r="H121" s="4">
        <f>Nurse[[#This Row],[Total RN Hours (w/ Admin, DON)]]/Nurse[[#This Row],[MDS Census]]</f>
        <v>0.79460771451062717</v>
      </c>
      <c r="I121" s="4">
        <f>Nurse[[#This Row],[RN Hours (excl. Admin, DON)]]/Nurse[[#This Row],[MDS Census]]</f>
        <v>0.43741800052479668</v>
      </c>
      <c r="J121" s="4">
        <f>SUM(Nurse[[#This Row],[RN Hours (excl. Admin, DON)]],Nurse[[#This Row],[RN Admin Hours]],Nurse[[#This Row],[RN DON Hours]],Nurse[[#This Row],[LPN Hours (excl. Admin)]],Nurse[[#This Row],[LPN Admin Hours]],Nurse[[#This Row],[CNA Hours]],Nurse[[#This Row],[NA TR Hours]],Nurse[[#This Row],[Med Aide/Tech Hours]])</f>
        <v>181.63315217391306</v>
      </c>
      <c r="K121" s="4">
        <f>SUM(Nurse[[#This Row],[RN Hours (excl. Admin, DON)]],Nurse[[#This Row],[LPN Hours (excl. Admin)]],Nurse[[#This Row],[CNA Hours]],Nurse[[#This Row],[NA TR Hours]],Nurse[[#This Row],[Med Aide/Tech Hours]])</f>
        <v>159.36956521739131</v>
      </c>
      <c r="L121" s="4">
        <f>SUM(Nurse[[#This Row],[RN Hours (excl. Admin, DON)]],Nurse[[#This Row],[RN Admin Hours]],Nurse[[#This Row],[RN DON Hours]])</f>
        <v>32.915760869565219</v>
      </c>
      <c r="M121" s="4">
        <v>18.119565217391305</v>
      </c>
      <c r="N121" s="4">
        <v>10.657608695652174</v>
      </c>
      <c r="O121" s="4">
        <v>4.1385869565217392</v>
      </c>
      <c r="P121" s="4">
        <f>SUM(Nurse[[#This Row],[LPN Hours (excl. Admin)]],Nurse[[#This Row],[LPN Admin Hours]])</f>
        <v>79.736413043478265</v>
      </c>
      <c r="Q121" s="4">
        <v>72.269021739130437</v>
      </c>
      <c r="R121" s="4">
        <v>7.4673913043478262</v>
      </c>
      <c r="S121" s="4">
        <f>SUM(Nurse[[#This Row],[CNA Hours]],Nurse[[#This Row],[NA TR Hours]],Nurse[[#This Row],[Med Aide/Tech Hours]])</f>
        <v>68.980978260869563</v>
      </c>
      <c r="T121" s="4">
        <v>68.980978260869563</v>
      </c>
      <c r="U121" s="4">
        <v>0</v>
      </c>
      <c r="V121" s="4">
        <v>0</v>
      </c>
      <c r="W1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1" s="4">
        <v>0</v>
      </c>
      <c r="Y121" s="4">
        <v>0</v>
      </c>
      <c r="Z121" s="4">
        <v>0</v>
      </c>
      <c r="AA121" s="4">
        <v>0</v>
      </c>
      <c r="AB121" s="4">
        <v>0</v>
      </c>
      <c r="AC121" s="4">
        <v>0</v>
      </c>
      <c r="AD121" s="4">
        <v>0</v>
      </c>
      <c r="AE121" s="4">
        <v>0</v>
      </c>
      <c r="AF121" s="1">
        <v>235648</v>
      </c>
      <c r="AG121" s="1">
        <v>5</v>
      </c>
      <c r="AH121"/>
    </row>
    <row r="122" spans="1:34" x14ac:dyDescent="0.25">
      <c r="A122" t="s">
        <v>433</v>
      </c>
      <c r="B122" t="s">
        <v>16</v>
      </c>
      <c r="C122" t="s">
        <v>593</v>
      </c>
      <c r="D122" t="s">
        <v>491</v>
      </c>
      <c r="E122" s="4">
        <v>171.96739130434781</v>
      </c>
      <c r="F122" s="4">
        <f>Nurse[[#This Row],[Total Nurse Staff Hours]]/Nurse[[#This Row],[MDS Census]]</f>
        <v>5.3797263131281206</v>
      </c>
      <c r="G122" s="4">
        <f>Nurse[[#This Row],[Total Direct Care Staff Hours]]/Nurse[[#This Row],[MDS Census]]</f>
        <v>4.7421243916313758</v>
      </c>
      <c r="H122" s="4">
        <f>Nurse[[#This Row],[Total RN Hours (w/ Admin, DON)]]/Nurse[[#This Row],[MDS Census]]</f>
        <v>0.93251374755072391</v>
      </c>
      <c r="I122" s="4">
        <f>Nurse[[#This Row],[RN Hours (excl. Admin, DON)]]/Nurse[[#This Row],[MDS Census]]</f>
        <v>0.49238354086340946</v>
      </c>
      <c r="J122" s="4">
        <f>SUM(Nurse[[#This Row],[RN Hours (excl. Admin, DON)]],Nurse[[#This Row],[RN Admin Hours]],Nurse[[#This Row],[RN DON Hours]],Nurse[[#This Row],[LPN Hours (excl. Admin)]],Nurse[[#This Row],[LPN Admin Hours]],Nurse[[#This Row],[CNA Hours]],Nurse[[#This Row],[NA TR Hours]],Nurse[[#This Row],[Med Aide/Tech Hours]])</f>
        <v>925.13749999999993</v>
      </c>
      <c r="K122" s="4">
        <f>SUM(Nurse[[#This Row],[RN Hours (excl. Admin, DON)]],Nurse[[#This Row],[LPN Hours (excl. Admin)]],Nurse[[#This Row],[CNA Hours]],Nurse[[#This Row],[NA TR Hours]],Nurse[[#This Row],[Med Aide/Tech Hours]])</f>
        <v>815.49076086956518</v>
      </c>
      <c r="L122" s="4">
        <f>SUM(Nurse[[#This Row],[RN Hours (excl. Admin, DON)]],Nurse[[#This Row],[RN Admin Hours]],Nurse[[#This Row],[RN DON Hours]])</f>
        <v>160.36195652173916</v>
      </c>
      <c r="M122" s="4">
        <v>84.673913043478265</v>
      </c>
      <c r="N122" s="4">
        <v>70.470652173913081</v>
      </c>
      <c r="O122" s="4">
        <v>5.2173913043478262</v>
      </c>
      <c r="P122" s="4">
        <f>SUM(Nurse[[#This Row],[LPN Hours (excl. Admin)]],Nurse[[#This Row],[LPN Admin Hours]])</f>
        <v>169.52010869565217</v>
      </c>
      <c r="Q122" s="4">
        <v>135.56141304347827</v>
      </c>
      <c r="R122" s="4">
        <v>33.958695652173908</v>
      </c>
      <c r="S122" s="4">
        <f>SUM(Nurse[[#This Row],[CNA Hours]],Nurse[[#This Row],[NA TR Hours]],Nurse[[#This Row],[Med Aide/Tech Hours]])</f>
        <v>595.25543478260863</v>
      </c>
      <c r="T122" s="4">
        <v>592.01304347826078</v>
      </c>
      <c r="U122" s="4">
        <v>3.2423913043478261</v>
      </c>
      <c r="V122" s="4">
        <v>0</v>
      </c>
      <c r="W1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27.300543478260874</v>
      </c>
      <c r="X122" s="4">
        <v>0</v>
      </c>
      <c r="Y122" s="4">
        <v>0</v>
      </c>
      <c r="Z122" s="4">
        <v>0</v>
      </c>
      <c r="AA122" s="4">
        <v>10.826630434782611</v>
      </c>
      <c r="AB122" s="4">
        <v>0</v>
      </c>
      <c r="AC122" s="4">
        <v>16.473913043478262</v>
      </c>
      <c r="AD122" s="4">
        <v>0</v>
      </c>
      <c r="AE122" s="4">
        <v>0</v>
      </c>
      <c r="AF122" s="1">
        <v>235015</v>
      </c>
      <c r="AG122" s="1">
        <v>5</v>
      </c>
      <c r="AH122"/>
    </row>
    <row r="123" spans="1:34" x14ac:dyDescent="0.25">
      <c r="A123" t="s">
        <v>433</v>
      </c>
      <c r="B123" t="s">
        <v>3</v>
      </c>
      <c r="C123" t="s">
        <v>683</v>
      </c>
      <c r="D123" t="s">
        <v>482</v>
      </c>
      <c r="E123" s="4">
        <v>10.989130434782609</v>
      </c>
      <c r="F123" s="4">
        <f>Nurse[[#This Row],[Total Nurse Staff Hours]]/Nurse[[#This Row],[MDS Census]]</f>
        <v>7.6646191889218587</v>
      </c>
      <c r="G123" s="4">
        <f>Nurse[[#This Row],[Total Direct Care Staff Hours]]/Nurse[[#This Row],[MDS Census]]</f>
        <v>6.0829871414441143</v>
      </c>
      <c r="H123" s="4">
        <f>Nurse[[#This Row],[Total RN Hours (w/ Admin, DON)]]/Nurse[[#This Row],[MDS Census]]</f>
        <v>2.7987932739861519</v>
      </c>
      <c r="I123" s="4">
        <f>Nurse[[#This Row],[RN Hours (excl. Admin, DON)]]/Nurse[[#This Row],[MDS Census]]</f>
        <v>1.628635014836795</v>
      </c>
      <c r="J123" s="4">
        <f>SUM(Nurse[[#This Row],[RN Hours (excl. Admin, DON)]],Nurse[[#This Row],[RN Admin Hours]],Nurse[[#This Row],[RN DON Hours]],Nurse[[#This Row],[LPN Hours (excl. Admin)]],Nurse[[#This Row],[LPN Admin Hours]],Nurse[[#This Row],[CNA Hours]],Nurse[[#This Row],[NA TR Hours]],Nurse[[#This Row],[Med Aide/Tech Hours]])</f>
        <v>84.227499999999992</v>
      </c>
      <c r="K123" s="4">
        <f>SUM(Nurse[[#This Row],[RN Hours (excl. Admin, DON)]],Nurse[[#This Row],[LPN Hours (excl. Admin)]],Nurse[[#This Row],[CNA Hours]],Nurse[[#This Row],[NA TR Hours]],Nurse[[#This Row],[Med Aide/Tech Hours]])</f>
        <v>66.846739130434784</v>
      </c>
      <c r="L123" s="4">
        <f>SUM(Nurse[[#This Row],[RN Hours (excl. Admin, DON)]],Nurse[[#This Row],[RN Admin Hours]],Nurse[[#This Row],[RN DON Hours]])</f>
        <v>30.756304347826084</v>
      </c>
      <c r="M123" s="4">
        <v>17.897282608695651</v>
      </c>
      <c r="N123" s="4">
        <v>4.4242391304347821</v>
      </c>
      <c r="O123" s="4">
        <v>8.4347826086956523</v>
      </c>
      <c r="P123" s="4">
        <f>SUM(Nurse[[#This Row],[LPN Hours (excl. Admin)]],Nurse[[#This Row],[LPN Admin Hours]])</f>
        <v>12.71032608695652</v>
      </c>
      <c r="Q123" s="4">
        <v>8.1885869565217391</v>
      </c>
      <c r="R123" s="4">
        <v>4.5217391304347823</v>
      </c>
      <c r="S123" s="4">
        <f>SUM(Nurse[[#This Row],[CNA Hours]],Nurse[[#This Row],[NA TR Hours]],Nurse[[#This Row],[Med Aide/Tech Hours]])</f>
        <v>40.760869565217391</v>
      </c>
      <c r="T123" s="4">
        <v>40.760869565217391</v>
      </c>
      <c r="U123" s="4">
        <v>0</v>
      </c>
      <c r="V123" s="4">
        <v>0</v>
      </c>
      <c r="W1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3" s="4">
        <v>0</v>
      </c>
      <c r="Y123" s="4">
        <v>0</v>
      </c>
      <c r="Z123" s="4">
        <v>0</v>
      </c>
      <c r="AA123" s="4">
        <v>0</v>
      </c>
      <c r="AB123" s="4">
        <v>0</v>
      </c>
      <c r="AC123" s="4">
        <v>0</v>
      </c>
      <c r="AD123" s="4">
        <v>0</v>
      </c>
      <c r="AE123" s="4">
        <v>0</v>
      </c>
      <c r="AF123" s="1">
        <v>235548</v>
      </c>
      <c r="AG123" s="1">
        <v>5</v>
      </c>
      <c r="AH123"/>
    </row>
    <row r="124" spans="1:34" x14ac:dyDescent="0.25">
      <c r="A124" t="s">
        <v>433</v>
      </c>
      <c r="B124" t="s">
        <v>13</v>
      </c>
      <c r="C124" t="s">
        <v>591</v>
      </c>
      <c r="D124" t="s">
        <v>490</v>
      </c>
      <c r="E124" s="4">
        <v>41.032608695652172</v>
      </c>
      <c r="F124" s="4">
        <f>Nurse[[#This Row],[Total Nurse Staff Hours]]/Nurse[[#This Row],[MDS Census]]</f>
        <v>6.1738940397351012</v>
      </c>
      <c r="G124" s="4">
        <f>Nurse[[#This Row],[Total Direct Care Staff Hours]]/Nurse[[#This Row],[MDS Census]]</f>
        <v>5.6567629139072864</v>
      </c>
      <c r="H124" s="4">
        <f>Nurse[[#This Row],[Total RN Hours (w/ Admin, DON)]]/Nurse[[#This Row],[MDS Census]]</f>
        <v>0.85933774834437071</v>
      </c>
      <c r="I124" s="4">
        <f>Nurse[[#This Row],[RN Hours (excl. Admin, DON)]]/Nurse[[#This Row],[MDS Census]]</f>
        <v>0.44591523178807935</v>
      </c>
      <c r="J124" s="4">
        <f>SUM(Nurse[[#This Row],[RN Hours (excl. Admin, DON)]],Nurse[[#This Row],[RN Admin Hours]],Nurse[[#This Row],[RN DON Hours]],Nurse[[#This Row],[LPN Hours (excl. Admin)]],Nurse[[#This Row],[LPN Admin Hours]],Nurse[[#This Row],[CNA Hours]],Nurse[[#This Row],[NA TR Hours]],Nurse[[#This Row],[Med Aide/Tech Hours]])</f>
        <v>253.33097826086961</v>
      </c>
      <c r="K124" s="4">
        <f>SUM(Nurse[[#This Row],[RN Hours (excl. Admin, DON)]],Nurse[[#This Row],[LPN Hours (excl. Admin)]],Nurse[[#This Row],[CNA Hours]],Nurse[[#This Row],[NA TR Hours]],Nurse[[#This Row],[Med Aide/Tech Hours]])</f>
        <v>232.11173913043484</v>
      </c>
      <c r="L124" s="4">
        <f>SUM(Nurse[[#This Row],[RN Hours (excl. Admin, DON)]],Nurse[[#This Row],[RN Admin Hours]],Nurse[[#This Row],[RN DON Hours]])</f>
        <v>35.260869565217384</v>
      </c>
      <c r="M124" s="4">
        <v>18.2970652173913</v>
      </c>
      <c r="N124" s="4">
        <v>13.227934782608694</v>
      </c>
      <c r="O124" s="4">
        <v>3.7358695652173912</v>
      </c>
      <c r="P124" s="4">
        <f>SUM(Nurse[[#This Row],[LPN Hours (excl. Admin)]],Nurse[[#This Row],[LPN Admin Hours]])</f>
        <v>59.504891304347822</v>
      </c>
      <c r="Q124" s="4">
        <v>55.249456521739127</v>
      </c>
      <c r="R124" s="4">
        <v>4.2554347826086953</v>
      </c>
      <c r="S124" s="4">
        <f>SUM(Nurse[[#This Row],[CNA Hours]],Nurse[[#This Row],[NA TR Hours]],Nurse[[#This Row],[Med Aide/Tech Hours]])</f>
        <v>158.5652173913044</v>
      </c>
      <c r="T124" s="4">
        <v>158.5652173913044</v>
      </c>
      <c r="U124" s="4">
        <v>0</v>
      </c>
      <c r="V124" s="4">
        <v>0</v>
      </c>
      <c r="W1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4" s="4">
        <v>0</v>
      </c>
      <c r="Y124" s="4">
        <v>0</v>
      </c>
      <c r="Z124" s="4">
        <v>0</v>
      </c>
      <c r="AA124" s="4">
        <v>0</v>
      </c>
      <c r="AB124" s="4">
        <v>0</v>
      </c>
      <c r="AC124" s="4">
        <v>0</v>
      </c>
      <c r="AD124" s="4">
        <v>0</v>
      </c>
      <c r="AE124" s="4">
        <v>0</v>
      </c>
      <c r="AF124" s="1">
        <v>235011</v>
      </c>
      <c r="AG124" s="1">
        <v>5</v>
      </c>
      <c r="AH124"/>
    </row>
    <row r="125" spans="1:34" x14ac:dyDescent="0.25">
      <c r="A125" t="s">
        <v>433</v>
      </c>
      <c r="B125" t="s">
        <v>107</v>
      </c>
      <c r="C125" t="s">
        <v>648</v>
      </c>
      <c r="D125" t="s">
        <v>526</v>
      </c>
      <c r="E125" s="4">
        <v>114.32394366197182</v>
      </c>
      <c r="F125" s="4">
        <f>Nurse[[#This Row],[Total Nurse Staff Hours]]/Nurse[[#This Row],[MDS Census]]</f>
        <v>4.1066576321300969</v>
      </c>
      <c r="G125" s="4">
        <f>Nurse[[#This Row],[Total Direct Care Staff Hours]]/Nurse[[#This Row],[MDS Census]]</f>
        <v>3.970769988912159</v>
      </c>
      <c r="H125" s="4">
        <f>Nurse[[#This Row],[Total RN Hours (w/ Admin, DON)]]/Nurse[[#This Row],[MDS Census]]</f>
        <v>1.2167056794382161</v>
      </c>
      <c r="I125" s="4">
        <f>Nurse[[#This Row],[RN Hours (excl. Admin, DON)]]/Nurse[[#This Row],[MDS Census]]</f>
        <v>1.0808180362202786</v>
      </c>
      <c r="J125" s="4">
        <f>SUM(Nurse[[#This Row],[RN Hours (excl. Admin, DON)]],Nurse[[#This Row],[RN Admin Hours]],Nurse[[#This Row],[RN DON Hours]],Nurse[[#This Row],[LPN Hours (excl. Admin)]],Nurse[[#This Row],[LPN Admin Hours]],Nurse[[#This Row],[CNA Hours]],Nurse[[#This Row],[NA TR Hours]],Nurse[[#This Row],[Med Aide/Tech Hours]])</f>
        <v>469.48929577464781</v>
      </c>
      <c r="K125" s="4">
        <f>SUM(Nurse[[#This Row],[RN Hours (excl. Admin, DON)]],Nurse[[#This Row],[LPN Hours (excl. Admin)]],Nurse[[#This Row],[CNA Hours]],Nurse[[#This Row],[NA TR Hours]],Nurse[[#This Row],[Med Aide/Tech Hours]])</f>
        <v>453.95408450704218</v>
      </c>
      <c r="L125" s="4">
        <f>SUM(Nurse[[#This Row],[RN Hours (excl. Admin, DON)]],Nurse[[#This Row],[RN Admin Hours]],Nurse[[#This Row],[RN DON Hours]])</f>
        <v>139.09859154929578</v>
      </c>
      <c r="M125" s="4">
        <v>123.56338028169014</v>
      </c>
      <c r="N125" s="4">
        <v>10.23943661971831</v>
      </c>
      <c r="O125" s="4">
        <v>5.295774647887324</v>
      </c>
      <c r="P125" s="4">
        <f>SUM(Nurse[[#This Row],[LPN Hours (excl. Admin)]],Nurse[[#This Row],[LPN Admin Hours]])</f>
        <v>40.577464788732392</v>
      </c>
      <c r="Q125" s="4">
        <v>40.577464788732392</v>
      </c>
      <c r="R125" s="4">
        <v>0</v>
      </c>
      <c r="S125" s="4">
        <f>SUM(Nurse[[#This Row],[CNA Hours]],Nurse[[#This Row],[NA TR Hours]],Nurse[[#This Row],[Med Aide/Tech Hours]])</f>
        <v>289.81323943661965</v>
      </c>
      <c r="T125" s="4">
        <v>284.56676056338023</v>
      </c>
      <c r="U125" s="4">
        <v>5.246478873239437</v>
      </c>
      <c r="V125" s="4">
        <v>0</v>
      </c>
      <c r="W1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21.059859154929576</v>
      </c>
      <c r="X125" s="4">
        <v>0</v>
      </c>
      <c r="Y125" s="4">
        <v>0</v>
      </c>
      <c r="Z125" s="4">
        <v>0</v>
      </c>
      <c r="AA125" s="4">
        <v>9.179577464788732</v>
      </c>
      <c r="AB125" s="4">
        <v>0</v>
      </c>
      <c r="AC125" s="4">
        <v>11.880281690140846</v>
      </c>
      <c r="AD125" s="4">
        <v>0</v>
      </c>
      <c r="AE125" s="4">
        <v>0</v>
      </c>
      <c r="AF125" s="1">
        <v>235257</v>
      </c>
      <c r="AG125" s="1">
        <v>5</v>
      </c>
      <c r="AH125"/>
    </row>
    <row r="126" spans="1:34" x14ac:dyDescent="0.25">
      <c r="A126" t="s">
        <v>433</v>
      </c>
      <c r="B126" t="s">
        <v>326</v>
      </c>
      <c r="C126" t="s">
        <v>731</v>
      </c>
      <c r="D126" t="s">
        <v>526</v>
      </c>
      <c r="E126" s="4">
        <v>53.391304347826086</v>
      </c>
      <c r="F126" s="4">
        <f>Nurse[[#This Row],[Total Nurse Staff Hours]]/Nurse[[#This Row],[MDS Census]]</f>
        <v>3.1709894136807821</v>
      </c>
      <c r="G126" s="4">
        <f>Nurse[[#This Row],[Total Direct Care Staff Hours]]/Nurse[[#This Row],[MDS Census]]</f>
        <v>2.9595297231270363</v>
      </c>
      <c r="H126" s="4">
        <f>Nurse[[#This Row],[Total RN Hours (w/ Admin, DON)]]/Nurse[[#This Row],[MDS Census]]</f>
        <v>0.74376832247557023</v>
      </c>
      <c r="I126" s="4">
        <f>Nurse[[#This Row],[RN Hours (excl. Admin, DON)]]/Nurse[[#This Row],[MDS Census]]</f>
        <v>0.53230863192182432</v>
      </c>
      <c r="J126" s="4">
        <f>SUM(Nurse[[#This Row],[RN Hours (excl. Admin, DON)]],Nurse[[#This Row],[RN Admin Hours]],Nurse[[#This Row],[RN DON Hours]],Nurse[[#This Row],[LPN Hours (excl. Admin)]],Nurse[[#This Row],[LPN Admin Hours]],Nurse[[#This Row],[CNA Hours]],Nurse[[#This Row],[NA TR Hours]],Nurse[[#This Row],[Med Aide/Tech Hours]])</f>
        <v>169.30326086956524</v>
      </c>
      <c r="K126" s="4">
        <f>SUM(Nurse[[#This Row],[RN Hours (excl. Admin, DON)]],Nurse[[#This Row],[LPN Hours (excl. Admin)]],Nurse[[#This Row],[CNA Hours]],Nurse[[#This Row],[NA TR Hours]],Nurse[[#This Row],[Med Aide/Tech Hours]])</f>
        <v>158.01315217391306</v>
      </c>
      <c r="L126" s="4">
        <f>SUM(Nurse[[#This Row],[RN Hours (excl. Admin, DON)]],Nurse[[#This Row],[RN Admin Hours]],Nurse[[#This Row],[RN DON Hours]])</f>
        <v>39.710760869565227</v>
      </c>
      <c r="M126" s="4">
        <v>28.420652173913052</v>
      </c>
      <c r="N126" s="4">
        <v>5.8390217391304331</v>
      </c>
      <c r="O126" s="4">
        <v>5.4510869565217392</v>
      </c>
      <c r="P126" s="4">
        <f>SUM(Nurse[[#This Row],[LPN Hours (excl. Admin)]],Nurse[[#This Row],[LPN Admin Hours]])</f>
        <v>19.565978260869564</v>
      </c>
      <c r="Q126" s="4">
        <v>19.565978260869564</v>
      </c>
      <c r="R126" s="4">
        <v>0</v>
      </c>
      <c r="S126" s="4">
        <f>SUM(Nurse[[#This Row],[CNA Hours]],Nurse[[#This Row],[NA TR Hours]],Nurse[[#This Row],[Med Aide/Tech Hours]])</f>
        <v>110.02652173913044</v>
      </c>
      <c r="T126" s="4">
        <v>110.02652173913044</v>
      </c>
      <c r="U126" s="4">
        <v>0</v>
      </c>
      <c r="V126" s="4">
        <v>0</v>
      </c>
      <c r="W1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6" s="4">
        <v>0</v>
      </c>
      <c r="Y126" s="4">
        <v>0</v>
      </c>
      <c r="Z126" s="4">
        <v>0</v>
      </c>
      <c r="AA126" s="4">
        <v>0</v>
      </c>
      <c r="AB126" s="4">
        <v>0</v>
      </c>
      <c r="AC126" s="4">
        <v>0</v>
      </c>
      <c r="AD126" s="4">
        <v>0</v>
      </c>
      <c r="AE126" s="4">
        <v>0</v>
      </c>
      <c r="AF126" s="1">
        <v>235601</v>
      </c>
      <c r="AG126" s="1">
        <v>5</v>
      </c>
      <c r="AH126"/>
    </row>
    <row r="127" spans="1:34" x14ac:dyDescent="0.25">
      <c r="A127" t="s">
        <v>433</v>
      </c>
      <c r="B127" t="s">
        <v>32</v>
      </c>
      <c r="C127" t="s">
        <v>571</v>
      </c>
      <c r="D127" t="s">
        <v>502</v>
      </c>
      <c r="E127" s="4">
        <v>67.804347826086953</v>
      </c>
      <c r="F127" s="4">
        <f>Nurse[[#This Row],[Total Nurse Staff Hours]]/Nurse[[#This Row],[MDS Census]]</f>
        <v>5.7436999038153269</v>
      </c>
      <c r="G127" s="4">
        <f>Nurse[[#This Row],[Total Direct Care Staff Hours]]/Nurse[[#This Row],[MDS Census]]</f>
        <v>5.1169605642834251</v>
      </c>
      <c r="H127" s="4">
        <f>Nurse[[#This Row],[Total RN Hours (w/ Admin, DON)]]/Nurse[[#This Row],[MDS Census]]</f>
        <v>1.327885540237256</v>
      </c>
      <c r="I127" s="4">
        <f>Nurse[[#This Row],[RN Hours (excl. Admin, DON)]]/Nurse[[#This Row],[MDS Census]]</f>
        <v>0.70114620070535438</v>
      </c>
      <c r="J127" s="4">
        <f>SUM(Nurse[[#This Row],[RN Hours (excl. Admin, DON)]],Nurse[[#This Row],[RN Admin Hours]],Nurse[[#This Row],[RN DON Hours]],Nurse[[#This Row],[LPN Hours (excl. Admin)]],Nurse[[#This Row],[LPN Admin Hours]],Nurse[[#This Row],[CNA Hours]],Nurse[[#This Row],[NA TR Hours]],Nurse[[#This Row],[Med Aide/Tech Hours]])</f>
        <v>389.44782608695658</v>
      </c>
      <c r="K127" s="4">
        <f>SUM(Nurse[[#This Row],[RN Hours (excl. Admin, DON)]],Nurse[[#This Row],[LPN Hours (excl. Admin)]],Nurse[[#This Row],[CNA Hours]],Nurse[[#This Row],[NA TR Hours]],Nurse[[#This Row],[Med Aide/Tech Hours]])</f>
        <v>346.95217391304351</v>
      </c>
      <c r="L127" s="4">
        <f>SUM(Nurse[[#This Row],[RN Hours (excl. Admin, DON)]],Nurse[[#This Row],[RN Admin Hours]],Nurse[[#This Row],[RN DON Hours]])</f>
        <v>90.036413043478291</v>
      </c>
      <c r="M127" s="4">
        <v>47.540760869565226</v>
      </c>
      <c r="N127" s="4">
        <v>38.111956521739145</v>
      </c>
      <c r="O127" s="4">
        <v>4.3836956521739134</v>
      </c>
      <c r="P127" s="4">
        <f>SUM(Nurse[[#This Row],[LPN Hours (excl. Admin)]],Nurse[[#This Row],[LPN Admin Hours]])</f>
        <v>67.146739130434767</v>
      </c>
      <c r="Q127" s="4">
        <v>67.146739130434767</v>
      </c>
      <c r="R127" s="4">
        <v>0</v>
      </c>
      <c r="S127" s="4">
        <f>SUM(Nurse[[#This Row],[CNA Hours]],Nurse[[#This Row],[NA TR Hours]],Nurse[[#This Row],[Med Aide/Tech Hours]])</f>
        <v>232.26467391304354</v>
      </c>
      <c r="T127" s="4">
        <v>205.06141304347832</v>
      </c>
      <c r="U127" s="4">
        <v>27.203260869565216</v>
      </c>
      <c r="V127" s="4">
        <v>0</v>
      </c>
      <c r="W1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0.14402173913043478</v>
      </c>
      <c r="X127" s="4">
        <v>0.14402173913043478</v>
      </c>
      <c r="Y127" s="4">
        <v>0</v>
      </c>
      <c r="Z127" s="4">
        <v>0</v>
      </c>
      <c r="AA127" s="4">
        <v>0</v>
      </c>
      <c r="AB127" s="4">
        <v>0</v>
      </c>
      <c r="AC127" s="4">
        <v>0</v>
      </c>
      <c r="AD127" s="4">
        <v>0</v>
      </c>
      <c r="AE127" s="4">
        <v>0</v>
      </c>
      <c r="AF127" s="1">
        <v>235037</v>
      </c>
      <c r="AG127" s="1">
        <v>5</v>
      </c>
      <c r="AH127"/>
    </row>
    <row r="128" spans="1:34" x14ac:dyDescent="0.25">
      <c r="A128" t="s">
        <v>433</v>
      </c>
      <c r="B128" t="s">
        <v>18</v>
      </c>
      <c r="C128" t="s">
        <v>542</v>
      </c>
      <c r="D128" t="s">
        <v>463</v>
      </c>
      <c r="E128" s="4">
        <v>153.66304347826087</v>
      </c>
      <c r="F128" s="4">
        <f>Nurse[[#This Row],[Total Nurse Staff Hours]]/Nurse[[#This Row],[MDS Census]]</f>
        <v>3.709098818702695</v>
      </c>
      <c r="G128" s="4">
        <f>Nurse[[#This Row],[Total Direct Care Staff Hours]]/Nurse[[#This Row],[MDS Census]]</f>
        <v>3.2993230529815381</v>
      </c>
      <c r="H128" s="4">
        <f>Nurse[[#This Row],[Total RN Hours (w/ Admin, DON)]]/Nurse[[#This Row],[MDS Census]]</f>
        <v>0.87187875786942071</v>
      </c>
      <c r="I128" s="4">
        <f>Nurse[[#This Row],[RN Hours (excl. Admin, DON)]]/Nurse[[#This Row],[MDS Census]]</f>
        <v>0.49138784749239584</v>
      </c>
      <c r="J128" s="4">
        <f>SUM(Nurse[[#This Row],[RN Hours (excl. Admin, DON)]],Nurse[[#This Row],[RN Admin Hours]],Nurse[[#This Row],[RN DON Hours]],Nurse[[#This Row],[LPN Hours (excl. Admin)]],Nurse[[#This Row],[LPN Admin Hours]],Nurse[[#This Row],[CNA Hours]],Nurse[[#This Row],[NA TR Hours]],Nurse[[#This Row],[Med Aide/Tech Hours]])</f>
        <v>569.95141304347828</v>
      </c>
      <c r="K128" s="4">
        <f>SUM(Nurse[[#This Row],[RN Hours (excl. Admin, DON)]],Nurse[[#This Row],[LPN Hours (excl. Admin)]],Nurse[[#This Row],[CNA Hours]],Nurse[[#This Row],[NA TR Hours]],Nurse[[#This Row],[Med Aide/Tech Hours]])</f>
        <v>506.98402173913047</v>
      </c>
      <c r="L128" s="4">
        <f>SUM(Nurse[[#This Row],[RN Hours (excl. Admin, DON)]],Nurse[[#This Row],[RN Admin Hours]],Nurse[[#This Row],[RN DON Hours]])</f>
        <v>133.97554347826087</v>
      </c>
      <c r="M128" s="4">
        <v>75.508152173913047</v>
      </c>
      <c r="N128" s="4">
        <v>54.241847826086953</v>
      </c>
      <c r="O128" s="4">
        <v>4.2255434782608692</v>
      </c>
      <c r="P128" s="4">
        <f>SUM(Nurse[[#This Row],[LPN Hours (excl. Admin)]],Nurse[[#This Row],[LPN Admin Hours]])</f>
        <v>107.09163043478262</v>
      </c>
      <c r="Q128" s="4">
        <v>102.59163043478262</v>
      </c>
      <c r="R128" s="4">
        <v>4.5</v>
      </c>
      <c r="S128" s="4">
        <f>SUM(Nurse[[#This Row],[CNA Hours]],Nurse[[#This Row],[NA TR Hours]],Nurse[[#This Row],[Med Aide/Tech Hours]])</f>
        <v>328.88423913043482</v>
      </c>
      <c r="T128" s="4">
        <v>328.88423913043482</v>
      </c>
      <c r="U128" s="4">
        <v>0</v>
      </c>
      <c r="V128" s="4">
        <v>0</v>
      </c>
      <c r="W1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8" s="4">
        <v>0</v>
      </c>
      <c r="Y128" s="4">
        <v>0</v>
      </c>
      <c r="Z128" s="4">
        <v>0</v>
      </c>
      <c r="AA128" s="4">
        <v>0</v>
      </c>
      <c r="AB128" s="4">
        <v>0</v>
      </c>
      <c r="AC128" s="4">
        <v>0</v>
      </c>
      <c r="AD128" s="4">
        <v>0</v>
      </c>
      <c r="AE128" s="4">
        <v>0</v>
      </c>
      <c r="AF128" s="1">
        <v>235019</v>
      </c>
      <c r="AG128" s="1">
        <v>5</v>
      </c>
      <c r="AH128"/>
    </row>
    <row r="129" spans="1:34" x14ac:dyDescent="0.25">
      <c r="A129" t="s">
        <v>433</v>
      </c>
      <c r="B129" t="s">
        <v>346</v>
      </c>
      <c r="C129" t="s">
        <v>738</v>
      </c>
      <c r="D129" t="s">
        <v>538</v>
      </c>
      <c r="E129" s="4">
        <v>20.815217391304348</v>
      </c>
      <c r="F129" s="4">
        <f>Nurse[[#This Row],[Total Nurse Staff Hours]]/Nurse[[#This Row],[MDS Census]]</f>
        <v>3.0399425587467368</v>
      </c>
      <c r="G129" s="4">
        <f>Nurse[[#This Row],[Total Direct Care Staff Hours]]/Nurse[[#This Row],[MDS Census]]</f>
        <v>2.7985117493472589</v>
      </c>
      <c r="H129" s="4">
        <f>Nurse[[#This Row],[Total RN Hours (w/ Admin, DON)]]/Nurse[[#This Row],[MDS Census]]</f>
        <v>1.0172428198433421</v>
      </c>
      <c r="I129" s="4">
        <f>Nurse[[#This Row],[RN Hours (excl. Admin, DON)]]/Nurse[[#This Row],[MDS Census]]</f>
        <v>0.77581201044386428</v>
      </c>
      <c r="J129" s="4">
        <f>SUM(Nurse[[#This Row],[RN Hours (excl. Admin, DON)]],Nurse[[#This Row],[RN Admin Hours]],Nurse[[#This Row],[RN DON Hours]],Nurse[[#This Row],[LPN Hours (excl. Admin)]],Nurse[[#This Row],[LPN Admin Hours]],Nurse[[#This Row],[CNA Hours]],Nurse[[#This Row],[NA TR Hours]],Nurse[[#This Row],[Med Aide/Tech Hours]])</f>
        <v>63.277065217391311</v>
      </c>
      <c r="K129" s="4">
        <f>SUM(Nurse[[#This Row],[RN Hours (excl. Admin, DON)]],Nurse[[#This Row],[LPN Hours (excl. Admin)]],Nurse[[#This Row],[CNA Hours]],Nurse[[#This Row],[NA TR Hours]],Nurse[[#This Row],[Med Aide/Tech Hours]])</f>
        <v>58.251630434782612</v>
      </c>
      <c r="L129" s="4">
        <f>SUM(Nurse[[#This Row],[RN Hours (excl. Admin, DON)]],Nurse[[#This Row],[RN Admin Hours]],Nurse[[#This Row],[RN DON Hours]])</f>
        <v>21.174130434782608</v>
      </c>
      <c r="M129" s="4">
        <v>16.148695652173913</v>
      </c>
      <c r="N129" s="4">
        <v>3.98195652173913</v>
      </c>
      <c r="O129" s="4">
        <v>1.0434782608695652</v>
      </c>
      <c r="P129" s="4">
        <f>SUM(Nurse[[#This Row],[LPN Hours (excl. Admin)]],Nurse[[#This Row],[LPN Admin Hours]])</f>
        <v>4.3271739130434783</v>
      </c>
      <c r="Q129" s="4">
        <v>4.3271739130434783</v>
      </c>
      <c r="R129" s="4">
        <v>0</v>
      </c>
      <c r="S129" s="4">
        <f>SUM(Nurse[[#This Row],[CNA Hours]],Nurse[[#This Row],[NA TR Hours]],Nurse[[#This Row],[Med Aide/Tech Hours]])</f>
        <v>37.775760869565225</v>
      </c>
      <c r="T129" s="4">
        <v>37.775760869565225</v>
      </c>
      <c r="U129" s="4">
        <v>0</v>
      </c>
      <c r="V129" s="4">
        <v>0</v>
      </c>
      <c r="W1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9" s="4">
        <v>0</v>
      </c>
      <c r="Y129" s="4">
        <v>0</v>
      </c>
      <c r="Z129" s="4">
        <v>0</v>
      </c>
      <c r="AA129" s="4">
        <v>0</v>
      </c>
      <c r="AB129" s="4">
        <v>0</v>
      </c>
      <c r="AC129" s="4">
        <v>0</v>
      </c>
      <c r="AD129" s="4">
        <v>0</v>
      </c>
      <c r="AE129" s="4">
        <v>0</v>
      </c>
      <c r="AF129" s="1">
        <v>235628</v>
      </c>
      <c r="AG129" s="1">
        <v>5</v>
      </c>
      <c r="AH129"/>
    </row>
    <row r="130" spans="1:34" x14ac:dyDescent="0.25">
      <c r="A130" t="s">
        <v>433</v>
      </c>
      <c r="B130" t="s">
        <v>195</v>
      </c>
      <c r="C130" t="s">
        <v>686</v>
      </c>
      <c r="D130" t="s">
        <v>533</v>
      </c>
      <c r="E130" s="4">
        <v>81.195652173913047</v>
      </c>
      <c r="F130" s="4">
        <f>Nurse[[#This Row],[Total Nurse Staff Hours]]/Nurse[[#This Row],[MDS Census]]</f>
        <v>5.2091419009370812</v>
      </c>
      <c r="G130" s="4">
        <f>Nurse[[#This Row],[Total Direct Care Staff Hours]]/Nurse[[#This Row],[MDS Census]]</f>
        <v>4.9659959839357422</v>
      </c>
      <c r="H130" s="4">
        <f>Nurse[[#This Row],[Total RN Hours (w/ Admin, DON)]]/Nurse[[#This Row],[MDS Census]]</f>
        <v>1.1459437751004016</v>
      </c>
      <c r="I130" s="4">
        <f>Nurse[[#This Row],[RN Hours (excl. Admin, DON)]]/Nurse[[#This Row],[MDS Census]]</f>
        <v>0.90279785809906277</v>
      </c>
      <c r="J130" s="4">
        <f>SUM(Nurse[[#This Row],[RN Hours (excl. Admin, DON)]],Nurse[[#This Row],[RN Admin Hours]],Nurse[[#This Row],[RN DON Hours]],Nurse[[#This Row],[LPN Hours (excl. Admin)]],Nurse[[#This Row],[LPN Admin Hours]],Nurse[[#This Row],[CNA Hours]],Nurse[[#This Row],[NA TR Hours]],Nurse[[#This Row],[Med Aide/Tech Hours]])</f>
        <v>422.95967391304345</v>
      </c>
      <c r="K130" s="4">
        <f>SUM(Nurse[[#This Row],[RN Hours (excl. Admin, DON)]],Nurse[[#This Row],[LPN Hours (excl. Admin)]],Nurse[[#This Row],[CNA Hours]],Nurse[[#This Row],[NA TR Hours]],Nurse[[#This Row],[Med Aide/Tech Hours]])</f>
        <v>403.2172826086956</v>
      </c>
      <c r="L130" s="4">
        <f>SUM(Nurse[[#This Row],[RN Hours (excl. Admin, DON)]],Nurse[[#This Row],[RN Admin Hours]],Nurse[[#This Row],[RN DON Hours]])</f>
        <v>93.045652173913041</v>
      </c>
      <c r="M130" s="4">
        <v>73.303260869565207</v>
      </c>
      <c r="N130" s="4">
        <v>14.223369565217391</v>
      </c>
      <c r="O130" s="4">
        <v>5.5190217391304346</v>
      </c>
      <c r="P130" s="4">
        <f>SUM(Nurse[[#This Row],[LPN Hours (excl. Admin)]],Nurse[[#This Row],[LPN Admin Hours]])</f>
        <v>49.846304347826091</v>
      </c>
      <c r="Q130" s="4">
        <v>49.846304347826091</v>
      </c>
      <c r="R130" s="4">
        <v>0</v>
      </c>
      <c r="S130" s="4">
        <f>SUM(Nurse[[#This Row],[CNA Hours]],Nurse[[#This Row],[NA TR Hours]],Nurse[[#This Row],[Med Aide/Tech Hours]])</f>
        <v>280.06771739130431</v>
      </c>
      <c r="T130" s="4">
        <v>278.47521739130434</v>
      </c>
      <c r="U130" s="4">
        <v>0</v>
      </c>
      <c r="V130" s="4">
        <v>1.5924999999999998</v>
      </c>
      <c r="W1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0" s="4">
        <v>0</v>
      </c>
      <c r="Y130" s="4">
        <v>0</v>
      </c>
      <c r="Z130" s="4">
        <v>0</v>
      </c>
      <c r="AA130" s="4">
        <v>0</v>
      </c>
      <c r="AB130" s="4">
        <v>0</v>
      </c>
      <c r="AC130" s="4">
        <v>0</v>
      </c>
      <c r="AD130" s="4">
        <v>0</v>
      </c>
      <c r="AE130" s="4">
        <v>0</v>
      </c>
      <c r="AF130" s="1">
        <v>235407</v>
      </c>
      <c r="AG130" s="1">
        <v>5</v>
      </c>
      <c r="AH130"/>
    </row>
    <row r="131" spans="1:34" x14ac:dyDescent="0.25">
      <c r="A131" t="s">
        <v>433</v>
      </c>
      <c r="B131" t="s">
        <v>268</v>
      </c>
      <c r="C131" t="s">
        <v>712</v>
      </c>
      <c r="D131" t="s">
        <v>537</v>
      </c>
      <c r="E131" s="4">
        <v>45.793478260869563</v>
      </c>
      <c r="F131" s="4">
        <f>Nurse[[#This Row],[Total Nurse Staff Hours]]/Nurse[[#This Row],[MDS Census]]</f>
        <v>2.7180251602183718</v>
      </c>
      <c r="G131" s="4">
        <f>Nurse[[#This Row],[Total Direct Care Staff Hours]]/Nurse[[#This Row],[MDS Census]]</f>
        <v>2.6021932114882507</v>
      </c>
      <c r="H131" s="4">
        <f>Nurse[[#This Row],[Total RN Hours (w/ Admin, DON)]]/Nurse[[#This Row],[MDS Census]]</f>
        <v>0.38271777830524567</v>
      </c>
      <c r="I131" s="4">
        <f>Nurse[[#This Row],[RN Hours (excl. Admin, DON)]]/Nurse[[#This Row],[MDS Census]]</f>
        <v>0.26688582957512458</v>
      </c>
      <c r="J131" s="4">
        <f>SUM(Nurse[[#This Row],[RN Hours (excl. Admin, DON)]],Nurse[[#This Row],[RN Admin Hours]],Nurse[[#This Row],[RN DON Hours]],Nurse[[#This Row],[LPN Hours (excl. Admin)]],Nurse[[#This Row],[LPN Admin Hours]],Nurse[[#This Row],[CNA Hours]],Nurse[[#This Row],[NA TR Hours]],Nurse[[#This Row],[Med Aide/Tech Hours]])</f>
        <v>124.46782608695652</v>
      </c>
      <c r="K131" s="4">
        <f>SUM(Nurse[[#This Row],[RN Hours (excl. Admin, DON)]],Nurse[[#This Row],[LPN Hours (excl. Admin)]],Nurse[[#This Row],[CNA Hours]],Nurse[[#This Row],[NA TR Hours]],Nurse[[#This Row],[Med Aide/Tech Hours]])</f>
        <v>119.16347826086957</v>
      </c>
      <c r="L131" s="4">
        <f>SUM(Nurse[[#This Row],[RN Hours (excl. Admin, DON)]],Nurse[[#This Row],[RN Admin Hours]],Nurse[[#This Row],[RN DON Hours]])</f>
        <v>17.525978260869564</v>
      </c>
      <c r="M131" s="4">
        <v>12.221630434782607</v>
      </c>
      <c r="N131" s="4">
        <v>2.0869565217391304</v>
      </c>
      <c r="O131" s="4">
        <v>3.2173913043478262</v>
      </c>
      <c r="P131" s="4">
        <f>SUM(Nurse[[#This Row],[LPN Hours (excl. Admin)]],Nurse[[#This Row],[LPN Admin Hours]])</f>
        <v>34.900652173913052</v>
      </c>
      <c r="Q131" s="4">
        <v>34.900652173913052</v>
      </c>
      <c r="R131" s="4">
        <v>0</v>
      </c>
      <c r="S131" s="4">
        <f>SUM(Nurse[[#This Row],[CNA Hours]],Nurse[[#This Row],[NA TR Hours]],Nurse[[#This Row],[Med Aide/Tech Hours]])</f>
        <v>72.041195652173911</v>
      </c>
      <c r="T131" s="4">
        <v>64.954999999999998</v>
      </c>
      <c r="U131" s="4">
        <v>7.0861956521739122</v>
      </c>
      <c r="V131" s="4">
        <v>0</v>
      </c>
      <c r="W1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7.8342391304347831</v>
      </c>
      <c r="X131" s="4">
        <v>0</v>
      </c>
      <c r="Y131" s="4">
        <v>0</v>
      </c>
      <c r="Z131" s="4">
        <v>0</v>
      </c>
      <c r="AA131" s="4">
        <v>7.6820652173913047</v>
      </c>
      <c r="AB131" s="4">
        <v>0</v>
      </c>
      <c r="AC131" s="4">
        <v>0</v>
      </c>
      <c r="AD131" s="4">
        <v>0.15217391304347827</v>
      </c>
      <c r="AE131" s="4">
        <v>0</v>
      </c>
      <c r="AF131" s="1">
        <v>235519</v>
      </c>
      <c r="AG131" s="1">
        <v>5</v>
      </c>
      <c r="AH131"/>
    </row>
    <row r="132" spans="1:34" x14ac:dyDescent="0.25">
      <c r="A132" t="s">
        <v>433</v>
      </c>
      <c r="B132" t="s">
        <v>156</v>
      </c>
      <c r="C132" t="s">
        <v>631</v>
      </c>
      <c r="D132" t="s">
        <v>516</v>
      </c>
      <c r="E132" s="4">
        <v>109.79347826086956</v>
      </c>
      <c r="F132" s="4">
        <f>Nurse[[#This Row],[Total Nurse Staff Hours]]/Nurse[[#This Row],[MDS Census]]</f>
        <v>3.9634966834966829</v>
      </c>
      <c r="G132" s="4">
        <f>Nurse[[#This Row],[Total Direct Care Staff Hours]]/Nurse[[#This Row],[MDS Census]]</f>
        <v>3.8808721908721902</v>
      </c>
      <c r="H132" s="4">
        <f>Nurse[[#This Row],[Total RN Hours (w/ Admin, DON)]]/Nurse[[#This Row],[MDS Census]]</f>
        <v>0.58095436095436115</v>
      </c>
      <c r="I132" s="4">
        <f>Nurse[[#This Row],[RN Hours (excl. Admin, DON)]]/Nurse[[#This Row],[MDS Census]]</f>
        <v>0.49832986832986848</v>
      </c>
      <c r="J132" s="4">
        <f>SUM(Nurse[[#This Row],[RN Hours (excl. Admin, DON)]],Nurse[[#This Row],[RN Admin Hours]],Nurse[[#This Row],[RN DON Hours]],Nurse[[#This Row],[LPN Hours (excl. Admin)]],Nurse[[#This Row],[LPN Admin Hours]],Nurse[[#This Row],[CNA Hours]],Nurse[[#This Row],[NA TR Hours]],Nurse[[#This Row],[Med Aide/Tech Hours]])</f>
        <v>435.16608695652167</v>
      </c>
      <c r="K132" s="4">
        <f>SUM(Nurse[[#This Row],[RN Hours (excl. Admin, DON)]],Nurse[[#This Row],[LPN Hours (excl. Admin)]],Nurse[[#This Row],[CNA Hours]],Nurse[[#This Row],[NA TR Hours]],Nurse[[#This Row],[Med Aide/Tech Hours]])</f>
        <v>426.09445652173906</v>
      </c>
      <c r="L132" s="4">
        <f>SUM(Nurse[[#This Row],[RN Hours (excl. Admin, DON)]],Nurse[[#This Row],[RN Admin Hours]],Nurse[[#This Row],[RN DON Hours]])</f>
        <v>63.785000000000018</v>
      </c>
      <c r="M132" s="4">
        <v>54.713369565217405</v>
      </c>
      <c r="N132" s="4">
        <v>5.3325000000000005</v>
      </c>
      <c r="O132" s="4">
        <v>3.7391304347826089</v>
      </c>
      <c r="P132" s="4">
        <f>SUM(Nurse[[#This Row],[LPN Hours (excl. Admin)]],Nurse[[#This Row],[LPN Admin Hours]])</f>
        <v>87.732391304347843</v>
      </c>
      <c r="Q132" s="4">
        <v>87.732391304347843</v>
      </c>
      <c r="R132" s="4">
        <v>0</v>
      </c>
      <c r="S132" s="4">
        <f>SUM(Nurse[[#This Row],[CNA Hours]],Nurse[[#This Row],[NA TR Hours]],Nurse[[#This Row],[Med Aide/Tech Hours]])</f>
        <v>283.64869565217384</v>
      </c>
      <c r="T132" s="4">
        <v>283.64869565217384</v>
      </c>
      <c r="U132" s="4">
        <v>0</v>
      </c>
      <c r="V132" s="4">
        <v>0</v>
      </c>
      <c r="W1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111.4445652173913</v>
      </c>
      <c r="X132" s="4">
        <v>20.165217391304349</v>
      </c>
      <c r="Y132" s="4">
        <v>0</v>
      </c>
      <c r="Z132" s="4">
        <v>0</v>
      </c>
      <c r="AA132" s="4">
        <v>29.52347826086957</v>
      </c>
      <c r="AB132" s="4">
        <v>0</v>
      </c>
      <c r="AC132" s="4">
        <v>61.755869565217388</v>
      </c>
      <c r="AD132" s="4">
        <v>0</v>
      </c>
      <c r="AE132" s="4">
        <v>0</v>
      </c>
      <c r="AF132" s="1">
        <v>235343</v>
      </c>
      <c r="AG132" s="1">
        <v>5</v>
      </c>
      <c r="AH132"/>
    </row>
    <row r="133" spans="1:34" x14ac:dyDescent="0.25">
      <c r="A133" t="s">
        <v>433</v>
      </c>
      <c r="B133" t="s">
        <v>146</v>
      </c>
      <c r="C133" t="s">
        <v>660</v>
      </c>
      <c r="D133" t="s">
        <v>501</v>
      </c>
      <c r="E133" s="4">
        <v>105.40217391304348</v>
      </c>
      <c r="F133" s="4">
        <f>Nurse[[#This Row],[Total Nurse Staff Hours]]/Nurse[[#This Row],[MDS Census]]</f>
        <v>3.4093534082705985</v>
      </c>
      <c r="G133" s="4">
        <f>Nurse[[#This Row],[Total Direct Care Staff Hours]]/Nurse[[#This Row],[MDS Census]]</f>
        <v>3.2653913581520055</v>
      </c>
      <c r="H133" s="4">
        <f>Nurse[[#This Row],[Total RN Hours (w/ Admin, DON)]]/Nurse[[#This Row],[MDS Census]]</f>
        <v>0.53565535732700831</v>
      </c>
      <c r="I133" s="4">
        <f>Nurse[[#This Row],[RN Hours (excl. Admin, DON)]]/Nurse[[#This Row],[MDS Census]]</f>
        <v>0.39169330720841494</v>
      </c>
      <c r="J133" s="4">
        <f>SUM(Nurse[[#This Row],[RN Hours (excl. Admin, DON)]],Nurse[[#This Row],[RN Admin Hours]],Nurse[[#This Row],[RN DON Hours]],Nurse[[#This Row],[LPN Hours (excl. Admin)]],Nurse[[#This Row],[LPN Admin Hours]],Nurse[[#This Row],[CNA Hours]],Nurse[[#This Row],[NA TR Hours]],Nurse[[#This Row],[Med Aide/Tech Hours]])</f>
        <v>359.35326086956519</v>
      </c>
      <c r="K133" s="4">
        <f>SUM(Nurse[[#This Row],[RN Hours (excl. Admin, DON)]],Nurse[[#This Row],[LPN Hours (excl. Admin)]],Nurse[[#This Row],[CNA Hours]],Nurse[[#This Row],[NA TR Hours]],Nurse[[#This Row],[Med Aide/Tech Hours]])</f>
        <v>344.17934782608694</v>
      </c>
      <c r="L133" s="4">
        <f>SUM(Nurse[[#This Row],[RN Hours (excl. Admin, DON)]],Nurse[[#This Row],[RN Admin Hours]],Nurse[[#This Row],[RN DON Hours]])</f>
        <v>56.459239130434781</v>
      </c>
      <c r="M133" s="4">
        <v>41.285326086956523</v>
      </c>
      <c r="N133" s="4">
        <v>10.130434782608695</v>
      </c>
      <c r="O133" s="4">
        <v>5.0434782608695654</v>
      </c>
      <c r="P133" s="4">
        <f>SUM(Nurse[[#This Row],[LPN Hours (excl. Admin)]],Nurse[[#This Row],[LPN Admin Hours]])</f>
        <v>128.94021739130434</v>
      </c>
      <c r="Q133" s="4">
        <v>128.94021739130434</v>
      </c>
      <c r="R133" s="4">
        <v>0</v>
      </c>
      <c r="S133" s="4">
        <f>SUM(Nurse[[#This Row],[CNA Hours]],Nurse[[#This Row],[NA TR Hours]],Nurse[[#This Row],[Med Aide/Tech Hours]])</f>
        <v>173.95380434782609</v>
      </c>
      <c r="T133" s="4">
        <v>154.28532608695653</v>
      </c>
      <c r="U133" s="4">
        <v>19.668478260869566</v>
      </c>
      <c r="V133" s="4">
        <v>0</v>
      </c>
      <c r="W1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117.04347826086956</v>
      </c>
      <c r="X133" s="4">
        <v>0</v>
      </c>
      <c r="Y133" s="4">
        <v>0</v>
      </c>
      <c r="Z133" s="4">
        <v>0</v>
      </c>
      <c r="AA133" s="4">
        <v>39.652173913043477</v>
      </c>
      <c r="AB133" s="4">
        <v>0</v>
      </c>
      <c r="AC133" s="4">
        <v>77.391304347826093</v>
      </c>
      <c r="AD133" s="4">
        <v>0</v>
      </c>
      <c r="AE133" s="4">
        <v>0</v>
      </c>
      <c r="AF133" s="1">
        <v>235320</v>
      </c>
      <c r="AG133" s="1">
        <v>5</v>
      </c>
      <c r="AH133"/>
    </row>
    <row r="134" spans="1:34" x14ac:dyDescent="0.25">
      <c r="A134" t="s">
        <v>433</v>
      </c>
      <c r="B134" t="s">
        <v>241</v>
      </c>
      <c r="C134" t="s">
        <v>705</v>
      </c>
      <c r="D134" t="s">
        <v>501</v>
      </c>
      <c r="E134" s="4">
        <v>76.704225352112672</v>
      </c>
      <c r="F134" s="4">
        <f>Nurse[[#This Row],[Total Nurse Staff Hours]]/Nurse[[#This Row],[MDS Census]]</f>
        <v>4.0397080426000738</v>
      </c>
      <c r="G134" s="4">
        <f>Nurse[[#This Row],[Total Direct Care Staff Hours]]/Nurse[[#This Row],[MDS Census]]</f>
        <v>3.9702993022401767</v>
      </c>
      <c r="H134" s="4">
        <f>Nurse[[#This Row],[Total RN Hours (w/ Admin, DON)]]/Nurse[[#This Row],[MDS Census]]</f>
        <v>0.50105582078589794</v>
      </c>
      <c r="I134" s="4">
        <f>Nurse[[#This Row],[RN Hours (excl. Admin, DON)]]/Nurse[[#This Row],[MDS Census]]</f>
        <v>0.43164708042600075</v>
      </c>
      <c r="J134" s="4">
        <f>SUM(Nurse[[#This Row],[RN Hours (excl. Admin, DON)]],Nurse[[#This Row],[RN Admin Hours]],Nurse[[#This Row],[RN DON Hours]],Nurse[[#This Row],[LPN Hours (excl. Admin)]],Nurse[[#This Row],[LPN Admin Hours]],Nurse[[#This Row],[CNA Hours]],Nurse[[#This Row],[NA TR Hours]],Nurse[[#This Row],[Med Aide/Tech Hours]])</f>
        <v>309.86267605633805</v>
      </c>
      <c r="K134" s="4">
        <f>SUM(Nurse[[#This Row],[RN Hours (excl. Admin, DON)]],Nurse[[#This Row],[LPN Hours (excl. Admin)]],Nurse[[#This Row],[CNA Hours]],Nurse[[#This Row],[NA TR Hours]],Nurse[[#This Row],[Med Aide/Tech Hours]])</f>
        <v>304.53873239436621</v>
      </c>
      <c r="L134" s="4">
        <f>SUM(Nurse[[#This Row],[RN Hours (excl. Admin, DON)]],Nurse[[#This Row],[RN Admin Hours]],Nurse[[#This Row],[RN DON Hours]])</f>
        <v>38.433098591549296</v>
      </c>
      <c r="M134" s="4">
        <v>33.109154929577464</v>
      </c>
      <c r="N134" s="4">
        <v>0</v>
      </c>
      <c r="O134" s="4">
        <v>5.323943661971831</v>
      </c>
      <c r="P134" s="4">
        <f>SUM(Nurse[[#This Row],[LPN Hours (excl. Admin)]],Nurse[[#This Row],[LPN Admin Hours]])</f>
        <v>105.0669014084507</v>
      </c>
      <c r="Q134" s="4">
        <v>105.0669014084507</v>
      </c>
      <c r="R134" s="4">
        <v>0</v>
      </c>
      <c r="S134" s="4">
        <f>SUM(Nurse[[#This Row],[CNA Hours]],Nurse[[#This Row],[NA TR Hours]],Nurse[[#This Row],[Med Aide/Tech Hours]])</f>
        <v>166.36267605633802</v>
      </c>
      <c r="T134" s="4">
        <v>166.36267605633802</v>
      </c>
      <c r="U134" s="4">
        <v>0</v>
      </c>
      <c r="V134" s="4">
        <v>0</v>
      </c>
      <c r="W1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30.264084507042256</v>
      </c>
      <c r="X134" s="4">
        <v>0</v>
      </c>
      <c r="Y134" s="4">
        <v>0</v>
      </c>
      <c r="Z134" s="4">
        <v>0</v>
      </c>
      <c r="AA134" s="4">
        <v>12.602112676056338</v>
      </c>
      <c r="AB134" s="4">
        <v>0</v>
      </c>
      <c r="AC134" s="4">
        <v>17.661971830985916</v>
      </c>
      <c r="AD134" s="4">
        <v>0</v>
      </c>
      <c r="AE134" s="4">
        <v>0</v>
      </c>
      <c r="AF134" s="1">
        <v>235481</v>
      </c>
      <c r="AG134" s="1">
        <v>5</v>
      </c>
      <c r="AH134"/>
    </row>
    <row r="135" spans="1:34" x14ac:dyDescent="0.25">
      <c r="A135" t="s">
        <v>433</v>
      </c>
      <c r="B135" t="s">
        <v>57</v>
      </c>
      <c r="C135" t="s">
        <v>588</v>
      </c>
      <c r="D135" t="s">
        <v>485</v>
      </c>
      <c r="E135" s="4">
        <v>59.260869565217391</v>
      </c>
      <c r="F135" s="4">
        <f>Nurse[[#This Row],[Total Nurse Staff Hours]]/Nurse[[#This Row],[MDS Census]]</f>
        <v>3.06821533382245</v>
      </c>
      <c r="G135" s="4">
        <f>Nurse[[#This Row],[Total Direct Care Staff Hours]]/Nurse[[#This Row],[MDS Census]]</f>
        <v>2.9919130594277332</v>
      </c>
      <c r="H135" s="4">
        <f>Nurse[[#This Row],[Total RN Hours (w/ Admin, DON)]]/Nurse[[#This Row],[MDS Census]]</f>
        <v>0.59881694790902418</v>
      </c>
      <c r="I135" s="4">
        <f>Nurse[[#This Row],[RN Hours (excl. Admin, DON)]]/Nurse[[#This Row],[MDS Census]]</f>
        <v>0.52251467351430669</v>
      </c>
      <c r="J135" s="4">
        <f>SUM(Nurse[[#This Row],[RN Hours (excl. Admin, DON)]],Nurse[[#This Row],[RN Admin Hours]],Nurse[[#This Row],[RN DON Hours]],Nurse[[#This Row],[LPN Hours (excl. Admin)]],Nurse[[#This Row],[LPN Admin Hours]],Nurse[[#This Row],[CNA Hours]],Nurse[[#This Row],[NA TR Hours]],Nurse[[#This Row],[Med Aide/Tech Hours]])</f>
        <v>181.82510869565215</v>
      </c>
      <c r="K135" s="4">
        <f>SUM(Nurse[[#This Row],[RN Hours (excl. Admin, DON)]],Nurse[[#This Row],[LPN Hours (excl. Admin)]],Nurse[[#This Row],[CNA Hours]],Nurse[[#This Row],[NA TR Hours]],Nurse[[#This Row],[Med Aide/Tech Hours]])</f>
        <v>177.30336956521739</v>
      </c>
      <c r="L135" s="4">
        <f>SUM(Nurse[[#This Row],[RN Hours (excl. Admin, DON)]],Nurse[[#This Row],[RN Admin Hours]],Nurse[[#This Row],[RN DON Hours]])</f>
        <v>35.486413043478258</v>
      </c>
      <c r="M135" s="4">
        <v>30.964673913043477</v>
      </c>
      <c r="N135" s="4">
        <v>0</v>
      </c>
      <c r="O135" s="4">
        <v>4.5217391304347823</v>
      </c>
      <c r="P135" s="4">
        <f>SUM(Nurse[[#This Row],[LPN Hours (excl. Admin)]],Nurse[[#This Row],[LPN Admin Hours]])</f>
        <v>33.122282608695649</v>
      </c>
      <c r="Q135" s="4">
        <v>33.122282608695649</v>
      </c>
      <c r="R135" s="4">
        <v>0</v>
      </c>
      <c r="S135" s="4">
        <f>SUM(Nurse[[#This Row],[CNA Hours]],Nurse[[#This Row],[NA TR Hours]],Nurse[[#This Row],[Med Aide/Tech Hours]])</f>
        <v>113.21641304347825</v>
      </c>
      <c r="T135" s="4">
        <v>113.21641304347825</v>
      </c>
      <c r="U135" s="4">
        <v>0</v>
      </c>
      <c r="V135" s="4">
        <v>0</v>
      </c>
      <c r="W1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5" s="4">
        <v>0</v>
      </c>
      <c r="Y135" s="4">
        <v>0</v>
      </c>
      <c r="Z135" s="4">
        <v>0</v>
      </c>
      <c r="AA135" s="4">
        <v>0</v>
      </c>
      <c r="AB135" s="4">
        <v>0</v>
      </c>
      <c r="AC135" s="4">
        <v>0</v>
      </c>
      <c r="AD135" s="4">
        <v>0</v>
      </c>
      <c r="AE135" s="4">
        <v>0</v>
      </c>
      <c r="AF135" s="1">
        <v>235116</v>
      </c>
      <c r="AG135" s="1">
        <v>5</v>
      </c>
      <c r="AH135"/>
    </row>
    <row r="136" spans="1:34" x14ac:dyDescent="0.25">
      <c r="A136" t="s">
        <v>433</v>
      </c>
      <c r="B136" t="s">
        <v>315</v>
      </c>
      <c r="C136" t="s">
        <v>660</v>
      </c>
      <c r="D136" t="s">
        <v>501</v>
      </c>
      <c r="E136" s="4">
        <v>73.923913043478265</v>
      </c>
      <c r="F136" s="4">
        <f>Nurse[[#This Row],[Total Nurse Staff Hours]]/Nurse[[#This Row],[MDS Census]]</f>
        <v>2.2707660638141456</v>
      </c>
      <c r="G136" s="4">
        <f>Nurse[[#This Row],[Total Direct Care Staff Hours]]/Nurse[[#This Row],[MDS Census]]</f>
        <v>2.0061873253933249</v>
      </c>
      <c r="H136" s="4">
        <f>Nurse[[#This Row],[Total RN Hours (w/ Admin, DON)]]/Nurse[[#This Row],[MDS Census]]</f>
        <v>0.34486104984561095</v>
      </c>
      <c r="I136" s="4">
        <f>Nurse[[#This Row],[RN Hours (excl. Admin, DON)]]/Nurse[[#This Row],[MDS Census]]</f>
        <v>8.138509042787824E-2</v>
      </c>
      <c r="J136" s="4">
        <f>SUM(Nurse[[#This Row],[RN Hours (excl. Admin, DON)]],Nurse[[#This Row],[RN Admin Hours]],Nurse[[#This Row],[RN DON Hours]],Nurse[[#This Row],[LPN Hours (excl. Admin)]],Nurse[[#This Row],[LPN Admin Hours]],Nurse[[#This Row],[CNA Hours]],Nurse[[#This Row],[NA TR Hours]],Nurse[[#This Row],[Med Aide/Tech Hours]])</f>
        <v>167.86391304347831</v>
      </c>
      <c r="K136" s="4">
        <f>SUM(Nurse[[#This Row],[RN Hours (excl. Admin, DON)]],Nurse[[#This Row],[LPN Hours (excl. Admin)]],Nurse[[#This Row],[CNA Hours]],Nurse[[#This Row],[NA TR Hours]],Nurse[[#This Row],[Med Aide/Tech Hours]])</f>
        <v>148.30521739130438</v>
      </c>
      <c r="L136" s="4">
        <f>SUM(Nurse[[#This Row],[RN Hours (excl. Admin, DON)]],Nurse[[#This Row],[RN Admin Hours]],Nurse[[#This Row],[RN DON Hours]])</f>
        <v>25.493478260869566</v>
      </c>
      <c r="M136" s="4">
        <v>6.016304347826086</v>
      </c>
      <c r="N136" s="4">
        <v>13.998913043478263</v>
      </c>
      <c r="O136" s="4">
        <v>5.4782608695652177</v>
      </c>
      <c r="P136" s="4">
        <f>SUM(Nurse[[#This Row],[LPN Hours (excl. Admin)]],Nurse[[#This Row],[LPN Admin Hours]])</f>
        <v>63.102173913043494</v>
      </c>
      <c r="Q136" s="4">
        <v>63.020652173913057</v>
      </c>
      <c r="R136" s="4">
        <v>8.1521739130434784E-2</v>
      </c>
      <c r="S136" s="4">
        <f>SUM(Nurse[[#This Row],[CNA Hours]],Nurse[[#This Row],[NA TR Hours]],Nurse[[#This Row],[Med Aide/Tech Hours]])</f>
        <v>79.268260869565225</v>
      </c>
      <c r="T136" s="4">
        <v>77.007391304347834</v>
      </c>
      <c r="U136" s="4">
        <v>2.2608695652173916</v>
      </c>
      <c r="V136" s="4">
        <v>0</v>
      </c>
      <c r="W1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6" s="4">
        <v>0</v>
      </c>
      <c r="Y136" s="4">
        <v>0</v>
      </c>
      <c r="Z136" s="4">
        <v>0</v>
      </c>
      <c r="AA136" s="4">
        <v>0</v>
      </c>
      <c r="AB136" s="4">
        <v>0</v>
      </c>
      <c r="AC136" s="4">
        <v>0</v>
      </c>
      <c r="AD136" s="4">
        <v>0</v>
      </c>
      <c r="AE136" s="4">
        <v>0</v>
      </c>
      <c r="AF136" s="1">
        <v>235589</v>
      </c>
      <c r="AG136" s="1">
        <v>5</v>
      </c>
      <c r="AH136"/>
    </row>
    <row r="137" spans="1:34" x14ac:dyDescent="0.25">
      <c r="A137" t="s">
        <v>433</v>
      </c>
      <c r="B137" t="s">
        <v>289</v>
      </c>
      <c r="C137" t="s">
        <v>685</v>
      </c>
      <c r="D137" t="s">
        <v>519</v>
      </c>
      <c r="E137" s="4">
        <v>116.82608695652173</v>
      </c>
      <c r="F137" s="4">
        <f>Nurse[[#This Row],[Total Nurse Staff Hours]]/Nurse[[#This Row],[MDS Census]]</f>
        <v>2.9975735020468925</v>
      </c>
      <c r="G137" s="4">
        <f>Nurse[[#This Row],[Total Direct Care Staff Hours]]/Nurse[[#This Row],[MDS Census]]</f>
        <v>2.8265258652772611</v>
      </c>
      <c r="H137" s="4">
        <f>Nurse[[#This Row],[Total RN Hours (w/ Admin, DON)]]/Nurse[[#This Row],[MDS Census]]</f>
        <v>0.34035820617789359</v>
      </c>
      <c r="I137" s="4">
        <f>Nurse[[#This Row],[RN Hours (excl. Admin, DON)]]/Nurse[[#This Row],[MDS Census]]</f>
        <v>0.19582713062895424</v>
      </c>
      <c r="J137" s="4">
        <f>SUM(Nurse[[#This Row],[RN Hours (excl. Admin, DON)]],Nurse[[#This Row],[RN Admin Hours]],Nurse[[#This Row],[RN DON Hours]],Nurse[[#This Row],[LPN Hours (excl. Admin)]],Nurse[[#This Row],[LPN Admin Hours]],Nurse[[#This Row],[CNA Hours]],Nurse[[#This Row],[NA TR Hours]],Nurse[[#This Row],[Med Aide/Tech Hours]])</f>
        <v>350.19478260869568</v>
      </c>
      <c r="K137" s="4">
        <f>SUM(Nurse[[#This Row],[RN Hours (excl. Admin, DON)]],Nurse[[#This Row],[LPN Hours (excl. Admin)]],Nurse[[#This Row],[CNA Hours]],Nurse[[#This Row],[NA TR Hours]],Nurse[[#This Row],[Med Aide/Tech Hours]])</f>
        <v>330.21195652173913</v>
      </c>
      <c r="L137" s="4">
        <f>SUM(Nurse[[#This Row],[RN Hours (excl. Admin, DON)]],Nurse[[#This Row],[RN Admin Hours]],Nurse[[#This Row],[RN DON Hours]])</f>
        <v>39.762717391304349</v>
      </c>
      <c r="M137" s="4">
        <v>22.877717391304348</v>
      </c>
      <c r="N137" s="4">
        <v>12.564347826086957</v>
      </c>
      <c r="O137" s="4">
        <v>4.3206521739130439</v>
      </c>
      <c r="P137" s="4">
        <f>SUM(Nurse[[#This Row],[LPN Hours (excl. Admin)]],Nurse[[#This Row],[LPN Admin Hours]])</f>
        <v>113.47010869565217</v>
      </c>
      <c r="Q137" s="4">
        <v>110.37228260869566</v>
      </c>
      <c r="R137" s="4">
        <v>3.097826086956522</v>
      </c>
      <c r="S137" s="4">
        <f>SUM(Nurse[[#This Row],[CNA Hours]],Nurse[[#This Row],[NA TR Hours]],Nurse[[#This Row],[Med Aide/Tech Hours]])</f>
        <v>196.96195652173913</v>
      </c>
      <c r="T137" s="4">
        <v>180.66032608695653</v>
      </c>
      <c r="U137" s="4">
        <v>16.301630434782609</v>
      </c>
      <c r="V137" s="4">
        <v>0</v>
      </c>
      <c r="W1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118.80434782608695</v>
      </c>
      <c r="X137" s="4">
        <v>0.56521739130434778</v>
      </c>
      <c r="Y137" s="4">
        <v>0</v>
      </c>
      <c r="Z137" s="4">
        <v>0</v>
      </c>
      <c r="AA137" s="4">
        <v>65.695652173913047</v>
      </c>
      <c r="AB137" s="4">
        <v>0</v>
      </c>
      <c r="AC137" s="4">
        <v>52.543478260869563</v>
      </c>
      <c r="AD137" s="4">
        <v>0</v>
      </c>
      <c r="AE137" s="4">
        <v>0</v>
      </c>
      <c r="AF137" s="1">
        <v>235547</v>
      </c>
      <c r="AG137" s="1">
        <v>5</v>
      </c>
      <c r="AH137"/>
    </row>
    <row r="138" spans="1:34" x14ac:dyDescent="0.25">
      <c r="A138" t="s">
        <v>433</v>
      </c>
      <c r="B138" t="s">
        <v>399</v>
      </c>
      <c r="C138" t="s">
        <v>649</v>
      </c>
      <c r="D138" t="s">
        <v>519</v>
      </c>
      <c r="E138" s="4">
        <v>54.304347826086953</v>
      </c>
      <c r="F138" s="4">
        <f>Nurse[[#This Row],[Total Nurse Staff Hours]]/Nurse[[#This Row],[MDS Census]]</f>
        <v>2.8426541232986398</v>
      </c>
      <c r="G138" s="4">
        <f>Nurse[[#This Row],[Total Direct Care Staff Hours]]/Nurse[[#This Row],[MDS Census]]</f>
        <v>2.6197958366693364</v>
      </c>
      <c r="H138" s="4">
        <f>Nurse[[#This Row],[Total RN Hours (w/ Admin, DON)]]/Nurse[[#This Row],[MDS Census]]</f>
        <v>0.24139311449159329</v>
      </c>
      <c r="I138" s="4">
        <f>Nurse[[#This Row],[RN Hours (excl. Admin, DON)]]/Nurse[[#This Row],[MDS Census]]</f>
        <v>9.9079263410728577E-2</v>
      </c>
      <c r="J138" s="4">
        <f>SUM(Nurse[[#This Row],[RN Hours (excl. Admin, DON)]],Nurse[[#This Row],[RN Admin Hours]],Nurse[[#This Row],[RN DON Hours]],Nurse[[#This Row],[LPN Hours (excl. Admin)]],Nurse[[#This Row],[LPN Admin Hours]],Nurse[[#This Row],[CNA Hours]],Nurse[[#This Row],[NA TR Hours]],Nurse[[#This Row],[Med Aide/Tech Hours]])</f>
        <v>154.36847826086961</v>
      </c>
      <c r="K138" s="4">
        <f>SUM(Nurse[[#This Row],[RN Hours (excl. Admin, DON)]],Nurse[[#This Row],[LPN Hours (excl. Admin)]],Nurse[[#This Row],[CNA Hours]],Nurse[[#This Row],[NA TR Hours]],Nurse[[#This Row],[Med Aide/Tech Hours]])</f>
        <v>142.26630434782612</v>
      </c>
      <c r="L138" s="4">
        <f>SUM(Nurse[[#This Row],[RN Hours (excl. Admin, DON)]],Nurse[[#This Row],[RN Admin Hours]],Nurse[[#This Row],[RN DON Hours]])</f>
        <v>13.108695652173912</v>
      </c>
      <c r="M138" s="4">
        <v>5.3804347826086953</v>
      </c>
      <c r="N138" s="4">
        <v>5.3804347826086953</v>
      </c>
      <c r="O138" s="4">
        <v>2.347826086956522</v>
      </c>
      <c r="P138" s="4">
        <f>SUM(Nurse[[#This Row],[LPN Hours (excl. Admin)]],Nurse[[#This Row],[LPN Admin Hours]])</f>
        <v>69.603260869565261</v>
      </c>
      <c r="Q138" s="4">
        <v>65.229347826086993</v>
      </c>
      <c r="R138" s="4">
        <v>4.3739130434782618</v>
      </c>
      <c r="S138" s="4">
        <f>SUM(Nurse[[#This Row],[CNA Hours]],Nurse[[#This Row],[NA TR Hours]],Nurse[[#This Row],[Med Aide/Tech Hours]])</f>
        <v>71.656521739130426</v>
      </c>
      <c r="T138" s="4">
        <v>57.657608695652165</v>
      </c>
      <c r="U138" s="4">
        <v>13.998913043478264</v>
      </c>
      <c r="V138" s="4">
        <v>0</v>
      </c>
      <c r="W1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8" s="4">
        <v>0</v>
      </c>
      <c r="Y138" s="4">
        <v>0</v>
      </c>
      <c r="Z138" s="4">
        <v>0</v>
      </c>
      <c r="AA138" s="4">
        <v>0</v>
      </c>
      <c r="AB138" s="4">
        <v>0</v>
      </c>
      <c r="AC138" s="4">
        <v>0</v>
      </c>
      <c r="AD138" s="4">
        <v>0</v>
      </c>
      <c r="AE138" s="4">
        <v>0</v>
      </c>
      <c r="AF138" s="1">
        <v>235719</v>
      </c>
      <c r="AG138" s="1">
        <v>5</v>
      </c>
      <c r="AH138"/>
    </row>
    <row r="139" spans="1:34" x14ac:dyDescent="0.25">
      <c r="A139" t="s">
        <v>433</v>
      </c>
      <c r="B139" t="s">
        <v>134</v>
      </c>
      <c r="C139" t="s">
        <v>659</v>
      </c>
      <c r="D139" t="s">
        <v>498</v>
      </c>
      <c r="E139" s="4">
        <v>21.532608695652176</v>
      </c>
      <c r="F139" s="4">
        <f>Nurse[[#This Row],[Total Nurse Staff Hours]]/Nurse[[#This Row],[MDS Census]]</f>
        <v>6.2987127713276125</v>
      </c>
      <c r="G139" s="4">
        <f>Nurse[[#This Row],[Total Direct Care Staff Hours]]/Nurse[[#This Row],[MDS Census]]</f>
        <v>6.2987127713276125</v>
      </c>
      <c r="H139" s="4">
        <f>Nurse[[#This Row],[Total RN Hours (w/ Admin, DON)]]/Nurse[[#This Row],[MDS Census]]</f>
        <v>1.1896769308430084</v>
      </c>
      <c r="I139" s="4">
        <f>Nurse[[#This Row],[RN Hours (excl. Admin, DON)]]/Nurse[[#This Row],[MDS Census]]</f>
        <v>1.1896769308430084</v>
      </c>
      <c r="J139" s="4">
        <f>SUM(Nurse[[#This Row],[RN Hours (excl. Admin, DON)]],Nurse[[#This Row],[RN Admin Hours]],Nurse[[#This Row],[RN DON Hours]],Nurse[[#This Row],[LPN Hours (excl. Admin)]],Nurse[[#This Row],[LPN Admin Hours]],Nurse[[#This Row],[CNA Hours]],Nurse[[#This Row],[NA TR Hours]],Nurse[[#This Row],[Med Aide/Tech Hours]])</f>
        <v>135.62771739130437</v>
      </c>
      <c r="K139" s="4">
        <f>SUM(Nurse[[#This Row],[RN Hours (excl. Admin, DON)]],Nurse[[#This Row],[LPN Hours (excl. Admin)]],Nurse[[#This Row],[CNA Hours]],Nurse[[#This Row],[NA TR Hours]],Nurse[[#This Row],[Med Aide/Tech Hours]])</f>
        <v>135.62771739130437</v>
      </c>
      <c r="L139" s="4">
        <f>SUM(Nurse[[#This Row],[RN Hours (excl. Admin, DON)]],Nurse[[#This Row],[RN Admin Hours]],Nurse[[#This Row],[RN DON Hours]])</f>
        <v>25.616847826086957</v>
      </c>
      <c r="M139" s="4">
        <v>25.616847826086957</v>
      </c>
      <c r="N139" s="4">
        <v>0</v>
      </c>
      <c r="O139" s="4">
        <v>0</v>
      </c>
      <c r="P139" s="4">
        <f>SUM(Nurse[[#This Row],[LPN Hours (excl. Admin)]],Nurse[[#This Row],[LPN Admin Hours]])</f>
        <v>18.070652173913043</v>
      </c>
      <c r="Q139" s="4">
        <v>18.070652173913043</v>
      </c>
      <c r="R139" s="4">
        <v>0</v>
      </c>
      <c r="S139" s="4">
        <f>SUM(Nurse[[#This Row],[CNA Hours]],Nurse[[#This Row],[NA TR Hours]],Nurse[[#This Row],[Med Aide/Tech Hours]])</f>
        <v>91.940217391304344</v>
      </c>
      <c r="T139" s="4">
        <v>91.070652173913047</v>
      </c>
      <c r="U139" s="4">
        <v>0.86956521739130432</v>
      </c>
      <c r="V139" s="4">
        <v>0</v>
      </c>
      <c r="W1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9" s="4">
        <v>0</v>
      </c>
      <c r="Y139" s="4">
        <v>0</v>
      </c>
      <c r="Z139" s="4">
        <v>0</v>
      </c>
      <c r="AA139" s="4">
        <v>0</v>
      </c>
      <c r="AB139" s="4">
        <v>0</v>
      </c>
      <c r="AC139" s="4">
        <v>0</v>
      </c>
      <c r="AD139" s="4">
        <v>0</v>
      </c>
      <c r="AE139" s="4">
        <v>0</v>
      </c>
      <c r="AF139" s="1">
        <v>235295</v>
      </c>
      <c r="AG139" s="1">
        <v>5</v>
      </c>
      <c r="AH139"/>
    </row>
    <row r="140" spans="1:34" x14ac:dyDescent="0.25">
      <c r="A140" t="s">
        <v>433</v>
      </c>
      <c r="B140" t="s">
        <v>264</v>
      </c>
      <c r="C140" t="s">
        <v>591</v>
      </c>
      <c r="D140" t="s">
        <v>490</v>
      </c>
      <c r="E140" s="4">
        <v>56.282608695652172</v>
      </c>
      <c r="F140" s="4">
        <f>Nurse[[#This Row],[Total Nurse Staff Hours]]/Nurse[[#This Row],[MDS Census]]</f>
        <v>3.3070529161838542</v>
      </c>
      <c r="G140" s="4">
        <f>Nurse[[#This Row],[Total Direct Care Staff Hours]]/Nurse[[#This Row],[MDS Census]]</f>
        <v>2.9358729239088444</v>
      </c>
      <c r="H140" s="4">
        <f>Nurse[[#This Row],[Total RN Hours (w/ Admin, DON)]]/Nurse[[#This Row],[MDS Census]]</f>
        <v>0.86127848590189238</v>
      </c>
      <c r="I140" s="4">
        <f>Nurse[[#This Row],[RN Hours (excl. Admin, DON)]]/Nurse[[#This Row],[MDS Census]]</f>
        <v>0.58040942448821919</v>
      </c>
      <c r="J140" s="4">
        <f>SUM(Nurse[[#This Row],[RN Hours (excl. Admin, DON)]],Nurse[[#This Row],[RN Admin Hours]],Nurse[[#This Row],[RN DON Hours]],Nurse[[#This Row],[LPN Hours (excl. Admin)]],Nurse[[#This Row],[LPN Admin Hours]],Nurse[[#This Row],[CNA Hours]],Nurse[[#This Row],[NA TR Hours]],Nurse[[#This Row],[Med Aide/Tech Hours]])</f>
        <v>186.12956521739127</v>
      </c>
      <c r="K140" s="4">
        <f>SUM(Nurse[[#This Row],[RN Hours (excl. Admin, DON)]],Nurse[[#This Row],[LPN Hours (excl. Admin)]],Nurse[[#This Row],[CNA Hours]],Nurse[[#This Row],[NA TR Hours]],Nurse[[#This Row],[Med Aide/Tech Hours]])</f>
        <v>165.23858695652169</v>
      </c>
      <c r="L140" s="4">
        <f>SUM(Nurse[[#This Row],[RN Hours (excl. Admin, DON)]],Nurse[[#This Row],[RN Admin Hours]],Nurse[[#This Row],[RN DON Hours]])</f>
        <v>48.474999999999987</v>
      </c>
      <c r="M140" s="4">
        <v>32.666956521739117</v>
      </c>
      <c r="N140" s="4">
        <v>10.851521739130435</v>
      </c>
      <c r="O140" s="4">
        <v>4.9565217391304346</v>
      </c>
      <c r="P140" s="4">
        <f>SUM(Nurse[[#This Row],[LPN Hours (excl. Admin)]],Nurse[[#This Row],[LPN Admin Hours]])</f>
        <v>26.529999999999994</v>
      </c>
      <c r="Q140" s="4">
        <v>21.447065217391298</v>
      </c>
      <c r="R140" s="4">
        <v>5.0829347826086959</v>
      </c>
      <c r="S140" s="4">
        <f>SUM(Nurse[[#This Row],[CNA Hours]],Nurse[[#This Row],[NA TR Hours]],Nurse[[#This Row],[Med Aide/Tech Hours]])</f>
        <v>111.12456521739128</v>
      </c>
      <c r="T140" s="4">
        <v>93.323913043478228</v>
      </c>
      <c r="U140" s="4">
        <v>17.800652173913047</v>
      </c>
      <c r="V140" s="4">
        <v>0</v>
      </c>
      <c r="W1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0.43478260869565216</v>
      </c>
      <c r="X140" s="4">
        <v>0</v>
      </c>
      <c r="Y140" s="4">
        <v>0.43478260869565216</v>
      </c>
      <c r="Z140" s="4">
        <v>0</v>
      </c>
      <c r="AA140" s="4">
        <v>0</v>
      </c>
      <c r="AB140" s="4">
        <v>0</v>
      </c>
      <c r="AC140" s="4">
        <v>0</v>
      </c>
      <c r="AD140" s="4">
        <v>0</v>
      </c>
      <c r="AE140" s="4">
        <v>0</v>
      </c>
      <c r="AF140" s="1">
        <v>235515</v>
      </c>
      <c r="AG140" s="1">
        <v>5</v>
      </c>
      <c r="AH140"/>
    </row>
    <row r="141" spans="1:34" x14ac:dyDescent="0.25">
      <c r="A141" t="s">
        <v>433</v>
      </c>
      <c r="B141" t="s">
        <v>42</v>
      </c>
      <c r="C141" t="s">
        <v>610</v>
      </c>
      <c r="D141" t="s">
        <v>507</v>
      </c>
      <c r="E141" s="4">
        <v>140.56521739130434</v>
      </c>
      <c r="F141" s="4">
        <f>Nurse[[#This Row],[Total Nurse Staff Hours]]/Nurse[[#This Row],[MDS Census]]</f>
        <v>4.2931634704608719</v>
      </c>
      <c r="G141" s="4">
        <f>Nurse[[#This Row],[Total Direct Care Staff Hours]]/Nurse[[#This Row],[MDS Census]]</f>
        <v>3.876909217445097</v>
      </c>
      <c r="H141" s="4">
        <f>Nurse[[#This Row],[Total RN Hours (w/ Admin, DON)]]/Nurse[[#This Row],[MDS Census]]</f>
        <v>1.2245484070522734</v>
      </c>
      <c r="I141" s="4">
        <f>Nurse[[#This Row],[RN Hours (excl. Admin, DON)]]/Nurse[[#This Row],[MDS Census]]</f>
        <v>0.80829415403649862</v>
      </c>
      <c r="J141" s="4">
        <f>SUM(Nurse[[#This Row],[RN Hours (excl. Admin, DON)]],Nurse[[#This Row],[RN Admin Hours]],Nurse[[#This Row],[RN DON Hours]],Nurse[[#This Row],[LPN Hours (excl. Admin)]],Nurse[[#This Row],[LPN Admin Hours]],Nurse[[#This Row],[CNA Hours]],Nurse[[#This Row],[NA TR Hours]],Nurse[[#This Row],[Med Aide/Tech Hours]])</f>
        <v>603.46945652173906</v>
      </c>
      <c r="K141" s="4">
        <f>SUM(Nurse[[#This Row],[RN Hours (excl. Admin, DON)]],Nurse[[#This Row],[LPN Hours (excl. Admin)]],Nurse[[#This Row],[CNA Hours]],Nurse[[#This Row],[NA TR Hours]],Nurse[[#This Row],[Med Aide/Tech Hours]])</f>
        <v>544.95858695652169</v>
      </c>
      <c r="L141" s="4">
        <f>SUM(Nurse[[#This Row],[RN Hours (excl. Admin, DON)]],Nurse[[#This Row],[RN Admin Hours]],Nurse[[#This Row],[RN DON Hours]])</f>
        <v>172.12891304347826</v>
      </c>
      <c r="M141" s="4">
        <v>113.61804347826087</v>
      </c>
      <c r="N141" s="4">
        <v>54.065217391304351</v>
      </c>
      <c r="O141" s="4">
        <v>4.4456521739130439</v>
      </c>
      <c r="P141" s="4">
        <f>SUM(Nurse[[#This Row],[LPN Hours (excl. Admin)]],Nurse[[#This Row],[LPN Admin Hours]])</f>
        <v>60.296195652173914</v>
      </c>
      <c r="Q141" s="4">
        <v>60.296195652173914</v>
      </c>
      <c r="R141" s="4">
        <v>0</v>
      </c>
      <c r="S141" s="4">
        <f>SUM(Nurse[[#This Row],[CNA Hours]],Nurse[[#This Row],[NA TR Hours]],Nurse[[#This Row],[Med Aide/Tech Hours]])</f>
        <v>371.04434782608689</v>
      </c>
      <c r="T141" s="4">
        <v>339.73456521739126</v>
      </c>
      <c r="U141" s="4">
        <v>31.309782608695652</v>
      </c>
      <c r="V141" s="4">
        <v>0</v>
      </c>
      <c r="W1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0.78195652173913044</v>
      </c>
      <c r="X141" s="4">
        <v>0.39250000000000002</v>
      </c>
      <c r="Y141" s="4">
        <v>0</v>
      </c>
      <c r="Z141" s="4">
        <v>0</v>
      </c>
      <c r="AA141" s="4">
        <v>9.2391304347826081E-2</v>
      </c>
      <c r="AB141" s="4">
        <v>0</v>
      </c>
      <c r="AC141" s="4">
        <v>0.29706521739130431</v>
      </c>
      <c r="AD141" s="4">
        <v>0</v>
      </c>
      <c r="AE141" s="4">
        <v>0</v>
      </c>
      <c r="AF141" s="1">
        <v>235058</v>
      </c>
      <c r="AG141" s="1">
        <v>5</v>
      </c>
      <c r="AH141"/>
    </row>
    <row r="142" spans="1:34" x14ac:dyDescent="0.25">
      <c r="A142" t="s">
        <v>433</v>
      </c>
      <c r="B142" t="s">
        <v>137</v>
      </c>
      <c r="C142" t="s">
        <v>573</v>
      </c>
      <c r="D142" t="s">
        <v>462</v>
      </c>
      <c r="E142" s="4">
        <v>95.554347826086953</v>
      </c>
      <c r="F142" s="4">
        <f>Nurse[[#This Row],[Total Nurse Staff Hours]]/Nurse[[#This Row],[MDS Census]]</f>
        <v>3.5070799681492448</v>
      </c>
      <c r="G142" s="4">
        <f>Nurse[[#This Row],[Total Direct Care Staff Hours]]/Nurse[[#This Row],[MDS Census]]</f>
        <v>3.3824092822204537</v>
      </c>
      <c r="H142" s="4">
        <f>Nurse[[#This Row],[Total RN Hours (w/ Admin, DON)]]/Nurse[[#This Row],[MDS Census]]</f>
        <v>0.64224889091115933</v>
      </c>
      <c r="I142" s="4">
        <f>Nurse[[#This Row],[RN Hours (excl. Admin, DON)]]/Nurse[[#This Row],[MDS Census]]</f>
        <v>0.57900807644181562</v>
      </c>
      <c r="J142" s="4">
        <f>SUM(Nurse[[#This Row],[RN Hours (excl. Admin, DON)]],Nurse[[#This Row],[RN Admin Hours]],Nurse[[#This Row],[RN DON Hours]],Nurse[[#This Row],[LPN Hours (excl. Admin)]],Nurse[[#This Row],[LPN Admin Hours]],Nurse[[#This Row],[CNA Hours]],Nurse[[#This Row],[NA TR Hours]],Nurse[[#This Row],[Med Aide/Tech Hours]])</f>
        <v>335.11673913043489</v>
      </c>
      <c r="K142" s="4">
        <f>SUM(Nurse[[#This Row],[RN Hours (excl. Admin, DON)]],Nurse[[#This Row],[LPN Hours (excl. Admin)]],Nurse[[#This Row],[CNA Hours]],Nurse[[#This Row],[NA TR Hours]],Nurse[[#This Row],[Med Aide/Tech Hours]])</f>
        <v>323.20391304347834</v>
      </c>
      <c r="L142" s="4">
        <f>SUM(Nurse[[#This Row],[RN Hours (excl. Admin, DON)]],Nurse[[#This Row],[RN Admin Hours]],Nurse[[#This Row],[RN DON Hours]])</f>
        <v>61.369673913043492</v>
      </c>
      <c r="M142" s="4">
        <v>55.326739130434795</v>
      </c>
      <c r="N142" s="4">
        <v>1.1733695652173914</v>
      </c>
      <c r="O142" s="4">
        <v>4.8695652173913047</v>
      </c>
      <c r="P142" s="4">
        <f>SUM(Nurse[[#This Row],[LPN Hours (excl. Admin)]],Nurse[[#This Row],[LPN Admin Hours]])</f>
        <v>65.797282608695681</v>
      </c>
      <c r="Q142" s="4">
        <v>59.92739130434785</v>
      </c>
      <c r="R142" s="4">
        <v>5.869891304347826</v>
      </c>
      <c r="S142" s="4">
        <f>SUM(Nurse[[#This Row],[CNA Hours]],Nurse[[#This Row],[NA TR Hours]],Nurse[[#This Row],[Med Aide/Tech Hours]])</f>
        <v>207.9497826086957</v>
      </c>
      <c r="T142" s="4">
        <v>207.9497826086957</v>
      </c>
      <c r="U142" s="4">
        <v>0</v>
      </c>
      <c r="V142" s="4">
        <v>0</v>
      </c>
      <c r="W1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0.66576086956521729</v>
      </c>
      <c r="X142" s="4">
        <v>0</v>
      </c>
      <c r="Y142" s="4">
        <v>0</v>
      </c>
      <c r="Z142" s="4">
        <v>0</v>
      </c>
      <c r="AA142" s="4">
        <v>0.33423913043478259</v>
      </c>
      <c r="AB142" s="4">
        <v>0</v>
      </c>
      <c r="AC142" s="4">
        <v>0.33152173913043476</v>
      </c>
      <c r="AD142" s="4">
        <v>0</v>
      </c>
      <c r="AE142" s="4">
        <v>0</v>
      </c>
      <c r="AF142" s="1">
        <v>235299</v>
      </c>
      <c r="AG142" s="1">
        <v>5</v>
      </c>
      <c r="AH142"/>
    </row>
    <row r="143" spans="1:34" x14ac:dyDescent="0.25">
      <c r="A143" t="s">
        <v>433</v>
      </c>
      <c r="B143" t="s">
        <v>352</v>
      </c>
      <c r="C143" t="s">
        <v>739</v>
      </c>
      <c r="D143" t="s">
        <v>505</v>
      </c>
      <c r="E143" s="4">
        <v>57.597826086956523</v>
      </c>
      <c r="F143" s="4">
        <f>Nurse[[#This Row],[Total Nurse Staff Hours]]/Nurse[[#This Row],[MDS Census]]</f>
        <v>3.9739573504434813</v>
      </c>
      <c r="G143" s="4">
        <f>Nurse[[#This Row],[Total Direct Care Staff Hours]]/Nurse[[#This Row],[MDS Census]]</f>
        <v>3.7376486129458404</v>
      </c>
      <c r="H143" s="4">
        <f>Nurse[[#This Row],[Total RN Hours (w/ Admin, DON)]]/Nurse[[#This Row],[MDS Census]]</f>
        <v>0.79514059256463487</v>
      </c>
      <c r="I143" s="4">
        <f>Nurse[[#This Row],[RN Hours (excl. Admin, DON)]]/Nurse[[#This Row],[MDS Census]]</f>
        <v>0.55883185506699373</v>
      </c>
      <c r="J143" s="4">
        <f>SUM(Nurse[[#This Row],[RN Hours (excl. Admin, DON)]],Nurse[[#This Row],[RN Admin Hours]],Nurse[[#This Row],[RN DON Hours]],Nurse[[#This Row],[LPN Hours (excl. Admin)]],Nurse[[#This Row],[LPN Admin Hours]],Nurse[[#This Row],[CNA Hours]],Nurse[[#This Row],[NA TR Hours]],Nurse[[#This Row],[Med Aide/Tech Hours]])</f>
        <v>228.89130434782618</v>
      </c>
      <c r="K143" s="4">
        <f>SUM(Nurse[[#This Row],[RN Hours (excl. Admin, DON)]],Nurse[[#This Row],[LPN Hours (excl. Admin)]],Nurse[[#This Row],[CNA Hours]],Nurse[[#This Row],[NA TR Hours]],Nurse[[#This Row],[Med Aide/Tech Hours]])</f>
        <v>215.28043478260878</v>
      </c>
      <c r="L143" s="4">
        <f>SUM(Nurse[[#This Row],[RN Hours (excl. Admin, DON)]],Nurse[[#This Row],[RN Admin Hours]],Nurse[[#This Row],[RN DON Hours]])</f>
        <v>45.798369565217392</v>
      </c>
      <c r="M143" s="4">
        <v>32.1875</v>
      </c>
      <c r="N143" s="4">
        <v>8.6163043478260857</v>
      </c>
      <c r="O143" s="4">
        <v>4.9945652173913047</v>
      </c>
      <c r="P143" s="4">
        <f>SUM(Nurse[[#This Row],[LPN Hours (excl. Admin)]],Nurse[[#This Row],[LPN Admin Hours]])</f>
        <v>39.848043478260884</v>
      </c>
      <c r="Q143" s="4">
        <v>39.848043478260884</v>
      </c>
      <c r="R143" s="4">
        <v>0</v>
      </c>
      <c r="S143" s="4">
        <f>SUM(Nurse[[#This Row],[CNA Hours]],Nurse[[#This Row],[NA TR Hours]],Nurse[[#This Row],[Med Aide/Tech Hours]])</f>
        <v>143.2448913043479</v>
      </c>
      <c r="T143" s="4">
        <v>137.89565217391313</v>
      </c>
      <c r="U143" s="4">
        <v>5.3492391304347819</v>
      </c>
      <c r="V143" s="4">
        <v>0</v>
      </c>
      <c r="W1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4.0905434782608694</v>
      </c>
      <c r="X143" s="4">
        <v>1.8505434782608696</v>
      </c>
      <c r="Y143" s="4">
        <v>0</v>
      </c>
      <c r="Z143" s="4">
        <v>0</v>
      </c>
      <c r="AA143" s="4">
        <v>1.1856521739130435</v>
      </c>
      <c r="AB143" s="4">
        <v>0</v>
      </c>
      <c r="AC143" s="4">
        <v>1.0543478260869565</v>
      </c>
      <c r="AD143" s="4">
        <v>0</v>
      </c>
      <c r="AE143" s="4">
        <v>0</v>
      </c>
      <c r="AF143" s="1">
        <v>235636</v>
      </c>
      <c r="AG143" s="1">
        <v>5</v>
      </c>
      <c r="AH143"/>
    </row>
    <row r="144" spans="1:34" x14ac:dyDescent="0.25">
      <c r="A144" t="s">
        <v>433</v>
      </c>
      <c r="B144" t="s">
        <v>140</v>
      </c>
      <c r="C144" t="s">
        <v>584</v>
      </c>
      <c r="D144" t="s">
        <v>488</v>
      </c>
      <c r="E144" s="4">
        <v>118.17391304347827</v>
      </c>
      <c r="F144" s="4">
        <f>Nurse[[#This Row],[Total Nurse Staff Hours]]/Nurse[[#This Row],[MDS Census]]</f>
        <v>2.9538907284768214</v>
      </c>
      <c r="G144" s="4">
        <f>Nurse[[#This Row],[Total Direct Care Staff Hours]]/Nurse[[#This Row],[MDS Census]]</f>
        <v>2.855165562913907</v>
      </c>
      <c r="H144" s="4">
        <f>Nurse[[#This Row],[Total RN Hours (w/ Admin, DON)]]/Nurse[[#This Row],[MDS Census]]</f>
        <v>0.4253228476821192</v>
      </c>
      <c r="I144" s="4">
        <f>Nurse[[#This Row],[RN Hours (excl. Admin, DON)]]/Nurse[[#This Row],[MDS Census]]</f>
        <v>0.32659768211920526</v>
      </c>
      <c r="J144" s="4">
        <f>SUM(Nurse[[#This Row],[RN Hours (excl. Admin, DON)]],Nurse[[#This Row],[RN Admin Hours]],Nurse[[#This Row],[RN DON Hours]],Nurse[[#This Row],[LPN Hours (excl. Admin)]],Nurse[[#This Row],[LPN Admin Hours]],Nurse[[#This Row],[CNA Hours]],Nurse[[#This Row],[NA TR Hours]],Nurse[[#This Row],[Med Aide/Tech Hours]])</f>
        <v>349.07282608695658</v>
      </c>
      <c r="K144" s="4">
        <f>SUM(Nurse[[#This Row],[RN Hours (excl. Admin, DON)]],Nurse[[#This Row],[LPN Hours (excl. Admin)]],Nurse[[#This Row],[CNA Hours]],Nurse[[#This Row],[NA TR Hours]],Nurse[[#This Row],[Med Aide/Tech Hours]])</f>
        <v>337.40608695652173</v>
      </c>
      <c r="L144" s="4">
        <f>SUM(Nurse[[#This Row],[RN Hours (excl. Admin, DON)]],Nurse[[#This Row],[RN Admin Hours]],Nurse[[#This Row],[RN DON Hours]])</f>
        <v>50.262065217391303</v>
      </c>
      <c r="M144" s="4">
        <v>38.595326086956518</v>
      </c>
      <c r="N144" s="4">
        <v>6.1884782608695632</v>
      </c>
      <c r="O144" s="4">
        <v>5.4782608695652177</v>
      </c>
      <c r="P144" s="4">
        <f>SUM(Nurse[[#This Row],[LPN Hours (excl. Admin)]],Nurse[[#This Row],[LPN Admin Hours]])</f>
        <v>94.011086956521766</v>
      </c>
      <c r="Q144" s="4">
        <v>94.011086956521766</v>
      </c>
      <c r="R144" s="4">
        <v>0</v>
      </c>
      <c r="S144" s="4">
        <f>SUM(Nurse[[#This Row],[CNA Hours]],Nurse[[#This Row],[NA TR Hours]],Nurse[[#This Row],[Med Aide/Tech Hours]])</f>
        <v>204.79967391304348</v>
      </c>
      <c r="T144" s="4">
        <v>204.12260869565216</v>
      </c>
      <c r="U144" s="4">
        <v>0.67706521739130443</v>
      </c>
      <c r="V144" s="4">
        <v>0</v>
      </c>
      <c r="W1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4" s="4">
        <v>0</v>
      </c>
      <c r="Y144" s="4">
        <v>0</v>
      </c>
      <c r="Z144" s="4">
        <v>0</v>
      </c>
      <c r="AA144" s="4">
        <v>0</v>
      </c>
      <c r="AB144" s="4">
        <v>0</v>
      </c>
      <c r="AC144" s="4">
        <v>0</v>
      </c>
      <c r="AD144" s="4">
        <v>0</v>
      </c>
      <c r="AE144" s="4">
        <v>0</v>
      </c>
      <c r="AF144" s="1">
        <v>235302</v>
      </c>
      <c r="AG144" s="1">
        <v>5</v>
      </c>
      <c r="AH144"/>
    </row>
    <row r="145" spans="1:34" x14ac:dyDescent="0.25">
      <c r="A145" t="s">
        <v>433</v>
      </c>
      <c r="B145" t="s">
        <v>263</v>
      </c>
      <c r="C145" t="s">
        <v>710</v>
      </c>
      <c r="D145" t="s">
        <v>492</v>
      </c>
      <c r="E145" s="4">
        <v>33.054347826086953</v>
      </c>
      <c r="F145" s="4">
        <f>Nurse[[#This Row],[Total Nurse Staff Hours]]/Nurse[[#This Row],[MDS Census]]</f>
        <v>3.4343702729365337</v>
      </c>
      <c r="G145" s="4">
        <f>Nurse[[#This Row],[Total Direct Care Staff Hours]]/Nurse[[#This Row],[MDS Census]]</f>
        <v>3.272259125287734</v>
      </c>
      <c r="H145" s="4">
        <f>Nurse[[#This Row],[Total RN Hours (w/ Admin, DON)]]/Nurse[[#This Row],[MDS Census]]</f>
        <v>0.69538967444919442</v>
      </c>
      <c r="I145" s="4">
        <f>Nurse[[#This Row],[RN Hours (excl. Admin, DON)]]/Nurse[[#This Row],[MDS Census]]</f>
        <v>0.53327852680039467</v>
      </c>
      <c r="J145" s="4">
        <f>SUM(Nurse[[#This Row],[RN Hours (excl. Admin, DON)]],Nurse[[#This Row],[RN Admin Hours]],Nurse[[#This Row],[RN DON Hours]],Nurse[[#This Row],[LPN Hours (excl. Admin)]],Nurse[[#This Row],[LPN Admin Hours]],Nurse[[#This Row],[CNA Hours]],Nurse[[#This Row],[NA TR Hours]],Nurse[[#This Row],[Med Aide/Tech Hours]])</f>
        <v>113.52086956521737</v>
      </c>
      <c r="K145" s="4">
        <f>SUM(Nurse[[#This Row],[RN Hours (excl. Admin, DON)]],Nurse[[#This Row],[LPN Hours (excl. Admin)]],Nurse[[#This Row],[CNA Hours]],Nurse[[#This Row],[NA TR Hours]],Nurse[[#This Row],[Med Aide/Tech Hours]])</f>
        <v>108.16239130434781</v>
      </c>
      <c r="L145" s="4">
        <f>SUM(Nurse[[#This Row],[RN Hours (excl. Admin, DON)]],Nurse[[#This Row],[RN Admin Hours]],Nurse[[#This Row],[RN DON Hours]])</f>
        <v>22.985652173913042</v>
      </c>
      <c r="M145" s="4">
        <v>17.627173913043478</v>
      </c>
      <c r="N145" s="4">
        <v>5.0976086956521742</v>
      </c>
      <c r="O145" s="4">
        <v>0.2608695652173913</v>
      </c>
      <c r="P145" s="4">
        <f>SUM(Nurse[[#This Row],[LPN Hours (excl. Admin)]],Nurse[[#This Row],[LPN Admin Hours]])</f>
        <v>23.328478260869566</v>
      </c>
      <c r="Q145" s="4">
        <v>23.328478260869566</v>
      </c>
      <c r="R145" s="4">
        <v>0</v>
      </c>
      <c r="S145" s="4">
        <f>SUM(Nurse[[#This Row],[CNA Hours]],Nurse[[#This Row],[NA TR Hours]],Nurse[[#This Row],[Med Aide/Tech Hours]])</f>
        <v>67.206739130434769</v>
      </c>
      <c r="T145" s="4">
        <v>63.537826086956507</v>
      </c>
      <c r="U145" s="4">
        <v>3.66891304347826</v>
      </c>
      <c r="V145" s="4">
        <v>0</v>
      </c>
      <c r="W1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7.2190217391304348</v>
      </c>
      <c r="X145" s="4">
        <v>8.6956521739130432E-2</v>
      </c>
      <c r="Y145" s="4">
        <v>2.3532608695652173</v>
      </c>
      <c r="Z145" s="4">
        <v>0</v>
      </c>
      <c r="AA145" s="4">
        <v>0</v>
      </c>
      <c r="AB145" s="4">
        <v>0</v>
      </c>
      <c r="AC145" s="4">
        <v>4.7788043478260871</v>
      </c>
      <c r="AD145" s="4">
        <v>0</v>
      </c>
      <c r="AE145" s="4">
        <v>0</v>
      </c>
      <c r="AF145" s="1">
        <v>235513</v>
      </c>
      <c r="AG145" s="1">
        <v>5</v>
      </c>
      <c r="AH145"/>
    </row>
    <row r="146" spans="1:34" x14ac:dyDescent="0.25">
      <c r="A146" t="s">
        <v>433</v>
      </c>
      <c r="B146" t="s">
        <v>243</v>
      </c>
      <c r="C146" t="s">
        <v>575</v>
      </c>
      <c r="D146" t="s">
        <v>504</v>
      </c>
      <c r="E146" s="4">
        <v>83.423913043478265</v>
      </c>
      <c r="F146" s="4">
        <f>Nurse[[#This Row],[Total Nurse Staff Hours]]/Nurse[[#This Row],[MDS Census]]</f>
        <v>2.7447192182410425</v>
      </c>
      <c r="G146" s="4">
        <f>Nurse[[#This Row],[Total Direct Care Staff Hours]]/Nurse[[#This Row],[MDS Census]]</f>
        <v>2.6966801302931596</v>
      </c>
      <c r="H146" s="4">
        <f>Nurse[[#This Row],[Total RN Hours (w/ Admin, DON)]]/Nurse[[#This Row],[MDS Census]]</f>
        <v>0.51467622149837144</v>
      </c>
      <c r="I146" s="4">
        <f>Nurse[[#This Row],[RN Hours (excl. Admin, DON)]]/Nurse[[#This Row],[MDS Census]]</f>
        <v>0.46663713355048869</v>
      </c>
      <c r="J146" s="4">
        <f>SUM(Nurse[[#This Row],[RN Hours (excl. Admin, DON)]],Nurse[[#This Row],[RN Admin Hours]],Nurse[[#This Row],[RN DON Hours]],Nurse[[#This Row],[LPN Hours (excl. Admin)]],Nurse[[#This Row],[LPN Admin Hours]],Nurse[[#This Row],[CNA Hours]],Nurse[[#This Row],[NA TR Hours]],Nurse[[#This Row],[Med Aide/Tech Hours]])</f>
        <v>228.97521739130437</v>
      </c>
      <c r="K146" s="4">
        <f>SUM(Nurse[[#This Row],[RN Hours (excl. Admin, DON)]],Nurse[[#This Row],[LPN Hours (excl. Admin)]],Nurse[[#This Row],[CNA Hours]],Nurse[[#This Row],[NA TR Hours]],Nurse[[#This Row],[Med Aide/Tech Hours]])</f>
        <v>224.96760869565219</v>
      </c>
      <c r="L146" s="4">
        <f>SUM(Nurse[[#This Row],[RN Hours (excl. Admin, DON)]],Nurse[[#This Row],[RN Admin Hours]],Nurse[[#This Row],[RN DON Hours]])</f>
        <v>42.936304347826095</v>
      </c>
      <c r="M146" s="4">
        <v>38.928695652173921</v>
      </c>
      <c r="N146" s="4">
        <v>2.8771739130434777</v>
      </c>
      <c r="O146" s="4">
        <v>1.1304347826086956</v>
      </c>
      <c r="P146" s="4">
        <f>SUM(Nurse[[#This Row],[LPN Hours (excl. Admin)]],Nurse[[#This Row],[LPN Admin Hours]])</f>
        <v>55.509891304347818</v>
      </c>
      <c r="Q146" s="4">
        <v>55.509891304347818</v>
      </c>
      <c r="R146" s="4">
        <v>0</v>
      </c>
      <c r="S146" s="4">
        <f>SUM(Nurse[[#This Row],[CNA Hours]],Nurse[[#This Row],[NA TR Hours]],Nurse[[#This Row],[Med Aide/Tech Hours]])</f>
        <v>130.52902173913046</v>
      </c>
      <c r="T146" s="4">
        <v>130.52902173913046</v>
      </c>
      <c r="U146" s="4">
        <v>0</v>
      </c>
      <c r="V146" s="4">
        <v>0</v>
      </c>
      <c r="W1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6" s="4">
        <v>0</v>
      </c>
      <c r="Y146" s="4">
        <v>0</v>
      </c>
      <c r="Z146" s="4">
        <v>0</v>
      </c>
      <c r="AA146" s="4">
        <v>0</v>
      </c>
      <c r="AB146" s="4">
        <v>0</v>
      </c>
      <c r="AC146" s="4">
        <v>0</v>
      </c>
      <c r="AD146" s="4">
        <v>0</v>
      </c>
      <c r="AE146" s="4">
        <v>0</v>
      </c>
      <c r="AF146" s="1">
        <v>235483</v>
      </c>
      <c r="AG146" s="1">
        <v>5</v>
      </c>
      <c r="AH146"/>
    </row>
    <row r="147" spans="1:34" x14ac:dyDescent="0.25">
      <c r="A147" t="s">
        <v>433</v>
      </c>
      <c r="B147" t="s">
        <v>150</v>
      </c>
      <c r="C147" t="s">
        <v>667</v>
      </c>
      <c r="D147" t="s">
        <v>482</v>
      </c>
      <c r="E147" s="4">
        <v>77.706521739130437</v>
      </c>
      <c r="F147" s="4">
        <f>Nurse[[#This Row],[Total Nurse Staff Hours]]/Nurse[[#This Row],[MDS Census]]</f>
        <v>3.1648244509721635</v>
      </c>
      <c r="G147" s="4">
        <f>Nurse[[#This Row],[Total Direct Care Staff Hours]]/Nurse[[#This Row],[MDS Census]]</f>
        <v>3.0294208980276958</v>
      </c>
      <c r="H147" s="4">
        <f>Nurse[[#This Row],[Total RN Hours (w/ Admin, DON)]]/Nurse[[#This Row],[MDS Census]]</f>
        <v>0.50795076234438397</v>
      </c>
      <c r="I147" s="4">
        <f>Nurse[[#This Row],[RN Hours (excl. Admin, DON)]]/Nurse[[#This Row],[MDS Census]]</f>
        <v>0.37254720939991631</v>
      </c>
      <c r="J147" s="4">
        <f>SUM(Nurse[[#This Row],[RN Hours (excl. Admin, DON)]],Nurse[[#This Row],[RN Admin Hours]],Nurse[[#This Row],[RN DON Hours]],Nurse[[#This Row],[LPN Hours (excl. Admin)]],Nurse[[#This Row],[LPN Admin Hours]],Nurse[[#This Row],[CNA Hours]],Nurse[[#This Row],[NA TR Hours]],Nurse[[#This Row],[Med Aide/Tech Hours]])</f>
        <v>245.92749999999998</v>
      </c>
      <c r="K147" s="4">
        <f>SUM(Nurse[[#This Row],[RN Hours (excl. Admin, DON)]],Nurse[[#This Row],[LPN Hours (excl. Admin)]],Nurse[[#This Row],[CNA Hours]],Nurse[[#This Row],[NA TR Hours]],Nurse[[#This Row],[Med Aide/Tech Hours]])</f>
        <v>235.4057608695652</v>
      </c>
      <c r="L147" s="4">
        <f>SUM(Nurse[[#This Row],[RN Hours (excl. Admin, DON)]],Nurse[[#This Row],[RN Admin Hours]],Nurse[[#This Row],[RN DON Hours]])</f>
        <v>39.471086956521752</v>
      </c>
      <c r="M147" s="4">
        <v>28.949347826086974</v>
      </c>
      <c r="N147" s="4">
        <v>5.2173913043478262</v>
      </c>
      <c r="O147" s="4">
        <v>5.3043478260869561</v>
      </c>
      <c r="P147" s="4">
        <f>SUM(Nurse[[#This Row],[LPN Hours (excl. Admin)]],Nurse[[#This Row],[LPN Admin Hours]])</f>
        <v>75.763043478260855</v>
      </c>
      <c r="Q147" s="4">
        <v>75.763043478260855</v>
      </c>
      <c r="R147" s="4">
        <v>0</v>
      </c>
      <c r="S147" s="4">
        <f>SUM(Nurse[[#This Row],[CNA Hours]],Nurse[[#This Row],[NA TR Hours]],Nurse[[#This Row],[Med Aide/Tech Hours]])</f>
        <v>130.69336956521738</v>
      </c>
      <c r="T147" s="4">
        <v>110.37054347826086</v>
      </c>
      <c r="U147" s="4">
        <v>20.322826086956525</v>
      </c>
      <c r="V147" s="4">
        <v>0</v>
      </c>
      <c r="W1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7" s="4">
        <v>0</v>
      </c>
      <c r="Y147" s="4">
        <v>0</v>
      </c>
      <c r="Z147" s="4">
        <v>0</v>
      </c>
      <c r="AA147" s="4">
        <v>0</v>
      </c>
      <c r="AB147" s="4">
        <v>0</v>
      </c>
      <c r="AC147" s="4">
        <v>0</v>
      </c>
      <c r="AD147" s="4">
        <v>0</v>
      </c>
      <c r="AE147" s="4">
        <v>0</v>
      </c>
      <c r="AF147" s="1">
        <v>235327</v>
      </c>
      <c r="AG147" s="1">
        <v>5</v>
      </c>
      <c r="AH147"/>
    </row>
    <row r="148" spans="1:34" x14ac:dyDescent="0.25">
      <c r="A148" t="s">
        <v>433</v>
      </c>
      <c r="B148" t="s">
        <v>104</v>
      </c>
      <c r="C148" t="s">
        <v>582</v>
      </c>
      <c r="D148" t="s">
        <v>470</v>
      </c>
      <c r="E148" s="4">
        <v>104.08695652173913</v>
      </c>
      <c r="F148" s="4">
        <f>Nurse[[#This Row],[Total Nurse Staff Hours]]/Nurse[[#This Row],[MDS Census]]</f>
        <v>2.5369569757727652</v>
      </c>
      <c r="G148" s="4">
        <f>Nurse[[#This Row],[Total Direct Care Staff Hours]]/Nurse[[#This Row],[MDS Census]]</f>
        <v>2.4489160401002508</v>
      </c>
      <c r="H148" s="4">
        <f>Nurse[[#This Row],[Total RN Hours (w/ Admin, DON)]]/Nurse[[#This Row],[MDS Census]]</f>
        <v>0.27135233918128643</v>
      </c>
      <c r="I148" s="4">
        <f>Nurse[[#This Row],[RN Hours (excl. Admin, DON)]]/Nurse[[#This Row],[MDS Census]]</f>
        <v>0.18331140350877187</v>
      </c>
      <c r="J148" s="4">
        <f>SUM(Nurse[[#This Row],[RN Hours (excl. Admin, DON)]],Nurse[[#This Row],[RN Admin Hours]],Nurse[[#This Row],[RN DON Hours]],Nurse[[#This Row],[LPN Hours (excl. Admin)]],Nurse[[#This Row],[LPN Admin Hours]],Nurse[[#This Row],[CNA Hours]],Nurse[[#This Row],[NA TR Hours]],Nurse[[#This Row],[Med Aide/Tech Hours]])</f>
        <v>264.06413043478261</v>
      </c>
      <c r="K148" s="4">
        <f>SUM(Nurse[[#This Row],[RN Hours (excl. Admin, DON)]],Nurse[[#This Row],[LPN Hours (excl. Admin)]],Nurse[[#This Row],[CNA Hours]],Nurse[[#This Row],[NA TR Hours]],Nurse[[#This Row],[Med Aide/Tech Hours]])</f>
        <v>254.90021739130435</v>
      </c>
      <c r="L148" s="4">
        <f>SUM(Nurse[[#This Row],[RN Hours (excl. Admin, DON)]],Nurse[[#This Row],[RN Admin Hours]],Nurse[[#This Row],[RN DON Hours]])</f>
        <v>28.244239130434771</v>
      </c>
      <c r="M148" s="4">
        <v>19.080326086956514</v>
      </c>
      <c r="N148" s="4">
        <v>3.9465217391304335</v>
      </c>
      <c r="O148" s="4">
        <v>5.2173913043478262</v>
      </c>
      <c r="P148" s="4">
        <f>SUM(Nurse[[#This Row],[LPN Hours (excl. Admin)]],Nurse[[#This Row],[LPN Admin Hours]])</f>
        <v>77.598804347826089</v>
      </c>
      <c r="Q148" s="4">
        <v>77.598804347826089</v>
      </c>
      <c r="R148" s="4">
        <v>0</v>
      </c>
      <c r="S148" s="4">
        <f>SUM(Nurse[[#This Row],[CNA Hours]],Nurse[[#This Row],[NA TR Hours]],Nurse[[#This Row],[Med Aide/Tech Hours]])</f>
        <v>158.22108695652173</v>
      </c>
      <c r="T148" s="4">
        <v>158.12923913043477</v>
      </c>
      <c r="U148" s="4">
        <v>9.1847826086956519E-2</v>
      </c>
      <c r="V148" s="4">
        <v>0</v>
      </c>
      <c r="W1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16.588695652173911</v>
      </c>
      <c r="X148" s="4">
        <v>2.6672826086956523</v>
      </c>
      <c r="Y148" s="4">
        <v>0</v>
      </c>
      <c r="Z148" s="4">
        <v>0</v>
      </c>
      <c r="AA148" s="4">
        <v>13.921413043478259</v>
      </c>
      <c r="AB148" s="4">
        <v>0</v>
      </c>
      <c r="AC148" s="4">
        <v>0</v>
      </c>
      <c r="AD148" s="4">
        <v>0</v>
      </c>
      <c r="AE148" s="4">
        <v>0</v>
      </c>
      <c r="AF148" s="1">
        <v>235253</v>
      </c>
      <c r="AG148" s="1">
        <v>5</v>
      </c>
      <c r="AH148"/>
    </row>
    <row r="149" spans="1:34" x14ac:dyDescent="0.25">
      <c r="A149" t="s">
        <v>433</v>
      </c>
      <c r="B149" t="s">
        <v>189</v>
      </c>
      <c r="C149" t="s">
        <v>571</v>
      </c>
      <c r="D149" t="s">
        <v>502</v>
      </c>
      <c r="E149" s="4">
        <v>78.130434782608702</v>
      </c>
      <c r="F149" s="4">
        <f>Nurse[[#This Row],[Total Nurse Staff Hours]]/Nurse[[#This Row],[MDS Census]]</f>
        <v>3.5044170840289368</v>
      </c>
      <c r="G149" s="4">
        <f>Nurse[[#This Row],[Total Direct Care Staff Hours]]/Nurse[[#This Row],[MDS Census]]</f>
        <v>3.2938842515303288</v>
      </c>
      <c r="H149" s="4">
        <f>Nurse[[#This Row],[Total RN Hours (w/ Admin, DON)]]/Nurse[[#This Row],[MDS Census]]</f>
        <v>0.56207568169170841</v>
      </c>
      <c r="I149" s="4">
        <f>Nurse[[#This Row],[RN Hours (excl. Admin, DON)]]/Nurse[[#This Row],[MDS Census]]</f>
        <v>0.35154284919309975</v>
      </c>
      <c r="J149" s="4">
        <f>SUM(Nurse[[#This Row],[RN Hours (excl. Admin, DON)]],Nurse[[#This Row],[RN Admin Hours]],Nurse[[#This Row],[RN DON Hours]],Nurse[[#This Row],[LPN Hours (excl. Admin)]],Nurse[[#This Row],[LPN Admin Hours]],Nurse[[#This Row],[CNA Hours]],Nurse[[#This Row],[NA TR Hours]],Nurse[[#This Row],[Med Aide/Tech Hours]])</f>
        <v>273.80163043478262</v>
      </c>
      <c r="K149" s="4">
        <f>SUM(Nurse[[#This Row],[RN Hours (excl. Admin, DON)]],Nurse[[#This Row],[LPN Hours (excl. Admin)]],Nurse[[#This Row],[CNA Hours]],Nurse[[#This Row],[NA TR Hours]],Nurse[[#This Row],[Med Aide/Tech Hours]])</f>
        <v>257.35260869565224</v>
      </c>
      <c r="L149" s="4">
        <f>SUM(Nurse[[#This Row],[RN Hours (excl. Admin, DON)]],Nurse[[#This Row],[RN Admin Hours]],Nurse[[#This Row],[RN DON Hours]])</f>
        <v>43.915217391304353</v>
      </c>
      <c r="M149" s="4">
        <v>27.466195652173926</v>
      </c>
      <c r="N149" s="4">
        <v>10.970760869565211</v>
      </c>
      <c r="O149" s="4">
        <v>5.4782608695652177</v>
      </c>
      <c r="P149" s="4">
        <f>SUM(Nurse[[#This Row],[LPN Hours (excl. Admin)]],Nurse[[#This Row],[LPN Admin Hours]])</f>
        <v>60.858152173913048</v>
      </c>
      <c r="Q149" s="4">
        <v>60.858152173913048</v>
      </c>
      <c r="R149" s="4">
        <v>0</v>
      </c>
      <c r="S149" s="4">
        <f>SUM(Nurse[[#This Row],[CNA Hours]],Nurse[[#This Row],[NA TR Hours]],Nurse[[#This Row],[Med Aide/Tech Hours]])</f>
        <v>169.02826086956526</v>
      </c>
      <c r="T149" s="4">
        <v>161.2071739130435</v>
      </c>
      <c r="U149" s="4">
        <v>7.8210869565217411</v>
      </c>
      <c r="V149" s="4">
        <v>0</v>
      </c>
      <c r="W1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9" s="4">
        <v>0</v>
      </c>
      <c r="Y149" s="4">
        <v>0</v>
      </c>
      <c r="Z149" s="4">
        <v>0</v>
      </c>
      <c r="AA149" s="4">
        <v>0</v>
      </c>
      <c r="AB149" s="4">
        <v>0</v>
      </c>
      <c r="AC149" s="4">
        <v>0</v>
      </c>
      <c r="AD149" s="4">
        <v>0</v>
      </c>
      <c r="AE149" s="4">
        <v>0</v>
      </c>
      <c r="AF149" s="1">
        <v>235385</v>
      </c>
      <c r="AG149" s="1">
        <v>5</v>
      </c>
      <c r="AH149"/>
    </row>
    <row r="150" spans="1:34" x14ac:dyDescent="0.25">
      <c r="A150" t="s">
        <v>433</v>
      </c>
      <c r="B150" t="s">
        <v>144</v>
      </c>
      <c r="C150" t="s">
        <v>574</v>
      </c>
      <c r="D150" t="s">
        <v>524</v>
      </c>
      <c r="E150" s="4">
        <v>50.858695652173914</v>
      </c>
      <c r="F150" s="4">
        <f>Nurse[[#This Row],[Total Nurse Staff Hours]]/Nurse[[#This Row],[MDS Census]]</f>
        <v>3.481442615943577</v>
      </c>
      <c r="G150" s="4">
        <f>Nurse[[#This Row],[Total Direct Care Staff Hours]]/Nurse[[#This Row],[MDS Census]]</f>
        <v>3.2580551399871762</v>
      </c>
      <c r="H150" s="4">
        <f>Nurse[[#This Row],[Total RN Hours (w/ Admin, DON)]]/Nurse[[#This Row],[MDS Census]]</f>
        <v>0.48023509296858297</v>
      </c>
      <c r="I150" s="4">
        <f>Nurse[[#This Row],[RN Hours (excl. Admin, DON)]]/Nurse[[#This Row],[MDS Census]]</f>
        <v>0.25684761701218201</v>
      </c>
      <c r="J150" s="4">
        <f>SUM(Nurse[[#This Row],[RN Hours (excl. Admin, DON)]],Nurse[[#This Row],[RN Admin Hours]],Nurse[[#This Row],[RN DON Hours]],Nurse[[#This Row],[LPN Hours (excl. Admin)]],Nurse[[#This Row],[LPN Admin Hours]],Nurse[[#This Row],[CNA Hours]],Nurse[[#This Row],[NA TR Hours]],Nurse[[#This Row],[Med Aide/Tech Hours]])</f>
        <v>177.06163043478259</v>
      </c>
      <c r="K150" s="4">
        <f>SUM(Nurse[[#This Row],[RN Hours (excl. Admin, DON)]],Nurse[[#This Row],[LPN Hours (excl. Admin)]],Nurse[[#This Row],[CNA Hours]],Nurse[[#This Row],[NA TR Hours]],Nurse[[#This Row],[Med Aide/Tech Hours]])</f>
        <v>165.70043478260868</v>
      </c>
      <c r="L150" s="4">
        <f>SUM(Nurse[[#This Row],[RN Hours (excl. Admin, DON)]],Nurse[[#This Row],[RN Admin Hours]],Nurse[[#This Row],[RN DON Hours]])</f>
        <v>24.424130434782604</v>
      </c>
      <c r="M150" s="4">
        <v>13.062934782608693</v>
      </c>
      <c r="N150" s="4">
        <v>5.8829347826086948</v>
      </c>
      <c r="O150" s="4">
        <v>5.4782608695652177</v>
      </c>
      <c r="P150" s="4">
        <f>SUM(Nurse[[#This Row],[LPN Hours (excl. Admin)]],Nurse[[#This Row],[LPN Admin Hours]])</f>
        <v>53.849891304347842</v>
      </c>
      <c r="Q150" s="4">
        <v>53.849891304347842</v>
      </c>
      <c r="R150" s="4">
        <v>0</v>
      </c>
      <c r="S150" s="4">
        <f>SUM(Nurse[[#This Row],[CNA Hours]],Nurse[[#This Row],[NA TR Hours]],Nurse[[#This Row],[Med Aide/Tech Hours]])</f>
        <v>98.787608695652153</v>
      </c>
      <c r="T150" s="4">
        <v>88.02130434782606</v>
      </c>
      <c r="U150" s="4">
        <v>10.766304347826086</v>
      </c>
      <c r="V150" s="4">
        <v>0</v>
      </c>
      <c r="W1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18.425869565217386</v>
      </c>
      <c r="X150" s="4">
        <v>2.1385869565217392</v>
      </c>
      <c r="Y150" s="4">
        <v>0</v>
      </c>
      <c r="Z150" s="4">
        <v>0</v>
      </c>
      <c r="AA150" s="4">
        <v>16.205760869565214</v>
      </c>
      <c r="AB150" s="4">
        <v>0</v>
      </c>
      <c r="AC150" s="4">
        <v>8.1521739130434784E-2</v>
      </c>
      <c r="AD150" s="4">
        <v>0</v>
      </c>
      <c r="AE150" s="4">
        <v>0</v>
      </c>
      <c r="AF150" s="1">
        <v>235313</v>
      </c>
      <c r="AG150" s="1">
        <v>5</v>
      </c>
      <c r="AH150"/>
    </row>
    <row r="151" spans="1:34" x14ac:dyDescent="0.25">
      <c r="A151" t="s">
        <v>433</v>
      </c>
      <c r="B151" t="s">
        <v>88</v>
      </c>
      <c r="C151" t="s">
        <v>569</v>
      </c>
      <c r="D151" t="s">
        <v>520</v>
      </c>
      <c r="E151" s="4">
        <v>91.358695652173907</v>
      </c>
      <c r="F151" s="4">
        <f>Nurse[[#This Row],[Total Nurse Staff Hours]]/Nurse[[#This Row],[MDS Census]]</f>
        <v>5.1001986912552049</v>
      </c>
      <c r="G151" s="4">
        <f>Nurse[[#This Row],[Total Direct Care Staff Hours]]/Nurse[[#This Row],[MDS Census]]</f>
        <v>4.7589042236763825</v>
      </c>
      <c r="H151" s="4">
        <f>Nurse[[#This Row],[Total RN Hours (w/ Admin, DON)]]/Nurse[[#This Row],[MDS Census]]</f>
        <v>0.52914336704342646</v>
      </c>
      <c r="I151" s="4">
        <f>Nurse[[#This Row],[RN Hours (excl. Admin, DON)]]/Nurse[[#This Row],[MDS Census]]</f>
        <v>0.23754907792980365</v>
      </c>
      <c r="J151" s="4">
        <f>SUM(Nurse[[#This Row],[RN Hours (excl. Admin, DON)]],Nurse[[#This Row],[RN Admin Hours]],Nurse[[#This Row],[RN DON Hours]],Nurse[[#This Row],[LPN Hours (excl. Admin)]],Nurse[[#This Row],[LPN Admin Hours]],Nurse[[#This Row],[CNA Hours]],Nurse[[#This Row],[NA TR Hours]],Nurse[[#This Row],[Med Aide/Tech Hours]])</f>
        <v>465.94749999999993</v>
      </c>
      <c r="K151" s="4">
        <f>SUM(Nurse[[#This Row],[RN Hours (excl. Admin, DON)]],Nurse[[#This Row],[LPN Hours (excl. Admin)]],Nurse[[#This Row],[CNA Hours]],Nurse[[#This Row],[NA TR Hours]],Nurse[[#This Row],[Med Aide/Tech Hours]])</f>
        <v>434.76728260869555</v>
      </c>
      <c r="L151" s="4">
        <f>SUM(Nurse[[#This Row],[RN Hours (excl. Admin, DON)]],Nurse[[#This Row],[RN Admin Hours]],Nurse[[#This Row],[RN DON Hours]])</f>
        <v>48.341847826086948</v>
      </c>
      <c r="M151" s="4">
        <v>21.702173913043474</v>
      </c>
      <c r="N151" s="4">
        <v>21.857065217391298</v>
      </c>
      <c r="O151" s="4">
        <v>4.7826086956521738</v>
      </c>
      <c r="P151" s="4">
        <f>SUM(Nurse[[#This Row],[LPN Hours (excl. Admin)]],Nurse[[#This Row],[LPN Admin Hours]])</f>
        <v>99.54804347826088</v>
      </c>
      <c r="Q151" s="4">
        <v>95.007500000000007</v>
      </c>
      <c r="R151" s="4">
        <v>4.5405434782608713</v>
      </c>
      <c r="S151" s="4">
        <f>SUM(Nurse[[#This Row],[CNA Hours]],Nurse[[#This Row],[NA TR Hours]],Nurse[[#This Row],[Med Aide/Tech Hours]])</f>
        <v>318.05760869565211</v>
      </c>
      <c r="T151" s="4">
        <v>313.95456521739123</v>
      </c>
      <c r="U151" s="4">
        <v>4.1030434782608696</v>
      </c>
      <c r="V151" s="4">
        <v>0</v>
      </c>
      <c r="W1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1" s="4">
        <v>0</v>
      </c>
      <c r="Y151" s="4">
        <v>0</v>
      </c>
      <c r="Z151" s="4">
        <v>0</v>
      </c>
      <c r="AA151" s="4">
        <v>0</v>
      </c>
      <c r="AB151" s="4">
        <v>0</v>
      </c>
      <c r="AC151" s="4">
        <v>0</v>
      </c>
      <c r="AD151" s="4">
        <v>0</v>
      </c>
      <c r="AE151" s="4">
        <v>0</v>
      </c>
      <c r="AF151" s="1">
        <v>235224</v>
      </c>
      <c r="AG151" s="1">
        <v>5</v>
      </c>
      <c r="AH151"/>
    </row>
    <row r="152" spans="1:34" x14ac:dyDescent="0.25">
      <c r="A152" t="s">
        <v>433</v>
      </c>
      <c r="B152" t="s">
        <v>233</v>
      </c>
      <c r="C152" t="s">
        <v>703</v>
      </c>
      <c r="D152" t="s">
        <v>524</v>
      </c>
      <c r="E152" s="4">
        <v>72.858695652173907</v>
      </c>
      <c r="F152" s="4">
        <f>Nurse[[#This Row],[Total Nurse Staff Hours]]/Nurse[[#This Row],[MDS Census]]</f>
        <v>3.0245934656124138</v>
      </c>
      <c r="G152" s="4">
        <f>Nurse[[#This Row],[Total Direct Care Staff Hours]]/Nurse[[#This Row],[MDS Census]]</f>
        <v>2.7916335968969128</v>
      </c>
      <c r="H152" s="4">
        <f>Nurse[[#This Row],[Total RN Hours (w/ Admin, DON)]]/Nurse[[#This Row],[MDS Census]]</f>
        <v>0.71925555721318823</v>
      </c>
      <c r="I152" s="4">
        <f>Nurse[[#This Row],[RN Hours (excl. Admin, DON)]]/Nurse[[#This Row],[MDS Census]]</f>
        <v>0.48629568849768767</v>
      </c>
      <c r="J152" s="4">
        <f>SUM(Nurse[[#This Row],[RN Hours (excl. Admin, DON)]],Nurse[[#This Row],[RN Admin Hours]],Nurse[[#This Row],[RN DON Hours]],Nurse[[#This Row],[LPN Hours (excl. Admin)]],Nurse[[#This Row],[LPN Admin Hours]],Nurse[[#This Row],[CNA Hours]],Nurse[[#This Row],[NA TR Hours]],Nurse[[#This Row],[Med Aide/Tech Hours]])</f>
        <v>220.36793478260878</v>
      </c>
      <c r="K152" s="4">
        <f>SUM(Nurse[[#This Row],[RN Hours (excl. Admin, DON)]],Nurse[[#This Row],[LPN Hours (excl. Admin)]],Nurse[[#This Row],[CNA Hours]],Nurse[[#This Row],[NA TR Hours]],Nurse[[#This Row],[Med Aide/Tech Hours]])</f>
        <v>203.39478260869572</v>
      </c>
      <c r="L152" s="4">
        <f>SUM(Nurse[[#This Row],[RN Hours (excl. Admin, DON)]],Nurse[[#This Row],[RN Admin Hours]],Nurse[[#This Row],[RN DON Hours]])</f>
        <v>52.404021739130442</v>
      </c>
      <c r="M152" s="4">
        <v>35.430869565217392</v>
      </c>
      <c r="N152" s="4">
        <v>11.321630434782611</v>
      </c>
      <c r="O152" s="4">
        <v>5.6515217391304358</v>
      </c>
      <c r="P152" s="4">
        <f>SUM(Nurse[[#This Row],[LPN Hours (excl. Admin)]],Nurse[[#This Row],[LPN Admin Hours]])</f>
        <v>58.336847826086945</v>
      </c>
      <c r="Q152" s="4">
        <v>58.336847826086945</v>
      </c>
      <c r="R152" s="4">
        <v>0</v>
      </c>
      <c r="S152" s="4">
        <f>SUM(Nurse[[#This Row],[CNA Hours]],Nurse[[#This Row],[NA TR Hours]],Nurse[[#This Row],[Med Aide/Tech Hours]])</f>
        <v>109.62706521739139</v>
      </c>
      <c r="T152" s="4">
        <v>107.47663043478269</v>
      </c>
      <c r="U152" s="4">
        <v>2.1504347826086954</v>
      </c>
      <c r="V152" s="4">
        <v>0</v>
      </c>
      <c r="W1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21.092826086956521</v>
      </c>
      <c r="X152" s="4">
        <v>4.3918478260869565</v>
      </c>
      <c r="Y152" s="4">
        <v>0</v>
      </c>
      <c r="Z152" s="4">
        <v>0</v>
      </c>
      <c r="AA152" s="4">
        <v>10.665108695652171</v>
      </c>
      <c r="AB152" s="4">
        <v>0</v>
      </c>
      <c r="AC152" s="4">
        <v>6.035869565217391</v>
      </c>
      <c r="AD152" s="4">
        <v>0</v>
      </c>
      <c r="AE152" s="4">
        <v>0</v>
      </c>
      <c r="AF152" s="1">
        <v>235471</v>
      </c>
      <c r="AG152" s="1">
        <v>5</v>
      </c>
      <c r="AH152"/>
    </row>
    <row r="153" spans="1:34" x14ac:dyDescent="0.25">
      <c r="A153" t="s">
        <v>433</v>
      </c>
      <c r="B153" t="s">
        <v>287</v>
      </c>
      <c r="C153" t="s">
        <v>556</v>
      </c>
      <c r="D153" t="s">
        <v>538</v>
      </c>
      <c r="E153" s="4">
        <v>34.119565217391305</v>
      </c>
      <c r="F153" s="4">
        <f>Nurse[[#This Row],[Total Nurse Staff Hours]]/Nurse[[#This Row],[MDS Census]]</f>
        <v>2.6239407454603385</v>
      </c>
      <c r="G153" s="4">
        <f>Nurse[[#This Row],[Total Direct Care Staff Hours]]/Nurse[[#This Row],[MDS Census]]</f>
        <v>2.447801847722205</v>
      </c>
      <c r="H153" s="4">
        <f>Nurse[[#This Row],[Total RN Hours (w/ Admin, DON)]]/Nurse[[#This Row],[MDS Census]]</f>
        <v>0.70203249442497639</v>
      </c>
      <c r="I153" s="4">
        <f>Nurse[[#This Row],[RN Hours (excl. Admin, DON)]]/Nurse[[#This Row],[MDS Census]]</f>
        <v>0.52589359668684321</v>
      </c>
      <c r="J153" s="4">
        <f>SUM(Nurse[[#This Row],[RN Hours (excl. Admin, DON)]],Nurse[[#This Row],[RN Admin Hours]],Nurse[[#This Row],[RN DON Hours]],Nurse[[#This Row],[LPN Hours (excl. Admin)]],Nurse[[#This Row],[LPN Admin Hours]],Nurse[[#This Row],[CNA Hours]],Nurse[[#This Row],[NA TR Hours]],Nurse[[#This Row],[Med Aide/Tech Hours]])</f>
        <v>89.527717391304378</v>
      </c>
      <c r="K153" s="4">
        <f>SUM(Nurse[[#This Row],[RN Hours (excl. Admin, DON)]],Nurse[[#This Row],[LPN Hours (excl. Admin)]],Nurse[[#This Row],[CNA Hours]],Nurse[[#This Row],[NA TR Hours]],Nurse[[#This Row],[Med Aide/Tech Hours]])</f>
        <v>83.517934782608705</v>
      </c>
      <c r="L153" s="4">
        <f>SUM(Nurse[[#This Row],[RN Hours (excl. Admin, DON)]],Nurse[[#This Row],[RN Admin Hours]],Nurse[[#This Row],[RN DON Hours]])</f>
        <v>23.953043478260881</v>
      </c>
      <c r="M153" s="4">
        <v>17.943260869565226</v>
      </c>
      <c r="N153" s="4">
        <v>5.2706521739130441</v>
      </c>
      <c r="O153" s="4">
        <v>0.73913043478260865</v>
      </c>
      <c r="P153" s="4">
        <f>SUM(Nurse[[#This Row],[LPN Hours (excl. Admin)]],Nurse[[#This Row],[LPN Admin Hours]])</f>
        <v>7.9275000000000002</v>
      </c>
      <c r="Q153" s="4">
        <v>7.9275000000000002</v>
      </c>
      <c r="R153" s="4">
        <v>0</v>
      </c>
      <c r="S153" s="4">
        <f>SUM(Nurse[[#This Row],[CNA Hours]],Nurse[[#This Row],[NA TR Hours]],Nurse[[#This Row],[Med Aide/Tech Hours]])</f>
        <v>57.647173913043488</v>
      </c>
      <c r="T153" s="4">
        <v>27.522391304347824</v>
      </c>
      <c r="U153" s="4">
        <v>30.124782608695661</v>
      </c>
      <c r="V153" s="4">
        <v>0</v>
      </c>
      <c r="W1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6.5000000000000002E-2</v>
      </c>
      <c r="X153" s="4">
        <v>6.5000000000000002E-2</v>
      </c>
      <c r="Y153" s="4">
        <v>0</v>
      </c>
      <c r="Z153" s="4">
        <v>0</v>
      </c>
      <c r="AA153" s="4">
        <v>0</v>
      </c>
      <c r="AB153" s="4">
        <v>0</v>
      </c>
      <c r="AC153" s="4">
        <v>0</v>
      </c>
      <c r="AD153" s="4">
        <v>0</v>
      </c>
      <c r="AE153" s="4">
        <v>0</v>
      </c>
      <c r="AF153" s="1">
        <v>235543</v>
      </c>
      <c r="AG153" s="1">
        <v>5</v>
      </c>
      <c r="AH153"/>
    </row>
    <row r="154" spans="1:34" x14ac:dyDescent="0.25">
      <c r="A154" t="s">
        <v>433</v>
      </c>
      <c r="B154" t="s">
        <v>316</v>
      </c>
      <c r="C154" t="s">
        <v>609</v>
      </c>
      <c r="D154" t="s">
        <v>474</v>
      </c>
      <c r="E154" s="4">
        <v>49.304347826086953</v>
      </c>
      <c r="F154" s="4">
        <f>Nurse[[#This Row],[Total Nurse Staff Hours]]/Nurse[[#This Row],[MDS Census]]</f>
        <v>5.0359678130511467</v>
      </c>
      <c r="G154" s="4">
        <f>Nurse[[#This Row],[Total Direct Care Staff Hours]]/Nurse[[#This Row],[MDS Census]]</f>
        <v>4.4539572310405644</v>
      </c>
      <c r="H154" s="4">
        <f>Nurse[[#This Row],[Total RN Hours (w/ Admin, DON)]]/Nurse[[#This Row],[MDS Census]]</f>
        <v>1.0414462081128748</v>
      </c>
      <c r="I154" s="4">
        <f>Nurse[[#This Row],[RN Hours (excl. Admin, DON)]]/Nurse[[#This Row],[MDS Census]]</f>
        <v>0.69223985890652562</v>
      </c>
      <c r="J154" s="4">
        <f>SUM(Nurse[[#This Row],[RN Hours (excl. Admin, DON)]],Nurse[[#This Row],[RN Admin Hours]],Nurse[[#This Row],[RN DON Hours]],Nurse[[#This Row],[LPN Hours (excl. Admin)]],Nurse[[#This Row],[LPN Admin Hours]],Nurse[[#This Row],[CNA Hours]],Nurse[[#This Row],[NA TR Hours]],Nurse[[#This Row],[Med Aide/Tech Hours]])</f>
        <v>248.29510869565217</v>
      </c>
      <c r="K154" s="4">
        <f>SUM(Nurse[[#This Row],[RN Hours (excl. Admin, DON)]],Nurse[[#This Row],[LPN Hours (excl. Admin)]],Nurse[[#This Row],[CNA Hours]],Nurse[[#This Row],[NA TR Hours]],Nurse[[#This Row],[Med Aide/Tech Hours]])</f>
        <v>219.59945652173911</v>
      </c>
      <c r="L154" s="4">
        <f>SUM(Nurse[[#This Row],[RN Hours (excl. Admin, DON)]],Nurse[[#This Row],[RN Admin Hours]],Nurse[[#This Row],[RN DON Hours]])</f>
        <v>51.347826086956523</v>
      </c>
      <c r="M154" s="4">
        <v>34.130434782608695</v>
      </c>
      <c r="N154" s="4">
        <v>11.478260869565217</v>
      </c>
      <c r="O154" s="4">
        <v>5.7391304347826084</v>
      </c>
      <c r="P154" s="4">
        <f>SUM(Nurse[[#This Row],[LPN Hours (excl. Admin)]],Nurse[[#This Row],[LPN Admin Hours]])</f>
        <v>61.394021739130437</v>
      </c>
      <c r="Q154" s="4">
        <v>49.915760869565219</v>
      </c>
      <c r="R154" s="4">
        <v>11.478260869565217</v>
      </c>
      <c r="S154" s="4">
        <f>SUM(Nurse[[#This Row],[CNA Hours]],Nurse[[#This Row],[NA TR Hours]],Nurse[[#This Row],[Med Aide/Tech Hours]])</f>
        <v>135.55326086956521</v>
      </c>
      <c r="T154" s="4">
        <v>135.55326086956521</v>
      </c>
      <c r="U154" s="4">
        <v>0</v>
      </c>
      <c r="V154" s="4">
        <v>0</v>
      </c>
      <c r="W1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2.3793478260869563</v>
      </c>
      <c r="X154" s="4">
        <v>0</v>
      </c>
      <c r="Y154" s="4">
        <v>0</v>
      </c>
      <c r="Z154" s="4">
        <v>0</v>
      </c>
      <c r="AA154" s="4">
        <v>2.125</v>
      </c>
      <c r="AB154" s="4">
        <v>0</v>
      </c>
      <c r="AC154" s="4">
        <v>0.2543478260869565</v>
      </c>
      <c r="AD154" s="4">
        <v>0</v>
      </c>
      <c r="AE154" s="4">
        <v>0</v>
      </c>
      <c r="AF154" s="1">
        <v>235590</v>
      </c>
      <c r="AG154" s="1">
        <v>5</v>
      </c>
      <c r="AH154"/>
    </row>
    <row r="155" spans="1:34" x14ac:dyDescent="0.25">
      <c r="A155" t="s">
        <v>433</v>
      </c>
      <c r="B155" t="s">
        <v>103</v>
      </c>
      <c r="C155" t="s">
        <v>562</v>
      </c>
      <c r="D155" t="s">
        <v>501</v>
      </c>
      <c r="E155" s="4">
        <v>69.489130434782609</v>
      </c>
      <c r="F155" s="4">
        <f>Nurse[[#This Row],[Total Nurse Staff Hours]]/Nurse[[#This Row],[MDS Census]]</f>
        <v>4.0531346785546694</v>
      </c>
      <c r="G155" s="4">
        <f>Nurse[[#This Row],[Total Direct Care Staff Hours]]/Nurse[[#This Row],[MDS Census]]</f>
        <v>3.5929829501016739</v>
      </c>
      <c r="H155" s="4">
        <f>Nurse[[#This Row],[Total RN Hours (w/ Admin, DON)]]/Nurse[[#This Row],[MDS Census]]</f>
        <v>0.74113092444861572</v>
      </c>
      <c r="I155" s="4">
        <f>Nurse[[#This Row],[RN Hours (excl. Admin, DON)]]/Nurse[[#This Row],[MDS Census]]</f>
        <v>0.54036446112936021</v>
      </c>
      <c r="J155" s="4">
        <f>SUM(Nurse[[#This Row],[RN Hours (excl. Admin, DON)]],Nurse[[#This Row],[RN Admin Hours]],Nurse[[#This Row],[RN DON Hours]],Nurse[[#This Row],[LPN Hours (excl. Admin)]],Nurse[[#This Row],[LPN Admin Hours]],Nurse[[#This Row],[CNA Hours]],Nurse[[#This Row],[NA TR Hours]],Nurse[[#This Row],[Med Aide/Tech Hours]])</f>
        <v>281.64880434782611</v>
      </c>
      <c r="K155" s="4">
        <f>SUM(Nurse[[#This Row],[RN Hours (excl. Admin, DON)]],Nurse[[#This Row],[LPN Hours (excl. Admin)]],Nurse[[#This Row],[CNA Hours]],Nurse[[#This Row],[NA TR Hours]],Nurse[[#This Row],[Med Aide/Tech Hours]])</f>
        <v>249.67326086956524</v>
      </c>
      <c r="L155" s="4">
        <f>SUM(Nurse[[#This Row],[RN Hours (excl. Admin, DON)]],Nurse[[#This Row],[RN Admin Hours]],Nurse[[#This Row],[RN DON Hours]])</f>
        <v>51.500543478260873</v>
      </c>
      <c r="M155" s="4">
        <v>37.549456521739131</v>
      </c>
      <c r="N155" s="4">
        <v>9.3423913043478262</v>
      </c>
      <c r="O155" s="4">
        <v>4.6086956521739131</v>
      </c>
      <c r="P155" s="4">
        <f>SUM(Nurse[[#This Row],[LPN Hours (excl. Admin)]],Nurse[[#This Row],[LPN Admin Hours]])</f>
        <v>77.139891304347827</v>
      </c>
      <c r="Q155" s="4">
        <v>59.115434782608695</v>
      </c>
      <c r="R155" s="4">
        <v>18.024456521739129</v>
      </c>
      <c r="S155" s="4">
        <f>SUM(Nurse[[#This Row],[CNA Hours]],Nurse[[#This Row],[NA TR Hours]],Nurse[[#This Row],[Med Aide/Tech Hours]])</f>
        <v>153.00836956521741</v>
      </c>
      <c r="T155" s="4">
        <v>153.00836956521741</v>
      </c>
      <c r="U155" s="4">
        <v>0</v>
      </c>
      <c r="V155" s="4">
        <v>0</v>
      </c>
      <c r="W1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6.3716304347826087</v>
      </c>
      <c r="X155" s="4">
        <v>0.13097826086956524</v>
      </c>
      <c r="Y155" s="4">
        <v>0</v>
      </c>
      <c r="Z155" s="4">
        <v>0</v>
      </c>
      <c r="AA155" s="4">
        <v>4.1235869565217396</v>
      </c>
      <c r="AB155" s="4">
        <v>0</v>
      </c>
      <c r="AC155" s="4">
        <v>2.1170652173913043</v>
      </c>
      <c r="AD155" s="4">
        <v>0</v>
      </c>
      <c r="AE155" s="4">
        <v>0</v>
      </c>
      <c r="AF155" s="1">
        <v>235252</v>
      </c>
      <c r="AG155" s="1">
        <v>5</v>
      </c>
      <c r="AH155"/>
    </row>
    <row r="156" spans="1:34" x14ac:dyDescent="0.25">
      <c r="A156" t="s">
        <v>433</v>
      </c>
      <c r="B156" t="s">
        <v>74</v>
      </c>
      <c r="C156" t="s">
        <v>569</v>
      </c>
      <c r="D156" t="s">
        <v>520</v>
      </c>
      <c r="E156" s="4">
        <v>62.315217391304351</v>
      </c>
      <c r="F156" s="4">
        <f>Nurse[[#This Row],[Total Nurse Staff Hours]]/Nurse[[#This Row],[MDS Census]]</f>
        <v>3.3401360544217686</v>
      </c>
      <c r="G156" s="4">
        <f>Nurse[[#This Row],[Total Direct Care Staff Hours]]/Nurse[[#This Row],[MDS Census]]</f>
        <v>3.0971568114425261</v>
      </c>
      <c r="H156" s="4">
        <f>Nurse[[#This Row],[Total RN Hours (w/ Admin, DON)]]/Nurse[[#This Row],[MDS Census]]</f>
        <v>0.47029304029304031</v>
      </c>
      <c r="I156" s="4">
        <f>Nurse[[#This Row],[RN Hours (excl. Admin, DON)]]/Nurse[[#This Row],[MDS Census]]</f>
        <v>0.22731379731379731</v>
      </c>
      <c r="J156" s="4">
        <f>SUM(Nurse[[#This Row],[RN Hours (excl. Admin, DON)]],Nurse[[#This Row],[RN Admin Hours]],Nurse[[#This Row],[RN DON Hours]],Nurse[[#This Row],[LPN Hours (excl. Admin)]],Nurse[[#This Row],[LPN Admin Hours]],Nurse[[#This Row],[CNA Hours]],Nurse[[#This Row],[NA TR Hours]],Nurse[[#This Row],[Med Aide/Tech Hours]])</f>
        <v>208.14130434782609</v>
      </c>
      <c r="K156" s="4">
        <f>SUM(Nurse[[#This Row],[RN Hours (excl. Admin, DON)]],Nurse[[#This Row],[LPN Hours (excl. Admin)]],Nurse[[#This Row],[CNA Hours]],Nurse[[#This Row],[NA TR Hours]],Nurse[[#This Row],[Med Aide/Tech Hours]])</f>
        <v>193.00000000000003</v>
      </c>
      <c r="L156" s="4">
        <f>SUM(Nurse[[#This Row],[RN Hours (excl. Admin, DON)]],Nurse[[#This Row],[RN Admin Hours]],Nurse[[#This Row],[RN DON Hours]])</f>
        <v>29.306413043478262</v>
      </c>
      <c r="M156" s="4">
        <v>14.165108695652174</v>
      </c>
      <c r="N156" s="4">
        <v>9.9076086956521738</v>
      </c>
      <c r="O156" s="4">
        <v>5.2336956521739131</v>
      </c>
      <c r="P156" s="4">
        <f>SUM(Nurse[[#This Row],[LPN Hours (excl. Admin)]],Nurse[[#This Row],[LPN Admin Hours]])</f>
        <v>59.412173913043468</v>
      </c>
      <c r="Q156" s="4">
        <v>59.412173913043468</v>
      </c>
      <c r="R156" s="4">
        <v>0</v>
      </c>
      <c r="S156" s="4">
        <f>SUM(Nurse[[#This Row],[CNA Hours]],Nurse[[#This Row],[NA TR Hours]],Nurse[[#This Row],[Med Aide/Tech Hours]])</f>
        <v>119.42271739130436</v>
      </c>
      <c r="T156" s="4">
        <v>115.91804347826088</v>
      </c>
      <c r="U156" s="4">
        <v>3.5046739130434776</v>
      </c>
      <c r="V156" s="4">
        <v>0</v>
      </c>
      <c r="W1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60.959239130434781</v>
      </c>
      <c r="X156" s="4">
        <v>0.77717391304347827</v>
      </c>
      <c r="Y156" s="4">
        <v>0</v>
      </c>
      <c r="Z156" s="4">
        <v>0</v>
      </c>
      <c r="AA156" s="4">
        <v>26.508152173913043</v>
      </c>
      <c r="AB156" s="4">
        <v>0</v>
      </c>
      <c r="AC156" s="4">
        <v>33.673913043478258</v>
      </c>
      <c r="AD156" s="4">
        <v>0</v>
      </c>
      <c r="AE156" s="4">
        <v>0</v>
      </c>
      <c r="AF156" s="1">
        <v>235182</v>
      </c>
      <c r="AG156" s="1">
        <v>5</v>
      </c>
      <c r="AH156"/>
    </row>
    <row r="157" spans="1:34" x14ac:dyDescent="0.25">
      <c r="A157" t="s">
        <v>433</v>
      </c>
      <c r="B157" t="s">
        <v>34</v>
      </c>
      <c r="C157" t="s">
        <v>604</v>
      </c>
      <c r="D157" t="s">
        <v>503</v>
      </c>
      <c r="E157" s="4">
        <v>42.630434782608695</v>
      </c>
      <c r="F157" s="4">
        <f>Nurse[[#This Row],[Total Nurse Staff Hours]]/Nurse[[#This Row],[MDS Census]]</f>
        <v>5.1490948495665476</v>
      </c>
      <c r="G157" s="4">
        <f>Nurse[[#This Row],[Total Direct Care Staff Hours]]/Nurse[[#This Row],[MDS Census]]</f>
        <v>4.782190209077001</v>
      </c>
      <c r="H157" s="4">
        <f>Nurse[[#This Row],[Total RN Hours (w/ Admin, DON)]]/Nurse[[#This Row],[MDS Census]]</f>
        <v>1.0448750637429882</v>
      </c>
      <c r="I157" s="4">
        <f>Nurse[[#This Row],[RN Hours (excl. Admin, DON)]]/Nurse[[#This Row],[MDS Census]]</f>
        <v>0.67797042325344214</v>
      </c>
      <c r="J157" s="4">
        <f>SUM(Nurse[[#This Row],[RN Hours (excl. Admin, DON)]],Nurse[[#This Row],[RN Admin Hours]],Nurse[[#This Row],[RN DON Hours]],Nurse[[#This Row],[LPN Hours (excl. Admin)]],Nurse[[#This Row],[LPN Admin Hours]],Nurse[[#This Row],[CNA Hours]],Nurse[[#This Row],[NA TR Hours]],Nurse[[#This Row],[Med Aide/Tech Hours]])</f>
        <v>219.50815217391303</v>
      </c>
      <c r="K157" s="4">
        <f>SUM(Nurse[[#This Row],[RN Hours (excl. Admin, DON)]],Nurse[[#This Row],[LPN Hours (excl. Admin)]],Nurse[[#This Row],[CNA Hours]],Nurse[[#This Row],[NA TR Hours]],Nurse[[#This Row],[Med Aide/Tech Hours]])</f>
        <v>203.86684782608694</v>
      </c>
      <c r="L157" s="4">
        <f>SUM(Nurse[[#This Row],[RN Hours (excl. Admin, DON)]],Nurse[[#This Row],[RN Admin Hours]],Nurse[[#This Row],[RN DON Hours]])</f>
        <v>44.543478260869563</v>
      </c>
      <c r="M157" s="4">
        <v>28.902173913043477</v>
      </c>
      <c r="N157" s="4">
        <v>10.489130434782609</v>
      </c>
      <c r="O157" s="4">
        <v>5.1521739130434785</v>
      </c>
      <c r="P157" s="4">
        <f>SUM(Nurse[[#This Row],[LPN Hours (excl. Admin)]],Nurse[[#This Row],[LPN Admin Hours]])</f>
        <v>20.831521739130434</v>
      </c>
      <c r="Q157" s="4">
        <v>20.831521739130434</v>
      </c>
      <c r="R157" s="4">
        <v>0</v>
      </c>
      <c r="S157" s="4">
        <f>SUM(Nurse[[#This Row],[CNA Hours]],Nurse[[#This Row],[NA TR Hours]],Nurse[[#This Row],[Med Aide/Tech Hours]])</f>
        <v>154.13315217391303</v>
      </c>
      <c r="T157" s="4">
        <v>154.13315217391303</v>
      </c>
      <c r="U157" s="4">
        <v>0</v>
      </c>
      <c r="V157" s="4">
        <v>0</v>
      </c>
      <c r="W1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58.722826086956523</v>
      </c>
      <c r="X157" s="4">
        <v>9.8804347826086936</v>
      </c>
      <c r="Y157" s="4">
        <v>0</v>
      </c>
      <c r="Z157" s="4">
        <v>0</v>
      </c>
      <c r="AA157" s="4">
        <v>0</v>
      </c>
      <c r="AB157" s="4">
        <v>0</v>
      </c>
      <c r="AC157" s="4">
        <v>48.842391304347828</v>
      </c>
      <c r="AD157" s="4">
        <v>0</v>
      </c>
      <c r="AE157" s="4">
        <v>0</v>
      </c>
      <c r="AF157" s="1">
        <v>235041</v>
      </c>
      <c r="AG157" s="1">
        <v>5</v>
      </c>
      <c r="AH157"/>
    </row>
    <row r="158" spans="1:34" x14ac:dyDescent="0.25">
      <c r="A158" t="s">
        <v>433</v>
      </c>
      <c r="B158" t="s">
        <v>22</v>
      </c>
      <c r="C158" t="s">
        <v>573</v>
      </c>
      <c r="D158" t="s">
        <v>462</v>
      </c>
      <c r="E158" s="4">
        <v>59.369565217391305</v>
      </c>
      <c r="F158" s="4">
        <f>Nurse[[#This Row],[Total Nurse Staff Hours]]/Nurse[[#This Row],[MDS Census]]</f>
        <v>2.5627242768216769</v>
      </c>
      <c r="G158" s="4">
        <f>Nurse[[#This Row],[Total Direct Care Staff Hours]]/Nurse[[#This Row],[MDS Census]]</f>
        <v>2.1730538264372026</v>
      </c>
      <c r="H158" s="4">
        <f>Nurse[[#This Row],[Total RN Hours (w/ Admin, DON)]]/Nurse[[#This Row],[MDS Census]]</f>
        <v>0.31908275357012084</v>
      </c>
      <c r="I158" s="4">
        <f>Nurse[[#This Row],[RN Hours (excl. Admin, DON)]]/Nurse[[#This Row],[MDS Census]]</f>
        <v>0.22680886122299523</v>
      </c>
      <c r="J158" s="4">
        <f>SUM(Nurse[[#This Row],[RN Hours (excl. Admin, DON)]],Nurse[[#This Row],[RN Admin Hours]],Nurse[[#This Row],[RN DON Hours]],Nurse[[#This Row],[LPN Hours (excl. Admin)]],Nurse[[#This Row],[LPN Admin Hours]],Nurse[[#This Row],[CNA Hours]],Nurse[[#This Row],[NA TR Hours]],Nurse[[#This Row],[Med Aide/Tech Hours]])</f>
        <v>152.14782608695651</v>
      </c>
      <c r="K158" s="4">
        <f>SUM(Nurse[[#This Row],[RN Hours (excl. Admin, DON)]],Nurse[[#This Row],[LPN Hours (excl. Admin)]],Nurse[[#This Row],[CNA Hours]],Nurse[[#This Row],[NA TR Hours]],Nurse[[#This Row],[Med Aide/Tech Hours]])</f>
        <v>129.01326086956522</v>
      </c>
      <c r="L158" s="4">
        <f>SUM(Nurse[[#This Row],[RN Hours (excl. Admin, DON)]],Nurse[[#This Row],[RN Admin Hours]],Nurse[[#This Row],[RN DON Hours]])</f>
        <v>18.943804347826088</v>
      </c>
      <c r="M158" s="4">
        <v>13.465543478260869</v>
      </c>
      <c r="N158" s="4">
        <v>0.52173913043478259</v>
      </c>
      <c r="O158" s="4">
        <v>4.9565217391304346</v>
      </c>
      <c r="P158" s="4">
        <f>SUM(Nurse[[#This Row],[LPN Hours (excl. Admin)]],Nurse[[#This Row],[LPN Admin Hours]])</f>
        <v>48.090217391304357</v>
      </c>
      <c r="Q158" s="4">
        <v>30.43391304347827</v>
      </c>
      <c r="R158" s="4">
        <v>17.656304347826087</v>
      </c>
      <c r="S158" s="4">
        <f>SUM(Nurse[[#This Row],[CNA Hours]],Nurse[[#This Row],[NA TR Hours]],Nurse[[#This Row],[Med Aide/Tech Hours]])</f>
        <v>85.113804347826076</v>
      </c>
      <c r="T158" s="4">
        <v>85.113804347826076</v>
      </c>
      <c r="U158" s="4">
        <v>0</v>
      </c>
      <c r="V158" s="4">
        <v>0</v>
      </c>
      <c r="W1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8" s="4">
        <v>0</v>
      </c>
      <c r="Y158" s="4">
        <v>0</v>
      </c>
      <c r="Z158" s="4">
        <v>0</v>
      </c>
      <c r="AA158" s="4">
        <v>0</v>
      </c>
      <c r="AB158" s="4">
        <v>0</v>
      </c>
      <c r="AC158" s="4">
        <v>0</v>
      </c>
      <c r="AD158" s="4">
        <v>0</v>
      </c>
      <c r="AE158" s="4">
        <v>0</v>
      </c>
      <c r="AF158" s="1">
        <v>235023</v>
      </c>
      <c r="AG158" s="1">
        <v>5</v>
      </c>
      <c r="AH158"/>
    </row>
    <row r="159" spans="1:34" x14ac:dyDescent="0.25">
      <c r="A159" t="s">
        <v>433</v>
      </c>
      <c r="B159" t="s">
        <v>59</v>
      </c>
      <c r="C159" t="s">
        <v>621</v>
      </c>
      <c r="D159" t="s">
        <v>516</v>
      </c>
      <c r="E159" s="4">
        <v>88.184782608695656</v>
      </c>
      <c r="F159" s="4">
        <f>Nurse[[#This Row],[Total Nurse Staff Hours]]/Nurse[[#This Row],[MDS Census]]</f>
        <v>3.0695501047701228</v>
      </c>
      <c r="G159" s="4">
        <f>Nurse[[#This Row],[Total Direct Care Staff Hours]]/Nurse[[#This Row],[MDS Census]]</f>
        <v>2.8954098360655749</v>
      </c>
      <c r="H159" s="4">
        <f>Nurse[[#This Row],[Total RN Hours (w/ Admin, DON)]]/Nurse[[#This Row],[MDS Census]]</f>
        <v>0.24105016639960561</v>
      </c>
      <c r="I159" s="4">
        <f>Nurse[[#This Row],[RN Hours (excl. Admin, DON)]]/Nurse[[#This Row],[MDS Census]]</f>
        <v>0.13741156169111307</v>
      </c>
      <c r="J159" s="4">
        <f>SUM(Nurse[[#This Row],[RN Hours (excl. Admin, DON)]],Nurse[[#This Row],[RN Admin Hours]],Nurse[[#This Row],[RN DON Hours]],Nurse[[#This Row],[LPN Hours (excl. Admin)]],Nurse[[#This Row],[LPN Admin Hours]],Nurse[[#This Row],[CNA Hours]],Nurse[[#This Row],[NA TR Hours]],Nurse[[#This Row],[Med Aide/Tech Hours]])</f>
        <v>270.68760869565227</v>
      </c>
      <c r="K159" s="4">
        <f>SUM(Nurse[[#This Row],[RN Hours (excl. Admin, DON)]],Nurse[[#This Row],[LPN Hours (excl. Admin)]],Nurse[[#This Row],[CNA Hours]],Nurse[[#This Row],[NA TR Hours]],Nurse[[#This Row],[Med Aide/Tech Hours]])</f>
        <v>255.33108695652183</v>
      </c>
      <c r="L159" s="4">
        <f>SUM(Nurse[[#This Row],[RN Hours (excl. Admin, DON)]],Nurse[[#This Row],[RN Admin Hours]],Nurse[[#This Row],[RN DON Hours]])</f>
        <v>21.256956521739134</v>
      </c>
      <c r="M159" s="4">
        <v>12.117608695652178</v>
      </c>
      <c r="N159" s="4">
        <v>3.5741304347826088</v>
      </c>
      <c r="O159" s="4">
        <v>5.5652173913043477</v>
      </c>
      <c r="P159" s="4">
        <f>SUM(Nurse[[#This Row],[LPN Hours (excl. Admin)]],Nurse[[#This Row],[LPN Admin Hours]])</f>
        <v>109.48945652173917</v>
      </c>
      <c r="Q159" s="4">
        <v>103.27228260869569</v>
      </c>
      <c r="R159" s="4">
        <v>6.2171739130434771</v>
      </c>
      <c r="S159" s="4">
        <f>SUM(Nurse[[#This Row],[CNA Hours]],Nurse[[#This Row],[NA TR Hours]],Nurse[[#This Row],[Med Aide/Tech Hours]])</f>
        <v>139.94119565217397</v>
      </c>
      <c r="T159" s="4">
        <v>139.77630434782614</v>
      </c>
      <c r="U159" s="4">
        <v>0</v>
      </c>
      <c r="V159" s="4">
        <v>0.16489130434782609</v>
      </c>
      <c r="W1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112.03902173913046</v>
      </c>
      <c r="X159" s="4">
        <v>0</v>
      </c>
      <c r="Y159" s="4">
        <v>0</v>
      </c>
      <c r="Z159" s="4">
        <v>0</v>
      </c>
      <c r="AA159" s="4">
        <v>78.814021739130453</v>
      </c>
      <c r="AB159" s="4">
        <v>0</v>
      </c>
      <c r="AC159" s="4">
        <v>33.060108695652175</v>
      </c>
      <c r="AD159" s="4">
        <v>0</v>
      </c>
      <c r="AE159" s="4">
        <v>0.16489130434782609</v>
      </c>
      <c r="AF159" s="1">
        <v>235132</v>
      </c>
      <c r="AG159" s="1">
        <v>5</v>
      </c>
      <c r="AH159"/>
    </row>
    <row r="160" spans="1:34" x14ac:dyDescent="0.25">
      <c r="A160" t="s">
        <v>433</v>
      </c>
      <c r="B160" t="s">
        <v>41</v>
      </c>
      <c r="C160" t="s">
        <v>609</v>
      </c>
      <c r="D160" t="s">
        <v>474</v>
      </c>
      <c r="E160" s="4">
        <v>88.673913043478265</v>
      </c>
      <c r="F160" s="4">
        <f>Nurse[[#This Row],[Total Nurse Staff Hours]]/Nurse[[#This Row],[MDS Census]]</f>
        <v>2.6698774209365039</v>
      </c>
      <c r="G160" s="4">
        <f>Nurse[[#This Row],[Total Direct Care Staff Hours]]/Nurse[[#This Row],[MDS Census]]</f>
        <v>2.5111448884530518</v>
      </c>
      <c r="H160" s="4">
        <f>Nurse[[#This Row],[Total RN Hours (w/ Admin, DON)]]/Nurse[[#This Row],[MDS Census]]</f>
        <v>0.22729713164991422</v>
      </c>
      <c r="I160" s="4">
        <f>Nurse[[#This Row],[RN Hours (excl. Admin, DON)]]/Nurse[[#This Row],[MDS Census]]</f>
        <v>0.10196003922530034</v>
      </c>
      <c r="J160" s="4">
        <f>SUM(Nurse[[#This Row],[RN Hours (excl. Admin, DON)]],Nurse[[#This Row],[RN Admin Hours]],Nurse[[#This Row],[RN DON Hours]],Nurse[[#This Row],[LPN Hours (excl. Admin)]],Nurse[[#This Row],[LPN Admin Hours]],Nurse[[#This Row],[CNA Hours]],Nurse[[#This Row],[NA TR Hours]],Nurse[[#This Row],[Med Aide/Tech Hours]])</f>
        <v>236.74847826086958</v>
      </c>
      <c r="K160" s="4">
        <f>SUM(Nurse[[#This Row],[RN Hours (excl. Admin, DON)]],Nurse[[#This Row],[LPN Hours (excl. Admin)]],Nurse[[#This Row],[CNA Hours]],Nurse[[#This Row],[NA TR Hours]],Nurse[[#This Row],[Med Aide/Tech Hours]])</f>
        <v>222.67304347826087</v>
      </c>
      <c r="L160" s="4">
        <f>SUM(Nurse[[#This Row],[RN Hours (excl. Admin, DON)]],Nurse[[#This Row],[RN Admin Hours]],Nurse[[#This Row],[RN DON Hours]])</f>
        <v>20.155326086956524</v>
      </c>
      <c r="M160" s="4">
        <v>9.041195652173915</v>
      </c>
      <c r="N160" s="4">
        <v>5.6358695652173916</v>
      </c>
      <c r="O160" s="4">
        <v>5.4782608695652177</v>
      </c>
      <c r="P160" s="4">
        <f>SUM(Nurse[[#This Row],[LPN Hours (excl. Admin)]],Nurse[[#This Row],[LPN Admin Hours]])</f>
        <v>105.29195652173915</v>
      </c>
      <c r="Q160" s="4">
        <v>102.33065217391307</v>
      </c>
      <c r="R160" s="4">
        <v>2.9613043478260868</v>
      </c>
      <c r="S160" s="4">
        <f>SUM(Nurse[[#This Row],[CNA Hours]],Nurse[[#This Row],[NA TR Hours]],Nurse[[#This Row],[Med Aide/Tech Hours]])</f>
        <v>111.30119565217389</v>
      </c>
      <c r="T160" s="4">
        <v>111.22260869565216</v>
      </c>
      <c r="U160" s="4">
        <v>0</v>
      </c>
      <c r="V160" s="4">
        <v>7.8586956521739137E-2</v>
      </c>
      <c r="W1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61.885652173913051</v>
      </c>
      <c r="X160" s="4">
        <v>5.1241304347826073</v>
      </c>
      <c r="Y160" s="4">
        <v>0</v>
      </c>
      <c r="Z160" s="4">
        <v>0</v>
      </c>
      <c r="AA160" s="4">
        <v>47.458260869565223</v>
      </c>
      <c r="AB160" s="4">
        <v>0</v>
      </c>
      <c r="AC160" s="4">
        <v>9.2246739130434801</v>
      </c>
      <c r="AD160" s="4">
        <v>0</v>
      </c>
      <c r="AE160" s="4">
        <v>7.8586956521739137E-2</v>
      </c>
      <c r="AF160" s="1">
        <v>235057</v>
      </c>
      <c r="AG160" s="1">
        <v>5</v>
      </c>
      <c r="AH160"/>
    </row>
    <row r="161" spans="1:34" x14ac:dyDescent="0.25">
      <c r="A161" t="s">
        <v>433</v>
      </c>
      <c r="B161" t="s">
        <v>7</v>
      </c>
      <c r="C161" t="s">
        <v>587</v>
      </c>
      <c r="D161" t="s">
        <v>484</v>
      </c>
      <c r="E161" s="4">
        <v>43.945652173913047</v>
      </c>
      <c r="F161" s="4">
        <f>Nurse[[#This Row],[Total Nurse Staff Hours]]/Nurse[[#This Row],[MDS Census]]</f>
        <v>4.0678778135048237</v>
      </c>
      <c r="G161" s="4">
        <f>Nurse[[#This Row],[Total Direct Care Staff Hours]]/Nurse[[#This Row],[MDS Census]]</f>
        <v>3.4778703932723225</v>
      </c>
      <c r="H161" s="4">
        <f>Nurse[[#This Row],[Total RN Hours (w/ Admin, DON)]]/Nurse[[#This Row],[MDS Census]]</f>
        <v>1.3536853821419739</v>
      </c>
      <c r="I161" s="4">
        <f>Nurse[[#This Row],[RN Hours (excl. Admin, DON)]]/Nurse[[#This Row],[MDS Census]]</f>
        <v>0.76367796190947312</v>
      </c>
      <c r="J161" s="4">
        <f>SUM(Nurse[[#This Row],[RN Hours (excl. Admin, DON)]],Nurse[[#This Row],[RN Admin Hours]],Nurse[[#This Row],[RN DON Hours]],Nurse[[#This Row],[LPN Hours (excl. Admin)]],Nurse[[#This Row],[LPN Admin Hours]],Nurse[[#This Row],[CNA Hours]],Nurse[[#This Row],[NA TR Hours]],Nurse[[#This Row],[Med Aide/Tech Hours]])</f>
        <v>178.76554347826089</v>
      </c>
      <c r="K161" s="4">
        <f>SUM(Nurse[[#This Row],[RN Hours (excl. Admin, DON)]],Nurse[[#This Row],[LPN Hours (excl. Admin)]],Nurse[[#This Row],[CNA Hours]],Nurse[[#This Row],[NA TR Hours]],Nurse[[#This Row],[Med Aide/Tech Hours]])</f>
        <v>152.83728260869566</v>
      </c>
      <c r="L161" s="4">
        <f>SUM(Nurse[[#This Row],[RN Hours (excl. Admin, DON)]],Nurse[[#This Row],[RN Admin Hours]],Nurse[[#This Row],[RN DON Hours]])</f>
        <v>59.488586956521743</v>
      </c>
      <c r="M161" s="4">
        <v>33.560326086956522</v>
      </c>
      <c r="N161" s="4">
        <v>15.863043478260868</v>
      </c>
      <c r="O161" s="4">
        <v>10.065217391304348</v>
      </c>
      <c r="P161" s="4">
        <f>SUM(Nurse[[#This Row],[LPN Hours (excl. Admin)]],Nurse[[#This Row],[LPN Admin Hours]])</f>
        <v>19.94858695652173</v>
      </c>
      <c r="Q161" s="4">
        <v>19.94858695652173</v>
      </c>
      <c r="R161" s="4">
        <v>0</v>
      </c>
      <c r="S161" s="4">
        <f>SUM(Nurse[[#This Row],[CNA Hours]],Nurse[[#This Row],[NA TR Hours]],Nurse[[#This Row],[Med Aide/Tech Hours]])</f>
        <v>99.328369565217415</v>
      </c>
      <c r="T161" s="4">
        <v>99.328369565217415</v>
      </c>
      <c r="U161" s="4">
        <v>0</v>
      </c>
      <c r="V161" s="4">
        <v>0</v>
      </c>
      <c r="W1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1" s="4">
        <v>0</v>
      </c>
      <c r="Y161" s="4">
        <v>0</v>
      </c>
      <c r="Z161" s="4">
        <v>0</v>
      </c>
      <c r="AA161" s="4">
        <v>0</v>
      </c>
      <c r="AB161" s="4">
        <v>0</v>
      </c>
      <c r="AC161" s="4">
        <v>0</v>
      </c>
      <c r="AD161" s="4">
        <v>0</v>
      </c>
      <c r="AE161" s="4">
        <v>0</v>
      </c>
      <c r="AF161" s="1">
        <v>235003</v>
      </c>
      <c r="AG161" s="1">
        <v>5</v>
      </c>
      <c r="AH161"/>
    </row>
    <row r="162" spans="1:34" x14ac:dyDescent="0.25">
      <c r="A162" t="s">
        <v>433</v>
      </c>
      <c r="B162" t="s">
        <v>11</v>
      </c>
      <c r="C162" t="s">
        <v>584</v>
      </c>
      <c r="D162" t="s">
        <v>488</v>
      </c>
      <c r="E162" s="4">
        <v>83.923913043478265</v>
      </c>
      <c r="F162" s="4">
        <f>Nurse[[#This Row],[Total Nurse Staff Hours]]/Nurse[[#This Row],[MDS Census]]</f>
        <v>4.6397137676466773</v>
      </c>
      <c r="G162" s="4">
        <f>Nurse[[#This Row],[Total Direct Care Staff Hours]]/Nurse[[#This Row],[MDS Census]]</f>
        <v>4.4054047403186107</v>
      </c>
      <c r="H162" s="4">
        <f>Nurse[[#This Row],[Total RN Hours (w/ Admin, DON)]]/Nurse[[#This Row],[MDS Census]]</f>
        <v>0.97693303976168822</v>
      </c>
      <c r="I162" s="4">
        <f>Nurse[[#This Row],[RN Hours (excl. Admin, DON)]]/Nurse[[#This Row],[MDS Census]]</f>
        <v>0.74262401243362197</v>
      </c>
      <c r="J162" s="4">
        <f>SUM(Nurse[[#This Row],[RN Hours (excl. Admin, DON)]],Nurse[[#This Row],[RN Admin Hours]],Nurse[[#This Row],[RN DON Hours]],Nurse[[#This Row],[LPN Hours (excl. Admin)]],Nurse[[#This Row],[LPN Admin Hours]],Nurse[[#This Row],[CNA Hours]],Nurse[[#This Row],[NA TR Hours]],Nurse[[#This Row],[Med Aide/Tech Hours]])</f>
        <v>389.38293478260869</v>
      </c>
      <c r="K162" s="4">
        <f>SUM(Nurse[[#This Row],[RN Hours (excl. Admin, DON)]],Nurse[[#This Row],[LPN Hours (excl. Admin)]],Nurse[[#This Row],[CNA Hours]],Nurse[[#This Row],[NA TR Hours]],Nurse[[#This Row],[Med Aide/Tech Hours]])</f>
        <v>369.71880434782605</v>
      </c>
      <c r="L162" s="4">
        <f>SUM(Nurse[[#This Row],[RN Hours (excl. Admin, DON)]],Nurse[[#This Row],[RN Admin Hours]],Nurse[[#This Row],[RN DON Hours]])</f>
        <v>81.988043478260821</v>
      </c>
      <c r="M162" s="4">
        <v>62.323913043478214</v>
      </c>
      <c r="N162" s="4">
        <v>15.43586956521739</v>
      </c>
      <c r="O162" s="4">
        <v>4.2282608695652177</v>
      </c>
      <c r="P162" s="4">
        <f>SUM(Nurse[[#This Row],[LPN Hours (excl. Admin)]],Nurse[[#This Row],[LPN Admin Hours]])</f>
        <v>71.269565217391317</v>
      </c>
      <c r="Q162" s="4">
        <v>71.269565217391317</v>
      </c>
      <c r="R162" s="4">
        <v>0</v>
      </c>
      <c r="S162" s="4">
        <f>SUM(Nurse[[#This Row],[CNA Hours]],Nurse[[#This Row],[NA TR Hours]],Nurse[[#This Row],[Med Aide/Tech Hours]])</f>
        <v>236.12532608695653</v>
      </c>
      <c r="T162" s="4">
        <v>224.81663043478261</v>
      </c>
      <c r="U162" s="4">
        <v>11.308695652173913</v>
      </c>
      <c r="V162" s="4">
        <v>0</v>
      </c>
      <c r="W1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2" s="4">
        <v>0</v>
      </c>
      <c r="Y162" s="4">
        <v>0</v>
      </c>
      <c r="Z162" s="4">
        <v>0</v>
      </c>
      <c r="AA162" s="4">
        <v>0</v>
      </c>
      <c r="AB162" s="4">
        <v>0</v>
      </c>
      <c r="AC162" s="4">
        <v>0</v>
      </c>
      <c r="AD162" s="4">
        <v>0</v>
      </c>
      <c r="AE162" s="4">
        <v>0</v>
      </c>
      <c r="AF162" s="1">
        <v>235008</v>
      </c>
      <c r="AG162" s="1">
        <v>5</v>
      </c>
      <c r="AH162"/>
    </row>
    <row r="163" spans="1:34" x14ac:dyDescent="0.25">
      <c r="A163" t="s">
        <v>433</v>
      </c>
      <c r="B163" t="s">
        <v>334</v>
      </c>
      <c r="C163" t="s">
        <v>713</v>
      </c>
      <c r="D163" t="s">
        <v>474</v>
      </c>
      <c r="E163" s="4">
        <v>35.728260869565219</v>
      </c>
      <c r="F163" s="4">
        <f>Nurse[[#This Row],[Total Nurse Staff Hours]]/Nurse[[#This Row],[MDS Census]]</f>
        <v>2.614794645573471</v>
      </c>
      <c r="G163" s="4">
        <f>Nurse[[#This Row],[Total Direct Care Staff Hours]]/Nurse[[#This Row],[MDS Census]]</f>
        <v>2.614794645573471</v>
      </c>
      <c r="H163" s="4">
        <f>Nurse[[#This Row],[Total RN Hours (w/ Admin, DON)]]/Nurse[[#This Row],[MDS Census]]</f>
        <v>0.65252814116215374</v>
      </c>
      <c r="I163" s="4">
        <f>Nurse[[#This Row],[RN Hours (excl. Admin, DON)]]/Nurse[[#This Row],[MDS Census]]</f>
        <v>0.65252814116215374</v>
      </c>
      <c r="J163" s="4">
        <f>SUM(Nurse[[#This Row],[RN Hours (excl. Admin, DON)]],Nurse[[#This Row],[RN Admin Hours]],Nurse[[#This Row],[RN DON Hours]],Nurse[[#This Row],[LPN Hours (excl. Admin)]],Nurse[[#This Row],[LPN Admin Hours]],Nurse[[#This Row],[CNA Hours]],Nurse[[#This Row],[NA TR Hours]],Nurse[[#This Row],[Med Aide/Tech Hours]])</f>
        <v>93.422065217391292</v>
      </c>
      <c r="K163" s="4">
        <f>SUM(Nurse[[#This Row],[RN Hours (excl. Admin, DON)]],Nurse[[#This Row],[LPN Hours (excl. Admin)]],Nurse[[#This Row],[CNA Hours]],Nurse[[#This Row],[NA TR Hours]],Nurse[[#This Row],[Med Aide/Tech Hours]])</f>
        <v>93.422065217391292</v>
      </c>
      <c r="L163" s="4">
        <f>SUM(Nurse[[#This Row],[RN Hours (excl. Admin, DON)]],Nurse[[#This Row],[RN Admin Hours]],Nurse[[#This Row],[RN DON Hours]])</f>
        <v>23.313695652173909</v>
      </c>
      <c r="M163" s="4">
        <v>23.313695652173909</v>
      </c>
      <c r="N163" s="4">
        <v>0</v>
      </c>
      <c r="O163" s="4">
        <v>0</v>
      </c>
      <c r="P163" s="4">
        <f>SUM(Nurse[[#This Row],[LPN Hours (excl. Admin)]],Nurse[[#This Row],[LPN Admin Hours]])</f>
        <v>12.692499999999995</v>
      </c>
      <c r="Q163" s="4">
        <v>12.692499999999995</v>
      </c>
      <c r="R163" s="4">
        <v>0</v>
      </c>
      <c r="S163" s="4">
        <f>SUM(Nurse[[#This Row],[CNA Hours]],Nurse[[#This Row],[NA TR Hours]],Nurse[[#This Row],[Med Aide/Tech Hours]])</f>
        <v>57.415869565217392</v>
      </c>
      <c r="T163" s="4">
        <v>57.415869565217392</v>
      </c>
      <c r="U163" s="4">
        <v>0</v>
      </c>
      <c r="V163" s="4">
        <v>0</v>
      </c>
      <c r="W1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3" s="4">
        <v>0</v>
      </c>
      <c r="Y163" s="4">
        <v>0</v>
      </c>
      <c r="Z163" s="4">
        <v>0</v>
      </c>
      <c r="AA163" s="4">
        <v>0</v>
      </c>
      <c r="AB163" s="4">
        <v>0</v>
      </c>
      <c r="AC163" s="4">
        <v>0</v>
      </c>
      <c r="AD163" s="4">
        <v>0</v>
      </c>
      <c r="AE163" s="4">
        <v>0</v>
      </c>
      <c r="AF163" s="1">
        <v>235613</v>
      </c>
      <c r="AG163" s="1">
        <v>5</v>
      </c>
      <c r="AH163"/>
    </row>
    <row r="164" spans="1:34" x14ac:dyDescent="0.25">
      <c r="A164" t="s">
        <v>433</v>
      </c>
      <c r="B164" t="s">
        <v>382</v>
      </c>
      <c r="C164" t="s">
        <v>717</v>
      </c>
      <c r="D164" t="s">
        <v>501</v>
      </c>
      <c r="E164" s="4">
        <v>42.945652173913047</v>
      </c>
      <c r="F164" s="4">
        <f>Nurse[[#This Row],[Total Nurse Staff Hours]]/Nurse[[#This Row],[MDS Census]]</f>
        <v>4.3969552012148814</v>
      </c>
      <c r="G164" s="4">
        <f>Nurse[[#This Row],[Total Direct Care Staff Hours]]/Nurse[[#This Row],[MDS Census]]</f>
        <v>4.129114148316881</v>
      </c>
      <c r="H164" s="4">
        <f>Nurse[[#This Row],[Total RN Hours (w/ Admin, DON)]]/Nurse[[#This Row],[MDS Census]]</f>
        <v>0.81617058972412049</v>
      </c>
      <c r="I164" s="4">
        <f>Nurse[[#This Row],[RN Hours (excl. Admin, DON)]]/Nurse[[#This Row],[MDS Census]]</f>
        <v>0.60931156669197684</v>
      </c>
      <c r="J164" s="4">
        <f>SUM(Nurse[[#This Row],[RN Hours (excl. Admin, DON)]],Nurse[[#This Row],[RN Admin Hours]],Nurse[[#This Row],[RN DON Hours]],Nurse[[#This Row],[LPN Hours (excl. Admin)]],Nurse[[#This Row],[LPN Admin Hours]],Nurse[[#This Row],[CNA Hours]],Nurse[[#This Row],[NA TR Hours]],Nurse[[#This Row],[Med Aide/Tech Hours]])</f>
        <v>188.83010869565214</v>
      </c>
      <c r="K164" s="4">
        <f>SUM(Nurse[[#This Row],[RN Hours (excl. Admin, DON)]],Nurse[[#This Row],[LPN Hours (excl. Admin)]],Nurse[[#This Row],[CNA Hours]],Nurse[[#This Row],[NA TR Hours]],Nurse[[#This Row],[Med Aide/Tech Hours]])</f>
        <v>177.32749999999996</v>
      </c>
      <c r="L164" s="4">
        <f>SUM(Nurse[[#This Row],[RN Hours (excl. Admin, DON)]],Nurse[[#This Row],[RN Admin Hours]],Nurse[[#This Row],[RN DON Hours]])</f>
        <v>35.05097826086957</v>
      </c>
      <c r="M164" s="4">
        <v>26.167282608695661</v>
      </c>
      <c r="N164" s="4">
        <v>4.670760869565215</v>
      </c>
      <c r="O164" s="4">
        <v>4.2129347826086958</v>
      </c>
      <c r="P164" s="4">
        <f>SUM(Nurse[[#This Row],[LPN Hours (excl. Admin)]],Nurse[[#This Row],[LPN Admin Hours]])</f>
        <v>64.319239130434781</v>
      </c>
      <c r="Q164" s="4">
        <v>61.700326086956522</v>
      </c>
      <c r="R164" s="4">
        <v>2.6189130434782606</v>
      </c>
      <c r="S164" s="4">
        <f>SUM(Nurse[[#This Row],[CNA Hours]],Nurse[[#This Row],[NA TR Hours]],Nurse[[#This Row],[Med Aide/Tech Hours]])</f>
        <v>89.459891304347778</v>
      </c>
      <c r="T164" s="4">
        <v>89.459891304347778</v>
      </c>
      <c r="U164" s="4">
        <v>0</v>
      </c>
      <c r="V164" s="4">
        <v>0</v>
      </c>
      <c r="W1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4" s="4">
        <v>0</v>
      </c>
      <c r="Y164" s="4">
        <v>0</v>
      </c>
      <c r="Z164" s="4">
        <v>0</v>
      </c>
      <c r="AA164" s="4">
        <v>0</v>
      </c>
      <c r="AB164" s="4">
        <v>0</v>
      </c>
      <c r="AC164" s="4">
        <v>0</v>
      </c>
      <c r="AD164" s="4">
        <v>0</v>
      </c>
      <c r="AE164" s="4">
        <v>0</v>
      </c>
      <c r="AF164" s="1">
        <v>235669</v>
      </c>
      <c r="AG164" s="1">
        <v>5</v>
      </c>
      <c r="AH164"/>
    </row>
    <row r="165" spans="1:34" x14ac:dyDescent="0.25">
      <c r="A165" t="s">
        <v>433</v>
      </c>
      <c r="B165" t="s">
        <v>314</v>
      </c>
      <c r="C165" t="s">
        <v>727</v>
      </c>
      <c r="D165" t="s">
        <v>523</v>
      </c>
      <c r="E165" s="4">
        <v>16.369565217391305</v>
      </c>
      <c r="F165" s="4">
        <f>Nurse[[#This Row],[Total Nurse Staff Hours]]/Nurse[[#This Row],[MDS Census]]</f>
        <v>4.5400066401062409</v>
      </c>
      <c r="G165" s="4">
        <f>Nurse[[#This Row],[Total Direct Care Staff Hours]]/Nurse[[#This Row],[MDS Census]]</f>
        <v>4.0167662682602918</v>
      </c>
      <c r="H165" s="4">
        <f>Nurse[[#This Row],[Total RN Hours (w/ Admin, DON)]]/Nurse[[#This Row],[MDS Census]]</f>
        <v>1.5678950863213812</v>
      </c>
      <c r="I165" s="4">
        <f>Nurse[[#This Row],[RN Hours (excl. Admin, DON)]]/Nurse[[#This Row],[MDS Census]]</f>
        <v>1.0790172642762286</v>
      </c>
      <c r="J165" s="4">
        <f>SUM(Nurse[[#This Row],[RN Hours (excl. Admin, DON)]],Nurse[[#This Row],[RN Admin Hours]],Nurse[[#This Row],[RN DON Hours]],Nurse[[#This Row],[LPN Hours (excl. Admin)]],Nurse[[#This Row],[LPN Admin Hours]],Nurse[[#This Row],[CNA Hours]],Nurse[[#This Row],[NA TR Hours]],Nurse[[#This Row],[Med Aide/Tech Hours]])</f>
        <v>74.317934782608688</v>
      </c>
      <c r="K165" s="4">
        <f>SUM(Nurse[[#This Row],[RN Hours (excl. Admin, DON)]],Nurse[[#This Row],[LPN Hours (excl. Admin)]],Nurse[[#This Row],[CNA Hours]],Nurse[[#This Row],[NA TR Hours]],Nurse[[#This Row],[Med Aide/Tech Hours]])</f>
        <v>65.752717391304344</v>
      </c>
      <c r="L165" s="4">
        <f>SUM(Nurse[[#This Row],[RN Hours (excl. Admin, DON)]],Nurse[[#This Row],[RN Admin Hours]],Nurse[[#This Row],[RN DON Hours]])</f>
        <v>25.665760869565219</v>
      </c>
      <c r="M165" s="4">
        <v>17.663043478260871</v>
      </c>
      <c r="N165" s="4">
        <v>1.3043478260869565</v>
      </c>
      <c r="O165" s="4">
        <v>6.6983695652173916</v>
      </c>
      <c r="P165" s="4">
        <f>SUM(Nurse[[#This Row],[LPN Hours (excl. Admin)]],Nurse[[#This Row],[LPN Admin Hours]])</f>
        <v>7.3668478260869561</v>
      </c>
      <c r="Q165" s="4">
        <v>6.8043478260869561</v>
      </c>
      <c r="R165" s="4">
        <v>0.5625</v>
      </c>
      <c r="S165" s="4">
        <f>SUM(Nurse[[#This Row],[CNA Hours]],Nurse[[#This Row],[NA TR Hours]],Nurse[[#This Row],[Med Aide/Tech Hours]])</f>
        <v>41.285326086956523</v>
      </c>
      <c r="T165" s="4">
        <v>41.285326086956523</v>
      </c>
      <c r="U165" s="4">
        <v>0</v>
      </c>
      <c r="V165" s="4">
        <v>0</v>
      </c>
      <c r="W1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5" s="4">
        <v>0</v>
      </c>
      <c r="Y165" s="4">
        <v>0</v>
      </c>
      <c r="Z165" s="4">
        <v>0</v>
      </c>
      <c r="AA165" s="4">
        <v>0</v>
      </c>
      <c r="AB165" s="4">
        <v>0</v>
      </c>
      <c r="AC165" s="4">
        <v>0</v>
      </c>
      <c r="AD165" s="4">
        <v>0</v>
      </c>
      <c r="AE165" s="4">
        <v>0</v>
      </c>
      <c r="AF165" s="1">
        <v>235588</v>
      </c>
      <c r="AG165" s="1">
        <v>5</v>
      </c>
      <c r="AH165"/>
    </row>
    <row r="166" spans="1:34" x14ac:dyDescent="0.25">
      <c r="A166" t="s">
        <v>433</v>
      </c>
      <c r="B166" t="s">
        <v>267</v>
      </c>
      <c r="C166" t="s">
        <v>711</v>
      </c>
      <c r="D166" t="s">
        <v>516</v>
      </c>
      <c r="E166" s="4">
        <v>98.163043478260875</v>
      </c>
      <c r="F166" s="4">
        <f>Nurse[[#This Row],[Total Nurse Staff Hours]]/Nurse[[#This Row],[MDS Census]]</f>
        <v>4.5855685970545892</v>
      </c>
      <c r="G166" s="4">
        <f>Nurse[[#This Row],[Total Direct Care Staff Hours]]/Nurse[[#This Row],[MDS Census]]</f>
        <v>4.5359616875207616</v>
      </c>
      <c r="H166" s="4">
        <f>Nurse[[#This Row],[Total RN Hours (w/ Admin, DON)]]/Nurse[[#This Row],[MDS Census]]</f>
        <v>0.80420219244823377</v>
      </c>
      <c r="I166" s="4">
        <f>Nurse[[#This Row],[RN Hours (excl. Admin, DON)]]/Nurse[[#This Row],[MDS Census]]</f>
        <v>0.75459528291440592</v>
      </c>
      <c r="J166" s="4">
        <f>SUM(Nurse[[#This Row],[RN Hours (excl. Admin, DON)]],Nurse[[#This Row],[RN Admin Hours]],Nurse[[#This Row],[RN DON Hours]],Nurse[[#This Row],[LPN Hours (excl. Admin)]],Nurse[[#This Row],[LPN Admin Hours]],Nurse[[#This Row],[CNA Hours]],Nurse[[#This Row],[NA TR Hours]],Nurse[[#This Row],[Med Aide/Tech Hours]])</f>
        <v>450.13336956521738</v>
      </c>
      <c r="K166" s="4">
        <f>SUM(Nurse[[#This Row],[RN Hours (excl. Admin, DON)]],Nurse[[#This Row],[LPN Hours (excl. Admin)]],Nurse[[#This Row],[CNA Hours]],Nurse[[#This Row],[NA TR Hours]],Nurse[[#This Row],[Med Aide/Tech Hours]])</f>
        <v>445.26380434782607</v>
      </c>
      <c r="L166" s="4">
        <f>SUM(Nurse[[#This Row],[RN Hours (excl. Admin, DON)]],Nurse[[#This Row],[RN Admin Hours]],Nurse[[#This Row],[RN DON Hours]])</f>
        <v>78.942934782608688</v>
      </c>
      <c r="M166" s="4">
        <v>74.073369565217391</v>
      </c>
      <c r="N166" s="4">
        <v>0</v>
      </c>
      <c r="O166" s="4">
        <v>4.8695652173913047</v>
      </c>
      <c r="P166" s="4">
        <f>SUM(Nurse[[#This Row],[LPN Hours (excl. Admin)]],Nurse[[#This Row],[LPN Admin Hours]])</f>
        <v>68.348804347826089</v>
      </c>
      <c r="Q166" s="4">
        <v>68.348804347826089</v>
      </c>
      <c r="R166" s="4">
        <v>0</v>
      </c>
      <c r="S166" s="4">
        <f>SUM(Nurse[[#This Row],[CNA Hours]],Nurse[[#This Row],[NA TR Hours]],Nurse[[#This Row],[Med Aide/Tech Hours]])</f>
        <v>302.84163043478259</v>
      </c>
      <c r="T166" s="4">
        <v>302.84163043478259</v>
      </c>
      <c r="U166" s="4">
        <v>0</v>
      </c>
      <c r="V166" s="4">
        <v>0</v>
      </c>
      <c r="W1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0.24456521739130435</v>
      </c>
      <c r="X166" s="4">
        <v>0.24456521739130435</v>
      </c>
      <c r="Y166" s="4">
        <v>0</v>
      </c>
      <c r="Z166" s="4">
        <v>0</v>
      </c>
      <c r="AA166" s="4">
        <v>0</v>
      </c>
      <c r="AB166" s="4">
        <v>0</v>
      </c>
      <c r="AC166" s="4">
        <v>0</v>
      </c>
      <c r="AD166" s="4">
        <v>0</v>
      </c>
      <c r="AE166" s="4">
        <v>0</v>
      </c>
      <c r="AF166" s="1">
        <v>235518</v>
      </c>
      <c r="AG166" s="1">
        <v>5</v>
      </c>
      <c r="AH166"/>
    </row>
    <row r="167" spans="1:34" x14ac:dyDescent="0.25">
      <c r="A167" t="s">
        <v>433</v>
      </c>
      <c r="B167" t="s">
        <v>9</v>
      </c>
      <c r="C167" t="s">
        <v>580</v>
      </c>
      <c r="D167" t="s">
        <v>486</v>
      </c>
      <c r="E167" s="4">
        <v>64.717391304347828</v>
      </c>
      <c r="F167" s="4">
        <f>Nurse[[#This Row],[Total Nurse Staff Hours]]/Nurse[[#This Row],[MDS Census]]</f>
        <v>5.5679190460194832</v>
      </c>
      <c r="G167" s="4">
        <f>Nurse[[#This Row],[Total Direct Care Staff Hours]]/Nurse[[#This Row],[MDS Census]]</f>
        <v>5.3396691299966408</v>
      </c>
      <c r="H167" s="4">
        <f>Nurse[[#This Row],[Total RN Hours (w/ Admin, DON)]]/Nurse[[#This Row],[MDS Census]]</f>
        <v>1.1953762176687937</v>
      </c>
      <c r="I167" s="4">
        <f>Nurse[[#This Row],[RN Hours (excl. Admin, DON)]]/Nurse[[#This Row],[MDS Census]]</f>
        <v>0.96712630164595204</v>
      </c>
      <c r="J167" s="4">
        <f>SUM(Nurse[[#This Row],[RN Hours (excl. Admin, DON)]],Nurse[[#This Row],[RN Admin Hours]],Nurse[[#This Row],[RN DON Hours]],Nurse[[#This Row],[LPN Hours (excl. Admin)]],Nurse[[#This Row],[LPN Admin Hours]],Nurse[[#This Row],[CNA Hours]],Nurse[[#This Row],[NA TR Hours]],Nurse[[#This Row],[Med Aide/Tech Hours]])</f>
        <v>360.34119565217395</v>
      </c>
      <c r="K167" s="4">
        <f>SUM(Nurse[[#This Row],[RN Hours (excl. Admin, DON)]],Nurse[[#This Row],[LPN Hours (excl. Admin)]],Nurse[[#This Row],[CNA Hours]],Nurse[[#This Row],[NA TR Hours]],Nurse[[#This Row],[Med Aide/Tech Hours]])</f>
        <v>345.56945652173914</v>
      </c>
      <c r="L167" s="4">
        <f>SUM(Nurse[[#This Row],[RN Hours (excl. Admin, DON)]],Nurse[[#This Row],[RN Admin Hours]],Nurse[[#This Row],[RN DON Hours]])</f>
        <v>77.361630434782583</v>
      </c>
      <c r="M167" s="4">
        <v>62.589891304347809</v>
      </c>
      <c r="N167" s="4">
        <v>9.7282608695652169</v>
      </c>
      <c r="O167" s="4">
        <v>5.0434782608695654</v>
      </c>
      <c r="P167" s="4">
        <f>SUM(Nurse[[#This Row],[LPN Hours (excl. Admin)]],Nurse[[#This Row],[LPN Admin Hours]])</f>
        <v>39.021739130434788</v>
      </c>
      <c r="Q167" s="4">
        <v>39.021739130434788</v>
      </c>
      <c r="R167" s="4">
        <v>0</v>
      </c>
      <c r="S167" s="4">
        <f>SUM(Nurse[[#This Row],[CNA Hours]],Nurse[[#This Row],[NA TR Hours]],Nurse[[#This Row],[Med Aide/Tech Hours]])</f>
        <v>243.95782608695654</v>
      </c>
      <c r="T167" s="4">
        <v>243.95782608695654</v>
      </c>
      <c r="U167" s="4">
        <v>0</v>
      </c>
      <c r="V167" s="4">
        <v>0</v>
      </c>
      <c r="W1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25.752717391304348</v>
      </c>
      <c r="X167" s="4">
        <v>0</v>
      </c>
      <c r="Y167" s="4">
        <v>0</v>
      </c>
      <c r="Z167" s="4">
        <v>0</v>
      </c>
      <c r="AA167" s="4">
        <v>2.652173913043478</v>
      </c>
      <c r="AB167" s="4">
        <v>0</v>
      </c>
      <c r="AC167" s="4">
        <v>23.100543478260871</v>
      </c>
      <c r="AD167" s="4">
        <v>0</v>
      </c>
      <c r="AE167" s="4">
        <v>0</v>
      </c>
      <c r="AF167" s="1">
        <v>235005</v>
      </c>
      <c r="AG167" s="1">
        <v>5</v>
      </c>
      <c r="AH167"/>
    </row>
    <row r="168" spans="1:34" x14ac:dyDescent="0.25">
      <c r="A168" t="s">
        <v>433</v>
      </c>
      <c r="B168" t="s">
        <v>48</v>
      </c>
      <c r="C168" t="s">
        <v>616</v>
      </c>
      <c r="D168" t="s">
        <v>511</v>
      </c>
      <c r="E168" s="4">
        <v>26.206521739130434</v>
      </c>
      <c r="F168" s="4">
        <f>Nurse[[#This Row],[Total Nurse Staff Hours]]/Nurse[[#This Row],[MDS Census]]</f>
        <v>6.1135420987142277</v>
      </c>
      <c r="G168" s="4">
        <f>Nurse[[#This Row],[Total Direct Care Staff Hours]]/Nurse[[#This Row],[MDS Census]]</f>
        <v>5.6589589381999179</v>
      </c>
      <c r="H168" s="4">
        <f>Nurse[[#This Row],[Total RN Hours (w/ Admin, DON)]]/Nurse[[#This Row],[MDS Census]]</f>
        <v>2.2118415595188718</v>
      </c>
      <c r="I168" s="4">
        <f>Nurse[[#This Row],[RN Hours (excl. Admin, DON)]]/Nurse[[#This Row],[MDS Census]]</f>
        <v>1.7572583990045625</v>
      </c>
      <c r="J168" s="4">
        <f>SUM(Nurse[[#This Row],[RN Hours (excl. Admin, DON)]],Nurse[[#This Row],[RN Admin Hours]],Nurse[[#This Row],[RN DON Hours]],Nurse[[#This Row],[LPN Hours (excl. Admin)]],Nurse[[#This Row],[LPN Admin Hours]],Nurse[[#This Row],[CNA Hours]],Nurse[[#This Row],[NA TR Hours]],Nurse[[#This Row],[Med Aide/Tech Hours]])</f>
        <v>160.2146739130435</v>
      </c>
      <c r="K168" s="4">
        <f>SUM(Nurse[[#This Row],[RN Hours (excl. Admin, DON)]],Nurse[[#This Row],[LPN Hours (excl. Admin)]],Nurse[[#This Row],[CNA Hours]],Nurse[[#This Row],[NA TR Hours]],Nurse[[#This Row],[Med Aide/Tech Hours]])</f>
        <v>148.30163043478262</v>
      </c>
      <c r="L168" s="4">
        <f>SUM(Nurse[[#This Row],[RN Hours (excl. Admin, DON)]],Nurse[[#This Row],[RN Admin Hours]],Nurse[[#This Row],[RN DON Hours]])</f>
        <v>57.964673913043477</v>
      </c>
      <c r="M168" s="4">
        <v>46.051630434782609</v>
      </c>
      <c r="N168" s="4">
        <v>7.1304347826086953</v>
      </c>
      <c r="O168" s="4">
        <v>4.7826086956521738</v>
      </c>
      <c r="P168" s="4">
        <f>SUM(Nurse[[#This Row],[LPN Hours (excl. Admin)]],Nurse[[#This Row],[LPN Admin Hours]])</f>
        <v>1.6820652173913044</v>
      </c>
      <c r="Q168" s="4">
        <v>1.6820652173913044</v>
      </c>
      <c r="R168" s="4">
        <v>0</v>
      </c>
      <c r="S168" s="4">
        <f>SUM(Nurse[[#This Row],[CNA Hours]],Nurse[[#This Row],[NA TR Hours]],Nurse[[#This Row],[Med Aide/Tech Hours]])</f>
        <v>100.5679347826087</v>
      </c>
      <c r="T168" s="4">
        <v>100.5679347826087</v>
      </c>
      <c r="U168" s="4">
        <v>0</v>
      </c>
      <c r="V168" s="4">
        <v>0</v>
      </c>
      <c r="W1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8" s="4">
        <v>0</v>
      </c>
      <c r="Y168" s="4">
        <v>0</v>
      </c>
      <c r="Z168" s="4">
        <v>0</v>
      </c>
      <c r="AA168" s="4">
        <v>0</v>
      </c>
      <c r="AB168" s="4">
        <v>0</v>
      </c>
      <c r="AC168" s="4">
        <v>0</v>
      </c>
      <c r="AD168" s="4">
        <v>0</v>
      </c>
      <c r="AE168" s="4">
        <v>0</v>
      </c>
      <c r="AF168" s="1">
        <v>235074</v>
      </c>
      <c r="AG168" s="1">
        <v>5</v>
      </c>
      <c r="AH168"/>
    </row>
    <row r="169" spans="1:34" x14ac:dyDescent="0.25">
      <c r="A169" t="s">
        <v>433</v>
      </c>
      <c r="B169" t="s">
        <v>147</v>
      </c>
      <c r="C169" t="s">
        <v>664</v>
      </c>
      <c r="D169" t="s">
        <v>530</v>
      </c>
      <c r="E169" s="4">
        <v>114.40217391304348</v>
      </c>
      <c r="F169" s="4">
        <f>Nurse[[#This Row],[Total Nurse Staff Hours]]/Nurse[[#This Row],[MDS Census]]</f>
        <v>5.2877748218527323</v>
      </c>
      <c r="G169" s="4">
        <f>Nurse[[#This Row],[Total Direct Care Staff Hours]]/Nurse[[#This Row],[MDS Census]]</f>
        <v>4.8568247030878862</v>
      </c>
      <c r="H169" s="4">
        <f>Nurse[[#This Row],[Total RN Hours (w/ Admin, DON)]]/Nurse[[#This Row],[MDS Census]]</f>
        <v>0.92220902612826605</v>
      </c>
      <c r="I169" s="4">
        <f>Nurse[[#This Row],[RN Hours (excl. Admin, DON)]]/Nurse[[#This Row],[MDS Census]]</f>
        <v>0.49125890736342026</v>
      </c>
      <c r="J169" s="4">
        <f>SUM(Nurse[[#This Row],[RN Hours (excl. Admin, DON)]],Nurse[[#This Row],[RN Admin Hours]],Nurse[[#This Row],[RN DON Hours]],Nurse[[#This Row],[LPN Hours (excl. Admin)]],Nurse[[#This Row],[LPN Admin Hours]],Nurse[[#This Row],[CNA Hours]],Nurse[[#This Row],[NA TR Hours]],Nurse[[#This Row],[Med Aide/Tech Hours]])</f>
        <v>604.93293478260875</v>
      </c>
      <c r="K169" s="4">
        <f>SUM(Nurse[[#This Row],[RN Hours (excl. Admin, DON)]],Nurse[[#This Row],[LPN Hours (excl. Admin)]],Nurse[[#This Row],[CNA Hours]],Nurse[[#This Row],[NA TR Hours]],Nurse[[#This Row],[Med Aide/Tech Hours]])</f>
        <v>555.63130434782613</v>
      </c>
      <c r="L169" s="4">
        <f>SUM(Nurse[[#This Row],[RN Hours (excl. Admin, DON)]],Nurse[[#This Row],[RN Admin Hours]],Nurse[[#This Row],[RN DON Hours]])</f>
        <v>105.50271739130436</v>
      </c>
      <c r="M169" s="4">
        <v>56.201086956521721</v>
      </c>
      <c r="N169" s="4">
        <v>44.6576086956522</v>
      </c>
      <c r="O169" s="4">
        <v>4.6440217391304346</v>
      </c>
      <c r="P169" s="4">
        <f>SUM(Nurse[[#This Row],[LPN Hours (excl. Admin)]],Nurse[[#This Row],[LPN Admin Hours]])</f>
        <v>92.529891304347828</v>
      </c>
      <c r="Q169" s="4">
        <v>92.529891304347828</v>
      </c>
      <c r="R169" s="4">
        <v>0</v>
      </c>
      <c r="S169" s="4">
        <f>SUM(Nurse[[#This Row],[CNA Hours]],Nurse[[#This Row],[NA TR Hours]],Nurse[[#This Row],[Med Aide/Tech Hours]])</f>
        <v>406.90032608695657</v>
      </c>
      <c r="T169" s="4">
        <v>406.90032608695657</v>
      </c>
      <c r="U169" s="4">
        <v>0</v>
      </c>
      <c r="V169" s="4">
        <v>0</v>
      </c>
      <c r="W1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31.024456521739129</v>
      </c>
      <c r="X169" s="4">
        <v>0</v>
      </c>
      <c r="Y169" s="4">
        <v>0</v>
      </c>
      <c r="Z169" s="4">
        <v>0</v>
      </c>
      <c r="AA169" s="4">
        <v>0.2608695652173913</v>
      </c>
      <c r="AB169" s="4">
        <v>0</v>
      </c>
      <c r="AC169" s="4">
        <v>30.763586956521738</v>
      </c>
      <c r="AD169" s="4">
        <v>0</v>
      </c>
      <c r="AE169" s="4">
        <v>0</v>
      </c>
      <c r="AF169" s="1">
        <v>235321</v>
      </c>
      <c r="AG169" s="1">
        <v>5</v>
      </c>
      <c r="AH169"/>
    </row>
    <row r="170" spans="1:34" x14ac:dyDescent="0.25">
      <c r="A170" t="s">
        <v>433</v>
      </c>
      <c r="B170" t="s">
        <v>69</v>
      </c>
      <c r="C170" t="s">
        <v>548</v>
      </c>
      <c r="D170" t="s">
        <v>462</v>
      </c>
      <c r="E170" s="4">
        <v>66.228260869565219</v>
      </c>
      <c r="F170" s="4">
        <f>Nurse[[#This Row],[Total Nurse Staff Hours]]/Nurse[[#This Row],[MDS Census]]</f>
        <v>2.9826948957820445</v>
      </c>
      <c r="G170" s="4">
        <f>Nurse[[#This Row],[Total Direct Care Staff Hours]]/Nurse[[#This Row],[MDS Census]]</f>
        <v>2.7130083702609546</v>
      </c>
      <c r="H170" s="4">
        <f>Nurse[[#This Row],[Total RN Hours (w/ Admin, DON)]]/Nurse[[#This Row],[MDS Census]]</f>
        <v>0.62571803709174456</v>
      </c>
      <c r="I170" s="4">
        <f>Nurse[[#This Row],[RN Hours (excl. Admin, DON)]]/Nurse[[#This Row],[MDS Census]]</f>
        <v>0.35603151157065477</v>
      </c>
      <c r="J170" s="4">
        <f>SUM(Nurse[[#This Row],[RN Hours (excl. Admin, DON)]],Nurse[[#This Row],[RN Admin Hours]],Nurse[[#This Row],[RN DON Hours]],Nurse[[#This Row],[LPN Hours (excl. Admin)]],Nurse[[#This Row],[LPN Admin Hours]],Nurse[[#This Row],[CNA Hours]],Nurse[[#This Row],[NA TR Hours]],Nurse[[#This Row],[Med Aide/Tech Hours]])</f>
        <v>197.53869565217389</v>
      </c>
      <c r="K170" s="4">
        <f>SUM(Nurse[[#This Row],[RN Hours (excl. Admin, DON)]],Nurse[[#This Row],[LPN Hours (excl. Admin)]],Nurse[[#This Row],[CNA Hours]],Nurse[[#This Row],[NA TR Hours]],Nurse[[#This Row],[Med Aide/Tech Hours]])</f>
        <v>179.67782608695649</v>
      </c>
      <c r="L170" s="4">
        <f>SUM(Nurse[[#This Row],[RN Hours (excl. Admin, DON)]],Nurse[[#This Row],[RN Admin Hours]],Nurse[[#This Row],[RN DON Hours]])</f>
        <v>41.440217391304344</v>
      </c>
      <c r="M170" s="4">
        <v>23.579347826086952</v>
      </c>
      <c r="N170" s="4">
        <v>12.382608695652175</v>
      </c>
      <c r="O170" s="4">
        <v>5.4782608695652177</v>
      </c>
      <c r="P170" s="4">
        <f>SUM(Nurse[[#This Row],[LPN Hours (excl. Admin)]],Nurse[[#This Row],[LPN Admin Hours]])</f>
        <v>32.297391304347826</v>
      </c>
      <c r="Q170" s="4">
        <v>32.297391304347826</v>
      </c>
      <c r="R170" s="4">
        <v>0</v>
      </c>
      <c r="S170" s="4">
        <f>SUM(Nurse[[#This Row],[CNA Hours]],Nurse[[#This Row],[NA TR Hours]],Nurse[[#This Row],[Med Aide/Tech Hours]])</f>
        <v>123.80108695652171</v>
      </c>
      <c r="T170" s="4">
        <v>59.192065217391296</v>
      </c>
      <c r="U170" s="4">
        <v>64.609021739130426</v>
      </c>
      <c r="V170" s="4">
        <v>0</v>
      </c>
      <c r="W1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0" s="4">
        <v>0</v>
      </c>
      <c r="Y170" s="4">
        <v>0</v>
      </c>
      <c r="Z170" s="4">
        <v>0</v>
      </c>
      <c r="AA170" s="4">
        <v>0</v>
      </c>
      <c r="AB170" s="4">
        <v>0</v>
      </c>
      <c r="AC170" s="4">
        <v>0</v>
      </c>
      <c r="AD170" s="4">
        <v>0</v>
      </c>
      <c r="AE170" s="4">
        <v>0</v>
      </c>
      <c r="AF170" s="1">
        <v>235174</v>
      </c>
      <c r="AG170" s="1">
        <v>5</v>
      </c>
      <c r="AH170"/>
    </row>
    <row r="171" spans="1:34" x14ac:dyDescent="0.25">
      <c r="A171" t="s">
        <v>433</v>
      </c>
      <c r="B171" t="s">
        <v>65</v>
      </c>
      <c r="C171" t="s">
        <v>624</v>
      </c>
      <c r="D171" t="s">
        <v>519</v>
      </c>
      <c r="E171" s="4">
        <v>176.53260869565219</v>
      </c>
      <c r="F171" s="4">
        <f>Nurse[[#This Row],[Total Nurse Staff Hours]]/Nurse[[#This Row],[MDS Census]]</f>
        <v>5.5774521273320596</v>
      </c>
      <c r="G171" s="4">
        <f>Nurse[[#This Row],[Total Direct Care Staff Hours]]/Nurse[[#This Row],[MDS Census]]</f>
        <v>5.0325731174188775</v>
      </c>
      <c r="H171" s="4">
        <f>Nurse[[#This Row],[Total RN Hours (w/ Admin, DON)]]/Nurse[[#This Row],[MDS Census]]</f>
        <v>0.5457822794162922</v>
      </c>
      <c r="I171" s="4">
        <f>Nurse[[#This Row],[RN Hours (excl. Admin, DON)]]/Nurse[[#This Row],[MDS Census]]</f>
        <v>0.19473369866387538</v>
      </c>
      <c r="J171" s="4">
        <f>SUM(Nurse[[#This Row],[RN Hours (excl. Admin, DON)]],Nurse[[#This Row],[RN Admin Hours]],Nurse[[#This Row],[RN DON Hours]],Nurse[[#This Row],[LPN Hours (excl. Admin)]],Nurse[[#This Row],[LPN Admin Hours]],Nurse[[#This Row],[CNA Hours]],Nurse[[#This Row],[NA TR Hours]],Nurse[[#This Row],[Med Aide/Tech Hours]])</f>
        <v>984.60217391304332</v>
      </c>
      <c r="K171" s="4">
        <f>SUM(Nurse[[#This Row],[RN Hours (excl. Admin, DON)]],Nurse[[#This Row],[LPN Hours (excl. Admin)]],Nurse[[#This Row],[CNA Hours]],Nurse[[#This Row],[NA TR Hours]],Nurse[[#This Row],[Med Aide/Tech Hours]])</f>
        <v>888.41326086956519</v>
      </c>
      <c r="L171" s="4">
        <f>SUM(Nurse[[#This Row],[RN Hours (excl. Admin, DON)]],Nurse[[#This Row],[RN Admin Hours]],Nurse[[#This Row],[RN DON Hours]])</f>
        <v>96.348369565217411</v>
      </c>
      <c r="M171" s="4">
        <v>34.376847826086959</v>
      </c>
      <c r="N171" s="4">
        <v>56.580217391304352</v>
      </c>
      <c r="O171" s="4">
        <v>5.3913043478260869</v>
      </c>
      <c r="P171" s="4">
        <f>SUM(Nurse[[#This Row],[LPN Hours (excl. Admin)]],Nurse[[#This Row],[LPN Admin Hours]])</f>
        <v>232.06130434782614</v>
      </c>
      <c r="Q171" s="4">
        <v>197.8439130434783</v>
      </c>
      <c r="R171" s="4">
        <v>34.217391304347828</v>
      </c>
      <c r="S171" s="4">
        <f>SUM(Nurse[[#This Row],[CNA Hours]],Nurse[[#This Row],[NA TR Hours]],Nurse[[#This Row],[Med Aide/Tech Hours]])</f>
        <v>656.19249999999988</v>
      </c>
      <c r="T171" s="4">
        <v>656.19249999999988</v>
      </c>
      <c r="U171" s="4">
        <v>0</v>
      </c>
      <c r="V171" s="4">
        <v>0</v>
      </c>
      <c r="W1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8.4759782608695655</v>
      </c>
      <c r="X171" s="4">
        <v>0</v>
      </c>
      <c r="Y171" s="4">
        <v>0</v>
      </c>
      <c r="Z171" s="4">
        <v>0</v>
      </c>
      <c r="AA171" s="4">
        <v>3.0602173913043482</v>
      </c>
      <c r="AB171" s="4">
        <v>0</v>
      </c>
      <c r="AC171" s="4">
        <v>5.4157608695652177</v>
      </c>
      <c r="AD171" s="4">
        <v>0</v>
      </c>
      <c r="AE171" s="4">
        <v>0</v>
      </c>
      <c r="AF171" s="1">
        <v>235155</v>
      </c>
      <c r="AG171" s="1">
        <v>5</v>
      </c>
      <c r="AH171"/>
    </row>
    <row r="172" spans="1:34" x14ac:dyDescent="0.25">
      <c r="A172" t="s">
        <v>433</v>
      </c>
      <c r="B172" t="s">
        <v>175</v>
      </c>
      <c r="C172" t="s">
        <v>678</v>
      </c>
      <c r="D172" t="s">
        <v>464</v>
      </c>
      <c r="E172" s="4">
        <v>198.83098591549296</v>
      </c>
      <c r="F172" s="4">
        <f>Nurse[[#This Row],[Total Nurse Staff Hours]]/Nurse[[#This Row],[MDS Census]]</f>
        <v>4.0038797194871432</v>
      </c>
      <c r="G172" s="4">
        <f>Nurse[[#This Row],[Total Direct Care Staff Hours]]/Nurse[[#This Row],[MDS Census]]</f>
        <v>3.5655783806757806</v>
      </c>
      <c r="H172" s="4">
        <f>Nurse[[#This Row],[Total RN Hours (w/ Admin, DON)]]/Nurse[[#This Row],[MDS Census]]</f>
        <v>0.69572147056740097</v>
      </c>
      <c r="I172" s="4">
        <f>Nurse[[#This Row],[RN Hours (excl. Admin, DON)]]/Nurse[[#This Row],[MDS Census]]</f>
        <v>0.29753134518665436</v>
      </c>
      <c r="J172" s="4">
        <f>SUM(Nurse[[#This Row],[RN Hours (excl. Admin, DON)]],Nurse[[#This Row],[RN Admin Hours]],Nurse[[#This Row],[RN DON Hours]],Nurse[[#This Row],[LPN Hours (excl. Admin)]],Nurse[[#This Row],[LPN Admin Hours]],Nurse[[#This Row],[CNA Hours]],Nurse[[#This Row],[NA TR Hours]],Nurse[[#This Row],[Med Aide/Tech Hours]])</f>
        <v>796.09535211267598</v>
      </c>
      <c r="K172" s="4">
        <f>SUM(Nurse[[#This Row],[RN Hours (excl. Admin, DON)]],Nurse[[#This Row],[LPN Hours (excl. Admin)]],Nurse[[#This Row],[CNA Hours]],Nurse[[#This Row],[NA TR Hours]],Nurse[[#This Row],[Med Aide/Tech Hours]])</f>
        <v>708.9474647887323</v>
      </c>
      <c r="L172" s="4">
        <f>SUM(Nurse[[#This Row],[RN Hours (excl. Admin, DON)]],Nurse[[#This Row],[RN Admin Hours]],Nurse[[#This Row],[RN DON Hours]])</f>
        <v>138.33098591549296</v>
      </c>
      <c r="M172" s="4">
        <v>59.158450704225352</v>
      </c>
      <c r="N172" s="4">
        <v>73.426056338028175</v>
      </c>
      <c r="O172" s="4">
        <v>5.746478873239437</v>
      </c>
      <c r="P172" s="4">
        <f>SUM(Nurse[[#This Row],[LPN Hours (excl. Admin)]],Nurse[[#This Row],[LPN Admin Hours]])</f>
        <v>185.09084507042255</v>
      </c>
      <c r="Q172" s="4">
        <v>177.11549295774648</v>
      </c>
      <c r="R172" s="4">
        <v>7.975352112676056</v>
      </c>
      <c r="S172" s="4">
        <f>SUM(Nurse[[#This Row],[CNA Hours]],Nurse[[#This Row],[NA TR Hours]],Nurse[[#This Row],[Med Aide/Tech Hours]])</f>
        <v>472.67352112676053</v>
      </c>
      <c r="T172" s="4">
        <v>472.67352112676053</v>
      </c>
      <c r="U172" s="4">
        <v>0</v>
      </c>
      <c r="V172" s="4">
        <v>0</v>
      </c>
      <c r="W1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2" s="4">
        <v>0</v>
      </c>
      <c r="Y172" s="4">
        <v>0</v>
      </c>
      <c r="Z172" s="4">
        <v>0</v>
      </c>
      <c r="AA172" s="4">
        <v>0</v>
      </c>
      <c r="AB172" s="4">
        <v>0</v>
      </c>
      <c r="AC172" s="4">
        <v>0</v>
      </c>
      <c r="AD172" s="4">
        <v>0</v>
      </c>
      <c r="AE172" s="4">
        <v>0</v>
      </c>
      <c r="AF172" s="1">
        <v>235369</v>
      </c>
      <c r="AG172" s="1">
        <v>5</v>
      </c>
      <c r="AH172"/>
    </row>
    <row r="173" spans="1:34" x14ac:dyDescent="0.25">
      <c r="A173" t="s">
        <v>433</v>
      </c>
      <c r="B173" t="s">
        <v>391</v>
      </c>
      <c r="C173" t="s">
        <v>601</v>
      </c>
      <c r="D173" t="s">
        <v>470</v>
      </c>
      <c r="E173" s="4">
        <v>37.369565217391305</v>
      </c>
      <c r="F173" s="4">
        <f>Nurse[[#This Row],[Total Nurse Staff Hours]]/Nurse[[#This Row],[MDS Census]]</f>
        <v>6.7269429901105289</v>
      </c>
      <c r="G173" s="4">
        <f>Nurse[[#This Row],[Total Direct Care Staff Hours]]/Nurse[[#This Row],[MDS Census]]</f>
        <v>6.0210238510762064</v>
      </c>
      <c r="H173" s="4">
        <f>Nurse[[#This Row],[Total RN Hours (w/ Admin, DON)]]/Nurse[[#This Row],[MDS Census]]</f>
        <v>1.964077952297848</v>
      </c>
      <c r="I173" s="4">
        <f>Nurse[[#This Row],[RN Hours (excl. Admin, DON)]]/Nurse[[#This Row],[MDS Census]]</f>
        <v>1.2581588132635253</v>
      </c>
      <c r="J173" s="4">
        <f>SUM(Nurse[[#This Row],[RN Hours (excl. Admin, DON)]],Nurse[[#This Row],[RN Admin Hours]],Nurse[[#This Row],[RN DON Hours]],Nurse[[#This Row],[LPN Hours (excl. Admin)]],Nurse[[#This Row],[LPN Admin Hours]],Nurse[[#This Row],[CNA Hours]],Nurse[[#This Row],[NA TR Hours]],Nurse[[#This Row],[Med Aide/Tech Hours]])</f>
        <v>251.38293478260869</v>
      </c>
      <c r="K173" s="4">
        <f>SUM(Nurse[[#This Row],[RN Hours (excl. Admin, DON)]],Nurse[[#This Row],[LPN Hours (excl. Admin)]],Nurse[[#This Row],[CNA Hours]],Nurse[[#This Row],[NA TR Hours]],Nurse[[#This Row],[Med Aide/Tech Hours]])</f>
        <v>225.00304347826085</v>
      </c>
      <c r="L173" s="4">
        <f>SUM(Nurse[[#This Row],[RN Hours (excl. Admin, DON)]],Nurse[[#This Row],[RN Admin Hours]],Nurse[[#This Row],[RN DON Hours]])</f>
        <v>73.396739130434796</v>
      </c>
      <c r="M173" s="4">
        <v>47.016847826086959</v>
      </c>
      <c r="N173" s="4">
        <v>21.423369565217396</v>
      </c>
      <c r="O173" s="4">
        <v>4.9565217391304346</v>
      </c>
      <c r="P173" s="4">
        <f>SUM(Nurse[[#This Row],[LPN Hours (excl. Admin)]],Nurse[[#This Row],[LPN Admin Hours]])</f>
        <v>58.719782608695645</v>
      </c>
      <c r="Q173" s="4">
        <v>58.719782608695645</v>
      </c>
      <c r="R173" s="4">
        <v>0</v>
      </c>
      <c r="S173" s="4">
        <f>SUM(Nurse[[#This Row],[CNA Hours]],Nurse[[#This Row],[NA TR Hours]],Nurse[[#This Row],[Med Aide/Tech Hours]])</f>
        <v>119.26641304347824</v>
      </c>
      <c r="T173" s="4">
        <v>119.26641304347824</v>
      </c>
      <c r="U173" s="4">
        <v>0</v>
      </c>
      <c r="V173" s="4">
        <v>0</v>
      </c>
      <c r="W1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0.70923913043478259</v>
      </c>
      <c r="X173" s="4">
        <v>0.19086956521739132</v>
      </c>
      <c r="Y173" s="4">
        <v>0</v>
      </c>
      <c r="Z173" s="4">
        <v>0</v>
      </c>
      <c r="AA173" s="4">
        <v>0.5183695652173913</v>
      </c>
      <c r="AB173" s="4">
        <v>0</v>
      </c>
      <c r="AC173" s="4">
        <v>0</v>
      </c>
      <c r="AD173" s="4">
        <v>0</v>
      </c>
      <c r="AE173" s="4">
        <v>0</v>
      </c>
      <c r="AF173" s="1">
        <v>235708</v>
      </c>
      <c r="AG173" s="1">
        <v>5</v>
      </c>
      <c r="AH173"/>
    </row>
    <row r="174" spans="1:34" x14ac:dyDescent="0.25">
      <c r="A174" t="s">
        <v>433</v>
      </c>
      <c r="B174" t="s">
        <v>279</v>
      </c>
      <c r="C174" t="s">
        <v>609</v>
      </c>
      <c r="D174" t="s">
        <v>474</v>
      </c>
      <c r="E174" s="4">
        <v>73.163043478260875</v>
      </c>
      <c r="F174" s="4">
        <f>Nurse[[#This Row],[Total Nurse Staff Hours]]/Nurse[[#This Row],[MDS Census]]</f>
        <v>5.1250289704352987</v>
      </c>
      <c r="G174" s="4">
        <f>Nurse[[#This Row],[Total Direct Care Staff Hours]]/Nurse[[#This Row],[MDS Census]]</f>
        <v>4.4903164462932699</v>
      </c>
      <c r="H174" s="4">
        <f>Nurse[[#This Row],[Total RN Hours (w/ Admin, DON)]]/Nurse[[#This Row],[MDS Census]]</f>
        <v>0.5719432476600802</v>
      </c>
      <c r="I174" s="4">
        <f>Nurse[[#This Row],[RN Hours (excl. Admin, DON)]]/Nurse[[#This Row],[MDS Census]]</f>
        <v>0.19373050066854849</v>
      </c>
      <c r="J174" s="4">
        <f>SUM(Nurse[[#This Row],[RN Hours (excl. Admin, DON)]],Nurse[[#This Row],[RN Admin Hours]],Nurse[[#This Row],[RN DON Hours]],Nurse[[#This Row],[LPN Hours (excl. Admin)]],Nurse[[#This Row],[LPN Admin Hours]],Nurse[[#This Row],[CNA Hours]],Nurse[[#This Row],[NA TR Hours]],Nurse[[#This Row],[Med Aide/Tech Hours]])</f>
        <v>374.96271739130435</v>
      </c>
      <c r="K174" s="4">
        <f>SUM(Nurse[[#This Row],[RN Hours (excl. Admin, DON)]],Nurse[[#This Row],[LPN Hours (excl. Admin)]],Nurse[[#This Row],[CNA Hours]],Nurse[[#This Row],[NA TR Hours]],Nurse[[#This Row],[Med Aide/Tech Hours]])</f>
        <v>328.52521739130435</v>
      </c>
      <c r="L174" s="4">
        <f>SUM(Nurse[[#This Row],[RN Hours (excl. Admin, DON)]],Nurse[[#This Row],[RN Admin Hours]],Nurse[[#This Row],[RN DON Hours]])</f>
        <v>41.845108695652172</v>
      </c>
      <c r="M174" s="4">
        <v>14.173913043478262</v>
      </c>
      <c r="N174" s="4">
        <v>17.589673913043477</v>
      </c>
      <c r="O174" s="4">
        <v>10.081521739130435</v>
      </c>
      <c r="P174" s="4">
        <f>SUM(Nurse[[#This Row],[LPN Hours (excl. Admin)]],Nurse[[#This Row],[LPN Admin Hours]])</f>
        <v>148.69902173913044</v>
      </c>
      <c r="Q174" s="4">
        <v>129.93271739130435</v>
      </c>
      <c r="R174" s="4">
        <v>18.766304347826086</v>
      </c>
      <c r="S174" s="4">
        <f>SUM(Nurse[[#This Row],[CNA Hours]],Nurse[[#This Row],[NA TR Hours]],Nurse[[#This Row],[Med Aide/Tech Hours]])</f>
        <v>184.41858695652175</v>
      </c>
      <c r="T174" s="4">
        <v>184.41858695652175</v>
      </c>
      <c r="U174" s="4">
        <v>0</v>
      </c>
      <c r="V174" s="4">
        <v>0</v>
      </c>
      <c r="W1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4" s="4">
        <v>0</v>
      </c>
      <c r="Y174" s="4">
        <v>0</v>
      </c>
      <c r="Z174" s="4">
        <v>0</v>
      </c>
      <c r="AA174" s="4">
        <v>0</v>
      </c>
      <c r="AB174" s="4">
        <v>0</v>
      </c>
      <c r="AC174" s="4">
        <v>0</v>
      </c>
      <c r="AD174" s="4">
        <v>0</v>
      </c>
      <c r="AE174" s="4">
        <v>0</v>
      </c>
      <c r="AF174" s="1">
        <v>235530</v>
      </c>
      <c r="AG174" s="1">
        <v>5</v>
      </c>
      <c r="AH174"/>
    </row>
    <row r="175" spans="1:34" x14ac:dyDescent="0.25">
      <c r="A175" t="s">
        <v>433</v>
      </c>
      <c r="B175" t="s">
        <v>307</v>
      </c>
      <c r="C175" t="s">
        <v>610</v>
      </c>
      <c r="D175" t="s">
        <v>507</v>
      </c>
      <c r="E175" s="4">
        <v>10.95774647887324</v>
      </c>
      <c r="F175" s="4">
        <f>Nurse[[#This Row],[Total Nurse Staff Hours]]/Nurse[[#This Row],[MDS Census]]</f>
        <v>7.4478277634961421</v>
      </c>
      <c r="G175" s="4">
        <f>Nurse[[#This Row],[Total Direct Care Staff Hours]]/Nurse[[#This Row],[MDS Census]]</f>
        <v>6.2312467866323882</v>
      </c>
      <c r="H175" s="4">
        <f>Nurse[[#This Row],[Total RN Hours (w/ Admin, DON)]]/Nurse[[#This Row],[MDS Census]]</f>
        <v>3.3241902313624667</v>
      </c>
      <c r="I175" s="4">
        <f>Nurse[[#This Row],[RN Hours (excl. Admin, DON)]]/Nurse[[#This Row],[MDS Census]]</f>
        <v>2.1076092544987133</v>
      </c>
      <c r="J175" s="4">
        <f>SUM(Nurse[[#This Row],[RN Hours (excl. Admin, DON)]],Nurse[[#This Row],[RN Admin Hours]],Nurse[[#This Row],[RN DON Hours]],Nurse[[#This Row],[LPN Hours (excl. Admin)]],Nurse[[#This Row],[LPN Admin Hours]],Nurse[[#This Row],[CNA Hours]],Nurse[[#This Row],[NA TR Hours]],Nurse[[#This Row],[Med Aide/Tech Hours]])</f>
        <v>81.611408450704204</v>
      </c>
      <c r="K175" s="4">
        <f>SUM(Nurse[[#This Row],[RN Hours (excl. Admin, DON)]],Nurse[[#This Row],[LPN Hours (excl. Admin)]],Nurse[[#This Row],[CNA Hours]],Nurse[[#This Row],[NA TR Hours]],Nurse[[#This Row],[Med Aide/Tech Hours]])</f>
        <v>68.280422535211244</v>
      </c>
      <c r="L175" s="4">
        <f>SUM(Nurse[[#This Row],[RN Hours (excl. Admin, DON)]],Nurse[[#This Row],[RN Admin Hours]],Nurse[[#This Row],[RN DON Hours]])</f>
        <v>36.42563380281689</v>
      </c>
      <c r="M175" s="4">
        <v>23.09464788732393</v>
      </c>
      <c r="N175" s="4">
        <v>9.422535211267606</v>
      </c>
      <c r="O175" s="4">
        <v>3.908450704225352</v>
      </c>
      <c r="P175" s="4">
        <f>SUM(Nurse[[#This Row],[LPN Hours (excl. Admin)]],Nurse[[#This Row],[LPN Admin Hours]])</f>
        <v>18.057183098591555</v>
      </c>
      <c r="Q175" s="4">
        <v>18.057183098591555</v>
      </c>
      <c r="R175" s="4">
        <v>0</v>
      </c>
      <c r="S175" s="4">
        <f>SUM(Nurse[[#This Row],[CNA Hours]],Nurse[[#This Row],[NA TR Hours]],Nurse[[#This Row],[Med Aide/Tech Hours]])</f>
        <v>27.12859154929577</v>
      </c>
      <c r="T175" s="4">
        <v>27.12859154929577</v>
      </c>
      <c r="U175" s="4">
        <v>0</v>
      </c>
      <c r="V175" s="4">
        <v>0</v>
      </c>
      <c r="W1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5" s="4">
        <v>0</v>
      </c>
      <c r="Y175" s="4">
        <v>0</v>
      </c>
      <c r="Z175" s="4">
        <v>0</v>
      </c>
      <c r="AA175" s="4">
        <v>0</v>
      </c>
      <c r="AB175" s="4">
        <v>0</v>
      </c>
      <c r="AC175" s="4">
        <v>0</v>
      </c>
      <c r="AD175" s="4">
        <v>0</v>
      </c>
      <c r="AE175" s="4">
        <v>0</v>
      </c>
      <c r="AF175" s="1">
        <v>235577</v>
      </c>
      <c r="AG175" s="1">
        <v>5</v>
      </c>
      <c r="AH175"/>
    </row>
    <row r="176" spans="1:34" x14ac:dyDescent="0.25">
      <c r="A176" t="s">
        <v>433</v>
      </c>
      <c r="B176" t="s">
        <v>23</v>
      </c>
      <c r="C176" t="s">
        <v>595</v>
      </c>
      <c r="D176" t="s">
        <v>495</v>
      </c>
      <c r="E176" s="4">
        <v>93.695652173913047</v>
      </c>
      <c r="F176" s="4">
        <f>Nurse[[#This Row],[Total Nurse Staff Hours]]/Nurse[[#This Row],[MDS Census]]</f>
        <v>4.6944245939675167</v>
      </c>
      <c r="G176" s="4">
        <f>Nurse[[#This Row],[Total Direct Care Staff Hours]]/Nurse[[#This Row],[MDS Census]]</f>
        <v>4.1361531322505796</v>
      </c>
      <c r="H176" s="4">
        <f>Nurse[[#This Row],[Total RN Hours (w/ Admin, DON)]]/Nurse[[#This Row],[MDS Census]]</f>
        <v>0.90102552204176334</v>
      </c>
      <c r="I176" s="4">
        <f>Nurse[[#This Row],[RN Hours (excl. Admin, DON)]]/Nurse[[#This Row],[MDS Census]]</f>
        <v>0.46027726218097437</v>
      </c>
      <c r="J176" s="4">
        <f>SUM(Nurse[[#This Row],[RN Hours (excl. Admin, DON)]],Nurse[[#This Row],[RN Admin Hours]],Nurse[[#This Row],[RN DON Hours]],Nurse[[#This Row],[LPN Hours (excl. Admin)]],Nurse[[#This Row],[LPN Admin Hours]],Nurse[[#This Row],[CNA Hours]],Nurse[[#This Row],[NA TR Hours]],Nurse[[#This Row],[Med Aide/Tech Hours]])</f>
        <v>439.84717391304343</v>
      </c>
      <c r="K176" s="4">
        <f>SUM(Nurse[[#This Row],[RN Hours (excl. Admin, DON)]],Nurse[[#This Row],[LPN Hours (excl. Admin)]],Nurse[[#This Row],[CNA Hours]],Nurse[[#This Row],[NA TR Hours]],Nurse[[#This Row],[Med Aide/Tech Hours]])</f>
        <v>387.53956521739127</v>
      </c>
      <c r="L176" s="4">
        <f>SUM(Nurse[[#This Row],[RN Hours (excl. Admin, DON)]],Nurse[[#This Row],[RN Admin Hours]],Nurse[[#This Row],[RN DON Hours]])</f>
        <v>84.42217391304348</v>
      </c>
      <c r="M176" s="4">
        <v>43.125978260869559</v>
      </c>
      <c r="N176" s="4">
        <v>37.067934782608695</v>
      </c>
      <c r="O176" s="4">
        <v>4.2282608695652177</v>
      </c>
      <c r="P176" s="4">
        <f>SUM(Nurse[[#This Row],[LPN Hours (excl. Admin)]],Nurse[[#This Row],[LPN Admin Hours]])</f>
        <v>59.349021739130436</v>
      </c>
      <c r="Q176" s="4">
        <v>48.337608695652172</v>
      </c>
      <c r="R176" s="4">
        <v>11.01141304347826</v>
      </c>
      <c r="S176" s="4">
        <f>SUM(Nurse[[#This Row],[CNA Hours]],Nurse[[#This Row],[NA TR Hours]],Nurse[[#This Row],[Med Aide/Tech Hours]])</f>
        <v>296.07597826086953</v>
      </c>
      <c r="T176" s="4">
        <v>296.07597826086953</v>
      </c>
      <c r="U176" s="4">
        <v>0</v>
      </c>
      <c r="V176" s="4">
        <v>0</v>
      </c>
      <c r="W1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6" s="4">
        <v>0</v>
      </c>
      <c r="Y176" s="4">
        <v>0</v>
      </c>
      <c r="Z176" s="4">
        <v>0</v>
      </c>
      <c r="AA176" s="4">
        <v>0</v>
      </c>
      <c r="AB176" s="4">
        <v>0</v>
      </c>
      <c r="AC176" s="4">
        <v>0</v>
      </c>
      <c r="AD176" s="4">
        <v>0</v>
      </c>
      <c r="AE176" s="4">
        <v>0</v>
      </c>
      <c r="AF176" s="1">
        <v>235025</v>
      </c>
      <c r="AG176" s="1">
        <v>5</v>
      </c>
      <c r="AH176"/>
    </row>
    <row r="177" spans="1:34" x14ac:dyDescent="0.25">
      <c r="A177" t="s">
        <v>433</v>
      </c>
      <c r="B177" t="s">
        <v>356</v>
      </c>
      <c r="C177" t="s">
        <v>577</v>
      </c>
      <c r="D177" t="s">
        <v>467</v>
      </c>
      <c r="E177" s="4">
        <v>47.565217391304351</v>
      </c>
      <c r="F177" s="4">
        <f>Nurse[[#This Row],[Total Nurse Staff Hours]]/Nurse[[#This Row],[MDS Census]]</f>
        <v>3.6285397623400364</v>
      </c>
      <c r="G177" s="4">
        <f>Nurse[[#This Row],[Total Direct Care Staff Hours]]/Nurse[[#This Row],[MDS Census]]</f>
        <v>3.419216179159049</v>
      </c>
      <c r="H177" s="4">
        <f>Nurse[[#This Row],[Total RN Hours (w/ Admin, DON)]]/Nurse[[#This Row],[MDS Census]]</f>
        <v>0.7844241316270566</v>
      </c>
      <c r="I177" s="4">
        <f>Nurse[[#This Row],[RN Hours (excl. Admin, DON)]]/Nurse[[#This Row],[MDS Census]]</f>
        <v>0.57510054844606939</v>
      </c>
      <c r="J177" s="4">
        <f>SUM(Nurse[[#This Row],[RN Hours (excl. Admin, DON)]],Nurse[[#This Row],[RN Admin Hours]],Nurse[[#This Row],[RN DON Hours]],Nurse[[#This Row],[LPN Hours (excl. Admin)]],Nurse[[#This Row],[LPN Admin Hours]],Nurse[[#This Row],[CNA Hours]],Nurse[[#This Row],[NA TR Hours]],Nurse[[#This Row],[Med Aide/Tech Hours]])</f>
        <v>172.59228260869565</v>
      </c>
      <c r="K177" s="4">
        <f>SUM(Nurse[[#This Row],[RN Hours (excl. Admin, DON)]],Nurse[[#This Row],[LPN Hours (excl. Admin)]],Nurse[[#This Row],[CNA Hours]],Nurse[[#This Row],[NA TR Hours]],Nurse[[#This Row],[Med Aide/Tech Hours]])</f>
        <v>162.63576086956522</v>
      </c>
      <c r="L177" s="4">
        <f>SUM(Nurse[[#This Row],[RN Hours (excl. Admin, DON)]],Nurse[[#This Row],[RN Admin Hours]],Nurse[[#This Row],[RN DON Hours]])</f>
        <v>37.311304347826088</v>
      </c>
      <c r="M177" s="4">
        <v>27.35478260869565</v>
      </c>
      <c r="N177" s="4">
        <v>4.2173913043478262</v>
      </c>
      <c r="O177" s="4">
        <v>5.7391304347826084</v>
      </c>
      <c r="P177" s="4">
        <f>SUM(Nurse[[#This Row],[LPN Hours (excl. Admin)]],Nurse[[#This Row],[LPN Admin Hours]])</f>
        <v>34.787282608695669</v>
      </c>
      <c r="Q177" s="4">
        <v>34.787282608695669</v>
      </c>
      <c r="R177" s="4">
        <v>0</v>
      </c>
      <c r="S177" s="4">
        <f>SUM(Nurse[[#This Row],[CNA Hours]],Nurse[[#This Row],[NA TR Hours]],Nurse[[#This Row],[Med Aide/Tech Hours]])</f>
        <v>100.49369565217388</v>
      </c>
      <c r="T177" s="4">
        <v>95.960978260869538</v>
      </c>
      <c r="U177" s="4">
        <v>4.5327173913043461</v>
      </c>
      <c r="V177" s="4">
        <v>0</v>
      </c>
      <c r="W1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44.984999999999999</v>
      </c>
      <c r="X177" s="4">
        <v>17.326521739130438</v>
      </c>
      <c r="Y177" s="4">
        <v>0</v>
      </c>
      <c r="Z177" s="4">
        <v>0</v>
      </c>
      <c r="AA177" s="4">
        <v>14.521195652173908</v>
      </c>
      <c r="AB177" s="4">
        <v>0</v>
      </c>
      <c r="AC177" s="4">
        <v>13.137282608695653</v>
      </c>
      <c r="AD177" s="4">
        <v>0</v>
      </c>
      <c r="AE177" s="4">
        <v>0</v>
      </c>
      <c r="AF177" s="1">
        <v>235640</v>
      </c>
      <c r="AG177" s="1">
        <v>5</v>
      </c>
      <c r="AH177"/>
    </row>
    <row r="178" spans="1:34" x14ac:dyDescent="0.25">
      <c r="A178" t="s">
        <v>433</v>
      </c>
      <c r="B178" t="s">
        <v>165</v>
      </c>
      <c r="C178" t="s">
        <v>675</v>
      </c>
      <c r="D178" t="s">
        <v>482</v>
      </c>
      <c r="E178" s="4">
        <v>102.6195652173913</v>
      </c>
      <c r="F178" s="4">
        <f>Nurse[[#This Row],[Total Nurse Staff Hours]]/Nurse[[#This Row],[MDS Census]]</f>
        <v>3.2168371994492109</v>
      </c>
      <c r="G178" s="4">
        <f>Nurse[[#This Row],[Total Direct Care Staff Hours]]/Nurse[[#This Row],[MDS Census]]</f>
        <v>2.8171020019065773</v>
      </c>
      <c r="H178" s="4">
        <f>Nurse[[#This Row],[Total RN Hours (w/ Admin, DON)]]/Nurse[[#This Row],[MDS Census]]</f>
        <v>0.66959644105497307</v>
      </c>
      <c r="I178" s="4">
        <f>Nurse[[#This Row],[RN Hours (excl. Admin, DON)]]/Nurse[[#This Row],[MDS Census]]</f>
        <v>0.32578752250820892</v>
      </c>
      <c r="J178" s="4">
        <f>SUM(Nurse[[#This Row],[RN Hours (excl. Admin, DON)]],Nurse[[#This Row],[RN Admin Hours]],Nurse[[#This Row],[RN DON Hours]],Nurse[[#This Row],[LPN Hours (excl. Admin)]],Nurse[[#This Row],[LPN Admin Hours]],Nurse[[#This Row],[CNA Hours]],Nurse[[#This Row],[NA TR Hours]],Nurse[[#This Row],[Med Aide/Tech Hours]])</f>
        <v>330.11043478260865</v>
      </c>
      <c r="K178" s="4">
        <f>SUM(Nurse[[#This Row],[RN Hours (excl. Admin, DON)]],Nurse[[#This Row],[LPN Hours (excl. Admin)]],Nurse[[#This Row],[CNA Hours]],Nurse[[#This Row],[NA TR Hours]],Nurse[[#This Row],[Med Aide/Tech Hours]])</f>
        <v>289.0897826086956</v>
      </c>
      <c r="L178" s="4">
        <f>SUM(Nurse[[#This Row],[RN Hours (excl. Admin, DON)]],Nurse[[#This Row],[RN Admin Hours]],Nurse[[#This Row],[RN DON Hours]])</f>
        <v>68.713695652173911</v>
      </c>
      <c r="M178" s="4">
        <v>33.432173913043478</v>
      </c>
      <c r="N178" s="4">
        <v>29.977173913043476</v>
      </c>
      <c r="O178" s="4">
        <v>5.3043478260869561</v>
      </c>
      <c r="P178" s="4">
        <f>SUM(Nurse[[#This Row],[LPN Hours (excl. Admin)]],Nurse[[#This Row],[LPN Admin Hours]])</f>
        <v>53.572065217391284</v>
      </c>
      <c r="Q178" s="4">
        <v>47.832934782608675</v>
      </c>
      <c r="R178" s="4">
        <v>5.7391304347826084</v>
      </c>
      <c r="S178" s="4">
        <f>SUM(Nurse[[#This Row],[CNA Hours]],Nurse[[#This Row],[NA TR Hours]],Nurse[[#This Row],[Med Aide/Tech Hours]])</f>
        <v>207.82467391304345</v>
      </c>
      <c r="T178" s="4">
        <v>207.82467391304345</v>
      </c>
      <c r="U178" s="4">
        <v>0</v>
      </c>
      <c r="V178" s="4">
        <v>0</v>
      </c>
      <c r="W1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8" s="4">
        <v>0</v>
      </c>
      <c r="Y178" s="4">
        <v>0</v>
      </c>
      <c r="Z178" s="4">
        <v>0</v>
      </c>
      <c r="AA178" s="4">
        <v>0</v>
      </c>
      <c r="AB178" s="4">
        <v>0</v>
      </c>
      <c r="AC178" s="4">
        <v>0</v>
      </c>
      <c r="AD178" s="4">
        <v>0</v>
      </c>
      <c r="AE178" s="4">
        <v>0</v>
      </c>
      <c r="AF178" s="1">
        <v>235356</v>
      </c>
      <c r="AG178" s="1">
        <v>5</v>
      </c>
      <c r="AH178"/>
    </row>
    <row r="179" spans="1:34" x14ac:dyDescent="0.25">
      <c r="A179" t="s">
        <v>433</v>
      </c>
      <c r="B179" t="s">
        <v>120</v>
      </c>
      <c r="C179" t="s">
        <v>654</v>
      </c>
      <c r="D179" t="s">
        <v>527</v>
      </c>
      <c r="E179" s="4">
        <v>102.40217391304348</v>
      </c>
      <c r="F179" s="4">
        <f>Nurse[[#This Row],[Total Nurse Staff Hours]]/Nurse[[#This Row],[MDS Census]]</f>
        <v>4.1575066341152738</v>
      </c>
      <c r="G179" s="4">
        <f>Nurse[[#This Row],[Total Direct Care Staff Hours]]/Nurse[[#This Row],[MDS Census]]</f>
        <v>3.718818596751936</v>
      </c>
      <c r="H179" s="4">
        <f>Nurse[[#This Row],[Total RN Hours (w/ Admin, DON)]]/Nurse[[#This Row],[MDS Census]]</f>
        <v>1.0345515338074514</v>
      </c>
      <c r="I179" s="4">
        <f>Nurse[[#This Row],[RN Hours (excl. Admin, DON)]]/Nurse[[#This Row],[MDS Census]]</f>
        <v>0.70712026324169408</v>
      </c>
      <c r="J179" s="4">
        <f>SUM(Nurse[[#This Row],[RN Hours (excl. Admin, DON)]],Nurse[[#This Row],[RN Admin Hours]],Nurse[[#This Row],[RN DON Hours]],Nurse[[#This Row],[LPN Hours (excl. Admin)]],Nurse[[#This Row],[LPN Admin Hours]],Nurse[[#This Row],[CNA Hours]],Nurse[[#This Row],[NA TR Hours]],Nurse[[#This Row],[Med Aide/Tech Hours]])</f>
        <v>425.73771739130427</v>
      </c>
      <c r="K179" s="4">
        <f>SUM(Nurse[[#This Row],[RN Hours (excl. Admin, DON)]],Nurse[[#This Row],[LPN Hours (excl. Admin)]],Nurse[[#This Row],[CNA Hours]],Nurse[[#This Row],[NA TR Hours]],Nurse[[#This Row],[Med Aide/Tech Hours]])</f>
        <v>380.8151086956521</v>
      </c>
      <c r="L179" s="4">
        <f>SUM(Nurse[[#This Row],[RN Hours (excl. Admin, DON)]],Nurse[[#This Row],[RN Admin Hours]],Nurse[[#This Row],[RN DON Hours]])</f>
        <v>105.94032608695652</v>
      </c>
      <c r="M179" s="4">
        <v>72.41065217391305</v>
      </c>
      <c r="N179" s="4">
        <v>28.225326086956521</v>
      </c>
      <c r="O179" s="4">
        <v>5.3043478260869561</v>
      </c>
      <c r="P179" s="4">
        <f>SUM(Nurse[[#This Row],[LPN Hours (excl. Admin)]],Nurse[[#This Row],[LPN Admin Hours]])</f>
        <v>56.100217391304348</v>
      </c>
      <c r="Q179" s="4">
        <v>44.70728260869565</v>
      </c>
      <c r="R179" s="4">
        <v>11.392934782608696</v>
      </c>
      <c r="S179" s="4">
        <f>SUM(Nurse[[#This Row],[CNA Hours]],Nurse[[#This Row],[NA TR Hours]],Nurse[[#This Row],[Med Aide/Tech Hours]])</f>
        <v>263.6971739130434</v>
      </c>
      <c r="T179" s="4">
        <v>257.60260869565212</v>
      </c>
      <c r="U179" s="4">
        <v>6.0945652173913052</v>
      </c>
      <c r="V179" s="4">
        <v>0</v>
      </c>
      <c r="W1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9" s="4">
        <v>0</v>
      </c>
      <c r="Y179" s="4">
        <v>0</v>
      </c>
      <c r="Z179" s="4">
        <v>0</v>
      </c>
      <c r="AA179" s="4">
        <v>0</v>
      </c>
      <c r="AB179" s="4">
        <v>0</v>
      </c>
      <c r="AC179" s="4">
        <v>0</v>
      </c>
      <c r="AD179" s="4">
        <v>0</v>
      </c>
      <c r="AE179" s="4">
        <v>0</v>
      </c>
      <c r="AF179" s="1">
        <v>235280</v>
      </c>
      <c r="AG179" s="1">
        <v>5</v>
      </c>
      <c r="AH179"/>
    </row>
    <row r="180" spans="1:34" x14ac:dyDescent="0.25">
      <c r="A180" t="s">
        <v>433</v>
      </c>
      <c r="B180" t="s">
        <v>266</v>
      </c>
      <c r="C180" t="s">
        <v>644</v>
      </c>
      <c r="D180" t="s">
        <v>491</v>
      </c>
      <c r="E180" s="4">
        <v>62.967391304347828</v>
      </c>
      <c r="F180" s="4">
        <f>Nurse[[#This Row],[Total Nurse Staff Hours]]/Nurse[[#This Row],[MDS Census]]</f>
        <v>3.3555411703780429</v>
      </c>
      <c r="G180" s="4">
        <f>Nurse[[#This Row],[Total Direct Care Staff Hours]]/Nurse[[#This Row],[MDS Census]]</f>
        <v>2.9911876402554811</v>
      </c>
      <c r="H180" s="4">
        <f>Nurse[[#This Row],[Total RN Hours (w/ Admin, DON)]]/Nurse[[#This Row],[MDS Census]]</f>
        <v>0.81126359399274983</v>
      </c>
      <c r="I180" s="4">
        <f>Nurse[[#This Row],[RN Hours (excl. Admin, DON)]]/Nurse[[#This Row],[MDS Census]]</f>
        <v>0.44716899706542368</v>
      </c>
      <c r="J180" s="4">
        <f>SUM(Nurse[[#This Row],[RN Hours (excl. Admin, DON)]],Nurse[[#This Row],[RN Admin Hours]],Nurse[[#This Row],[RN DON Hours]],Nurse[[#This Row],[LPN Hours (excl. Admin)]],Nurse[[#This Row],[LPN Admin Hours]],Nurse[[#This Row],[CNA Hours]],Nurse[[#This Row],[NA TR Hours]],Nurse[[#This Row],[Med Aide/Tech Hours]])</f>
        <v>211.28967391304352</v>
      </c>
      <c r="K180" s="4">
        <f>SUM(Nurse[[#This Row],[RN Hours (excl. Admin, DON)]],Nurse[[#This Row],[LPN Hours (excl. Admin)]],Nurse[[#This Row],[CNA Hours]],Nurse[[#This Row],[NA TR Hours]],Nurse[[#This Row],[Med Aide/Tech Hours]])</f>
        <v>188.34728260869568</v>
      </c>
      <c r="L180" s="4">
        <f>SUM(Nurse[[#This Row],[RN Hours (excl. Admin, DON)]],Nurse[[#This Row],[RN Admin Hours]],Nurse[[#This Row],[RN DON Hours]])</f>
        <v>51.083152173913042</v>
      </c>
      <c r="M180" s="4">
        <v>28.157065217391299</v>
      </c>
      <c r="N180" s="4">
        <v>11.817391304347826</v>
      </c>
      <c r="O180" s="4">
        <v>11.108695652173912</v>
      </c>
      <c r="P180" s="4">
        <f>SUM(Nurse[[#This Row],[LPN Hours (excl. Admin)]],Nurse[[#This Row],[LPN Admin Hours]])</f>
        <v>31.596304347826102</v>
      </c>
      <c r="Q180" s="4">
        <v>31.580000000000016</v>
      </c>
      <c r="R180" s="4">
        <v>1.6304347826086956E-2</v>
      </c>
      <c r="S180" s="4">
        <f>SUM(Nurse[[#This Row],[CNA Hours]],Nurse[[#This Row],[NA TR Hours]],Nurse[[#This Row],[Med Aide/Tech Hours]])</f>
        <v>128.61021739130436</v>
      </c>
      <c r="T180" s="4">
        <v>124.82434782608698</v>
      </c>
      <c r="U180" s="4">
        <v>3.7858695652173915</v>
      </c>
      <c r="V180" s="4">
        <v>0</v>
      </c>
      <c r="W1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6.7967391304347835</v>
      </c>
      <c r="X180" s="4">
        <v>5.1807608695652183</v>
      </c>
      <c r="Y180" s="4">
        <v>0</v>
      </c>
      <c r="Z180" s="4">
        <v>0</v>
      </c>
      <c r="AA180" s="4">
        <v>1.615978260869565</v>
      </c>
      <c r="AB180" s="4">
        <v>0</v>
      </c>
      <c r="AC180" s="4">
        <v>0</v>
      </c>
      <c r="AD180" s="4">
        <v>0</v>
      </c>
      <c r="AE180" s="4">
        <v>0</v>
      </c>
      <c r="AF180" s="1">
        <v>235517</v>
      </c>
      <c r="AG180" s="1">
        <v>5</v>
      </c>
      <c r="AH180"/>
    </row>
    <row r="181" spans="1:34" x14ac:dyDescent="0.25">
      <c r="A181" t="s">
        <v>433</v>
      </c>
      <c r="B181" t="s">
        <v>368</v>
      </c>
      <c r="C181" t="s">
        <v>572</v>
      </c>
      <c r="D181" t="s">
        <v>491</v>
      </c>
      <c r="E181" s="4">
        <v>81.804347826086953</v>
      </c>
      <c r="F181" s="4">
        <f>Nurse[[#This Row],[Total Nurse Staff Hours]]/Nurse[[#This Row],[MDS Census]]</f>
        <v>3.6520648418814781</v>
      </c>
      <c r="G181" s="4">
        <f>Nurse[[#This Row],[Total Direct Care Staff Hours]]/Nurse[[#This Row],[MDS Census]]</f>
        <v>3.2921140047834174</v>
      </c>
      <c r="H181" s="4">
        <f>Nurse[[#This Row],[Total RN Hours (w/ Admin, DON)]]/Nurse[[#This Row],[MDS Census]]</f>
        <v>0.60579457879351584</v>
      </c>
      <c r="I181" s="4">
        <f>Nurse[[#This Row],[RN Hours (excl. Admin, DON)]]/Nurse[[#This Row],[MDS Census]]</f>
        <v>0.35502524581450973</v>
      </c>
      <c r="J181" s="4">
        <f>SUM(Nurse[[#This Row],[RN Hours (excl. Admin, DON)]],Nurse[[#This Row],[RN Admin Hours]],Nurse[[#This Row],[RN DON Hours]],Nurse[[#This Row],[LPN Hours (excl. Admin)]],Nurse[[#This Row],[LPN Admin Hours]],Nurse[[#This Row],[CNA Hours]],Nurse[[#This Row],[NA TR Hours]],Nurse[[#This Row],[Med Aide/Tech Hours]])</f>
        <v>298.75478260869568</v>
      </c>
      <c r="K181" s="4">
        <f>SUM(Nurse[[#This Row],[RN Hours (excl. Admin, DON)]],Nurse[[#This Row],[LPN Hours (excl. Admin)]],Nurse[[#This Row],[CNA Hours]],Nurse[[#This Row],[NA TR Hours]],Nurse[[#This Row],[Med Aide/Tech Hours]])</f>
        <v>269.30923913043478</v>
      </c>
      <c r="L181" s="4">
        <f>SUM(Nurse[[#This Row],[RN Hours (excl. Admin, DON)]],Nurse[[#This Row],[RN Admin Hours]],Nurse[[#This Row],[RN DON Hours]])</f>
        <v>49.556630434782605</v>
      </c>
      <c r="M181" s="4">
        <v>29.042608695652174</v>
      </c>
      <c r="N181" s="4">
        <v>14.829347826086956</v>
      </c>
      <c r="O181" s="4">
        <v>5.6846739130434782</v>
      </c>
      <c r="P181" s="4">
        <f>SUM(Nurse[[#This Row],[LPN Hours (excl. Admin)]],Nurse[[#This Row],[LPN Admin Hours]])</f>
        <v>67.019673913043476</v>
      </c>
      <c r="Q181" s="4">
        <v>58.088152173913038</v>
      </c>
      <c r="R181" s="4">
        <v>8.9315217391304333</v>
      </c>
      <c r="S181" s="4">
        <f>SUM(Nurse[[#This Row],[CNA Hours]],Nurse[[#This Row],[NA TR Hours]],Nurse[[#This Row],[Med Aide/Tech Hours]])</f>
        <v>182.17847826086958</v>
      </c>
      <c r="T181" s="4">
        <v>182.17847826086958</v>
      </c>
      <c r="U181" s="4">
        <v>0</v>
      </c>
      <c r="V181" s="4">
        <v>0</v>
      </c>
      <c r="W1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1" s="4">
        <v>0</v>
      </c>
      <c r="Y181" s="4">
        <v>0</v>
      </c>
      <c r="Z181" s="4">
        <v>0</v>
      </c>
      <c r="AA181" s="4">
        <v>0</v>
      </c>
      <c r="AB181" s="4">
        <v>0</v>
      </c>
      <c r="AC181" s="4">
        <v>0</v>
      </c>
      <c r="AD181" s="4">
        <v>0</v>
      </c>
      <c r="AE181" s="4">
        <v>0</v>
      </c>
      <c r="AF181" s="1">
        <v>235653</v>
      </c>
      <c r="AG181" s="1">
        <v>5</v>
      </c>
      <c r="AH181"/>
    </row>
    <row r="182" spans="1:34" x14ac:dyDescent="0.25">
      <c r="A182" t="s">
        <v>433</v>
      </c>
      <c r="B182" t="s">
        <v>126</v>
      </c>
      <c r="C182" t="s">
        <v>655</v>
      </c>
      <c r="D182" t="s">
        <v>514</v>
      </c>
      <c r="E182" s="4">
        <v>56.771739130434781</v>
      </c>
      <c r="F182" s="4">
        <f>Nurse[[#This Row],[Total Nurse Staff Hours]]/Nurse[[#This Row],[MDS Census]]</f>
        <v>3.7910128278766986</v>
      </c>
      <c r="G182" s="4">
        <f>Nurse[[#This Row],[Total Direct Care Staff Hours]]/Nurse[[#This Row],[MDS Census]]</f>
        <v>3.4245127321462752</v>
      </c>
      <c r="H182" s="4">
        <f>Nurse[[#This Row],[Total RN Hours (w/ Admin, DON)]]/Nurse[[#This Row],[MDS Census]]</f>
        <v>0.71646180356117184</v>
      </c>
      <c r="I182" s="4">
        <f>Nurse[[#This Row],[RN Hours (excl. Admin, DON)]]/Nurse[[#This Row],[MDS Census]]</f>
        <v>0.42763737315718942</v>
      </c>
      <c r="J182" s="4">
        <f>SUM(Nurse[[#This Row],[RN Hours (excl. Admin, DON)]],Nurse[[#This Row],[RN Admin Hours]],Nurse[[#This Row],[RN DON Hours]],Nurse[[#This Row],[LPN Hours (excl. Admin)]],Nurse[[#This Row],[LPN Admin Hours]],Nurse[[#This Row],[CNA Hours]],Nurse[[#This Row],[NA TR Hours]],Nurse[[#This Row],[Med Aide/Tech Hours]])</f>
        <v>215.22239130434778</v>
      </c>
      <c r="K182" s="4">
        <f>SUM(Nurse[[#This Row],[RN Hours (excl. Admin, DON)]],Nurse[[#This Row],[LPN Hours (excl. Admin)]],Nurse[[#This Row],[CNA Hours]],Nurse[[#This Row],[NA TR Hours]],Nurse[[#This Row],[Med Aide/Tech Hours]])</f>
        <v>194.41554347826082</v>
      </c>
      <c r="L182" s="4">
        <f>SUM(Nurse[[#This Row],[RN Hours (excl. Admin, DON)]],Nurse[[#This Row],[RN Admin Hours]],Nurse[[#This Row],[RN DON Hours]])</f>
        <v>40.674782608695658</v>
      </c>
      <c r="M182" s="4">
        <v>24.27771739130435</v>
      </c>
      <c r="N182" s="4">
        <v>11.060108695652174</v>
      </c>
      <c r="O182" s="4">
        <v>5.3369565217391308</v>
      </c>
      <c r="P182" s="4">
        <f>SUM(Nurse[[#This Row],[LPN Hours (excl. Admin)]],Nurse[[#This Row],[LPN Admin Hours]])</f>
        <v>40.664782608695653</v>
      </c>
      <c r="Q182" s="4">
        <v>36.255000000000003</v>
      </c>
      <c r="R182" s="4">
        <v>4.409782608695652</v>
      </c>
      <c r="S182" s="4">
        <f>SUM(Nurse[[#This Row],[CNA Hours]],Nurse[[#This Row],[NA TR Hours]],Nurse[[#This Row],[Med Aide/Tech Hours]])</f>
        <v>133.88282608695647</v>
      </c>
      <c r="T182" s="4">
        <v>133.88282608695647</v>
      </c>
      <c r="U182" s="4">
        <v>0</v>
      </c>
      <c r="V182" s="4">
        <v>0</v>
      </c>
      <c r="W1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15.154782608695649</v>
      </c>
      <c r="X182" s="4">
        <v>8.5836956521739101</v>
      </c>
      <c r="Y182" s="4">
        <v>0</v>
      </c>
      <c r="Z182" s="4">
        <v>0</v>
      </c>
      <c r="AA182" s="4">
        <v>3.0579347826086956</v>
      </c>
      <c r="AB182" s="4">
        <v>0</v>
      </c>
      <c r="AC182" s="4">
        <v>3.5131521739130438</v>
      </c>
      <c r="AD182" s="4">
        <v>0</v>
      </c>
      <c r="AE182" s="4">
        <v>0</v>
      </c>
      <c r="AF182" s="1">
        <v>235286</v>
      </c>
      <c r="AG182" s="1">
        <v>5</v>
      </c>
      <c r="AH182"/>
    </row>
    <row r="183" spans="1:34" x14ac:dyDescent="0.25">
      <c r="A183" t="s">
        <v>433</v>
      </c>
      <c r="B183" t="s">
        <v>303</v>
      </c>
      <c r="C183" t="s">
        <v>725</v>
      </c>
      <c r="D183" t="s">
        <v>540</v>
      </c>
      <c r="E183" s="4">
        <v>55.478260869565219</v>
      </c>
      <c r="F183" s="4">
        <f>Nurse[[#This Row],[Total Nurse Staff Hours]]/Nurse[[#This Row],[MDS Census]]</f>
        <v>3.9679780564263329</v>
      </c>
      <c r="G183" s="4">
        <f>Nurse[[#This Row],[Total Direct Care Staff Hours]]/Nurse[[#This Row],[MDS Census]]</f>
        <v>3.5389518025078379</v>
      </c>
      <c r="H183" s="4">
        <f>Nurse[[#This Row],[Total RN Hours (w/ Admin, DON)]]/Nurse[[#This Row],[MDS Census]]</f>
        <v>1.5709913793103452</v>
      </c>
      <c r="I183" s="4">
        <f>Nurse[[#This Row],[RN Hours (excl. Admin, DON)]]/Nurse[[#This Row],[MDS Census]]</f>
        <v>1.1422590125391854</v>
      </c>
      <c r="J183" s="4">
        <f>SUM(Nurse[[#This Row],[RN Hours (excl. Admin, DON)]],Nurse[[#This Row],[RN Admin Hours]],Nurse[[#This Row],[RN DON Hours]],Nurse[[#This Row],[LPN Hours (excl. Admin)]],Nurse[[#This Row],[LPN Admin Hours]],Nurse[[#This Row],[CNA Hours]],Nurse[[#This Row],[NA TR Hours]],Nurse[[#This Row],[Med Aide/Tech Hours]])</f>
        <v>220.13652173913047</v>
      </c>
      <c r="K183" s="4">
        <f>SUM(Nurse[[#This Row],[RN Hours (excl. Admin, DON)]],Nurse[[#This Row],[LPN Hours (excl. Admin)]],Nurse[[#This Row],[CNA Hours]],Nurse[[#This Row],[NA TR Hours]],Nurse[[#This Row],[Med Aide/Tech Hours]])</f>
        <v>196.33489130434788</v>
      </c>
      <c r="L183" s="4">
        <f>SUM(Nurse[[#This Row],[RN Hours (excl. Admin, DON)]],Nurse[[#This Row],[RN Admin Hours]],Nurse[[#This Row],[RN DON Hours]])</f>
        <v>87.155869565217415</v>
      </c>
      <c r="M183" s="4">
        <v>63.370543478260892</v>
      </c>
      <c r="N183" s="4">
        <v>18.480978260869566</v>
      </c>
      <c r="O183" s="4">
        <v>5.3043478260869561</v>
      </c>
      <c r="P183" s="4">
        <f>SUM(Nurse[[#This Row],[LPN Hours (excl. Admin)]],Nurse[[#This Row],[LPN Admin Hours]])</f>
        <v>10.536413043478262</v>
      </c>
      <c r="Q183" s="4">
        <v>10.520108695652175</v>
      </c>
      <c r="R183" s="4">
        <v>1.6304347826086956E-2</v>
      </c>
      <c r="S183" s="4">
        <f>SUM(Nurse[[#This Row],[CNA Hours]],Nurse[[#This Row],[NA TR Hours]],Nurse[[#This Row],[Med Aide/Tech Hours]])</f>
        <v>122.4442391304348</v>
      </c>
      <c r="T183" s="4">
        <v>122.4442391304348</v>
      </c>
      <c r="U183" s="4">
        <v>0</v>
      </c>
      <c r="V183" s="4">
        <v>0</v>
      </c>
      <c r="W1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3" s="4">
        <v>0</v>
      </c>
      <c r="Y183" s="4">
        <v>0</v>
      </c>
      <c r="Z183" s="4">
        <v>0</v>
      </c>
      <c r="AA183" s="4">
        <v>0</v>
      </c>
      <c r="AB183" s="4">
        <v>0</v>
      </c>
      <c r="AC183" s="4">
        <v>0</v>
      </c>
      <c r="AD183" s="4">
        <v>0</v>
      </c>
      <c r="AE183" s="4">
        <v>0</v>
      </c>
      <c r="AF183" s="1">
        <v>235566</v>
      </c>
      <c r="AG183" s="1">
        <v>5</v>
      </c>
      <c r="AH183"/>
    </row>
    <row r="184" spans="1:34" x14ac:dyDescent="0.25">
      <c r="A184" t="s">
        <v>433</v>
      </c>
      <c r="B184" t="s">
        <v>21</v>
      </c>
      <c r="C184" t="s">
        <v>594</v>
      </c>
      <c r="D184" t="s">
        <v>494</v>
      </c>
      <c r="E184" s="4">
        <v>68.380434782608702</v>
      </c>
      <c r="F184" s="4">
        <f>Nurse[[#This Row],[Total Nurse Staff Hours]]/Nurse[[#This Row],[MDS Census]]</f>
        <v>3.8825512637100617</v>
      </c>
      <c r="G184" s="4">
        <f>Nurse[[#This Row],[Total Direct Care Staff Hours]]/Nurse[[#This Row],[MDS Census]]</f>
        <v>3.505425210618343</v>
      </c>
      <c r="H184" s="4">
        <f>Nurse[[#This Row],[Total RN Hours (w/ Admin, DON)]]/Nurse[[#This Row],[MDS Census]]</f>
        <v>0.70076617389922125</v>
      </c>
      <c r="I184" s="4">
        <f>Nurse[[#This Row],[RN Hours (excl. Admin, DON)]]/Nurse[[#This Row],[MDS Census]]</f>
        <v>0.3986679383245908</v>
      </c>
      <c r="J184" s="4">
        <f>SUM(Nurse[[#This Row],[RN Hours (excl. Admin, DON)]],Nurse[[#This Row],[RN Admin Hours]],Nurse[[#This Row],[RN DON Hours]],Nurse[[#This Row],[LPN Hours (excl. Admin)]],Nurse[[#This Row],[LPN Admin Hours]],Nurse[[#This Row],[CNA Hours]],Nurse[[#This Row],[NA TR Hours]],Nurse[[#This Row],[Med Aide/Tech Hours]])</f>
        <v>265.49054347826086</v>
      </c>
      <c r="K184" s="4">
        <f>SUM(Nurse[[#This Row],[RN Hours (excl. Admin, DON)]],Nurse[[#This Row],[LPN Hours (excl. Admin)]],Nurse[[#This Row],[CNA Hours]],Nurse[[#This Row],[NA TR Hours]],Nurse[[#This Row],[Med Aide/Tech Hours]])</f>
        <v>239.70249999999999</v>
      </c>
      <c r="L184" s="4">
        <f>SUM(Nurse[[#This Row],[RN Hours (excl. Admin, DON)]],Nurse[[#This Row],[RN Admin Hours]],Nurse[[#This Row],[RN DON Hours]])</f>
        <v>47.918695652173923</v>
      </c>
      <c r="M184" s="4">
        <v>27.261086956521748</v>
      </c>
      <c r="N184" s="4">
        <v>15.961956521739131</v>
      </c>
      <c r="O184" s="4">
        <v>4.6956521739130439</v>
      </c>
      <c r="P184" s="4">
        <f>SUM(Nurse[[#This Row],[LPN Hours (excl. Admin)]],Nurse[[#This Row],[LPN Admin Hours]])</f>
        <v>44.996521739130429</v>
      </c>
      <c r="Q184" s="4">
        <v>39.866086956521734</v>
      </c>
      <c r="R184" s="4">
        <v>5.1304347826086953</v>
      </c>
      <c r="S184" s="4">
        <f>SUM(Nurse[[#This Row],[CNA Hours]],Nurse[[#This Row],[NA TR Hours]],Nurse[[#This Row],[Med Aide/Tech Hours]])</f>
        <v>172.57532608695652</v>
      </c>
      <c r="T184" s="4">
        <v>172.57532608695652</v>
      </c>
      <c r="U184" s="4">
        <v>0</v>
      </c>
      <c r="V184" s="4">
        <v>0</v>
      </c>
      <c r="W1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4" s="4">
        <v>0</v>
      </c>
      <c r="Y184" s="4">
        <v>0</v>
      </c>
      <c r="Z184" s="4">
        <v>0</v>
      </c>
      <c r="AA184" s="4">
        <v>0</v>
      </c>
      <c r="AB184" s="4">
        <v>0</v>
      </c>
      <c r="AC184" s="4">
        <v>0</v>
      </c>
      <c r="AD184" s="4">
        <v>0</v>
      </c>
      <c r="AE184" s="4">
        <v>0</v>
      </c>
      <c r="AF184" s="1">
        <v>235022</v>
      </c>
      <c r="AG184" s="1">
        <v>5</v>
      </c>
      <c r="AH184"/>
    </row>
    <row r="185" spans="1:34" x14ac:dyDescent="0.25">
      <c r="A185" t="s">
        <v>433</v>
      </c>
      <c r="B185" t="s">
        <v>123</v>
      </c>
      <c r="C185" t="s">
        <v>644</v>
      </c>
      <c r="D185" t="s">
        <v>491</v>
      </c>
      <c r="E185" s="4">
        <v>60.695652173913047</v>
      </c>
      <c r="F185" s="4">
        <f>Nurse[[#This Row],[Total Nurse Staff Hours]]/Nurse[[#This Row],[MDS Census]]</f>
        <v>4.4020952722063029</v>
      </c>
      <c r="G185" s="4">
        <f>Nurse[[#This Row],[Total Direct Care Staff Hours]]/Nurse[[#This Row],[MDS Census]]</f>
        <v>4.0796203438395402</v>
      </c>
      <c r="H185" s="4">
        <f>Nurse[[#This Row],[Total RN Hours (w/ Admin, DON)]]/Nurse[[#This Row],[MDS Census]]</f>
        <v>1.3273352435530086</v>
      </c>
      <c r="I185" s="4">
        <f>Nurse[[#This Row],[RN Hours (excl. Admin, DON)]]/Nurse[[#This Row],[MDS Census]]</f>
        <v>1.0050393982808021</v>
      </c>
      <c r="J185" s="4">
        <f>SUM(Nurse[[#This Row],[RN Hours (excl. Admin, DON)]],Nurse[[#This Row],[RN Admin Hours]],Nurse[[#This Row],[RN DON Hours]],Nurse[[#This Row],[LPN Hours (excl. Admin)]],Nurse[[#This Row],[LPN Admin Hours]],Nurse[[#This Row],[CNA Hours]],Nurse[[#This Row],[NA TR Hours]],Nurse[[#This Row],[Med Aide/Tech Hours]])</f>
        <v>267.18804347826085</v>
      </c>
      <c r="K185" s="4">
        <f>SUM(Nurse[[#This Row],[RN Hours (excl. Admin, DON)]],Nurse[[#This Row],[LPN Hours (excl. Admin)]],Nurse[[#This Row],[CNA Hours]],Nurse[[#This Row],[NA TR Hours]],Nurse[[#This Row],[Med Aide/Tech Hours]])</f>
        <v>247.6152173913043</v>
      </c>
      <c r="L185" s="4">
        <f>SUM(Nurse[[#This Row],[RN Hours (excl. Admin, DON)]],Nurse[[#This Row],[RN Admin Hours]],Nurse[[#This Row],[RN DON Hours]])</f>
        <v>80.563478260869573</v>
      </c>
      <c r="M185" s="4">
        <v>61.001521739130432</v>
      </c>
      <c r="N185" s="4">
        <v>15.127173913043478</v>
      </c>
      <c r="O185" s="4">
        <v>4.4347826086956523</v>
      </c>
      <c r="P185" s="4">
        <f>SUM(Nurse[[#This Row],[LPN Hours (excl. Admin)]],Nurse[[#This Row],[LPN Admin Hours]])</f>
        <v>36.535978260869577</v>
      </c>
      <c r="Q185" s="4">
        <v>36.525108695652186</v>
      </c>
      <c r="R185" s="4">
        <v>1.0869565217391304E-2</v>
      </c>
      <c r="S185" s="4">
        <f>SUM(Nurse[[#This Row],[CNA Hours]],Nurse[[#This Row],[NA TR Hours]],Nurse[[#This Row],[Med Aide/Tech Hours]])</f>
        <v>150.08858695652168</v>
      </c>
      <c r="T185" s="4">
        <v>149.73423913043473</v>
      </c>
      <c r="U185" s="4">
        <v>0.35434782608695653</v>
      </c>
      <c r="V185" s="4">
        <v>0</v>
      </c>
      <c r="W1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3.0666304347826085</v>
      </c>
      <c r="X185" s="4">
        <v>3.0666304347826085</v>
      </c>
      <c r="Y185" s="4">
        <v>0</v>
      </c>
      <c r="Z185" s="4">
        <v>0</v>
      </c>
      <c r="AA185" s="4">
        <v>0</v>
      </c>
      <c r="AB185" s="4">
        <v>0</v>
      </c>
      <c r="AC185" s="4">
        <v>0</v>
      </c>
      <c r="AD185" s="4">
        <v>0</v>
      </c>
      <c r="AE185" s="4">
        <v>0</v>
      </c>
      <c r="AF185" s="1">
        <v>235283</v>
      </c>
      <c r="AG185" s="1">
        <v>5</v>
      </c>
      <c r="AH185"/>
    </row>
    <row r="186" spans="1:34" x14ac:dyDescent="0.25">
      <c r="A186" t="s">
        <v>433</v>
      </c>
      <c r="B186" t="s">
        <v>132</v>
      </c>
      <c r="C186" t="s">
        <v>563</v>
      </c>
      <c r="D186" t="s">
        <v>501</v>
      </c>
      <c r="E186" s="4">
        <v>60.695652173913047</v>
      </c>
      <c r="F186" s="4">
        <f>Nurse[[#This Row],[Total Nurse Staff Hours]]/Nurse[[#This Row],[MDS Census]]</f>
        <v>4.3730569484240691</v>
      </c>
      <c r="G186" s="4">
        <f>Nurse[[#This Row],[Total Direct Care Staff Hours]]/Nurse[[#This Row],[MDS Census]]</f>
        <v>4.1144609598853874</v>
      </c>
      <c r="H186" s="4">
        <f>Nurse[[#This Row],[Total RN Hours (w/ Admin, DON)]]/Nurse[[#This Row],[MDS Census]]</f>
        <v>0.86479763610315208</v>
      </c>
      <c r="I186" s="4">
        <f>Nurse[[#This Row],[RN Hours (excl. Admin, DON)]]/Nurse[[#This Row],[MDS Census]]</f>
        <v>0.60620164756447004</v>
      </c>
      <c r="J186" s="4">
        <f>SUM(Nurse[[#This Row],[RN Hours (excl. Admin, DON)]],Nurse[[#This Row],[RN Admin Hours]],Nurse[[#This Row],[RN DON Hours]],Nurse[[#This Row],[LPN Hours (excl. Admin)]],Nurse[[#This Row],[LPN Admin Hours]],Nurse[[#This Row],[CNA Hours]],Nurse[[#This Row],[NA TR Hours]],Nurse[[#This Row],[Med Aide/Tech Hours]])</f>
        <v>265.42554347826092</v>
      </c>
      <c r="K186" s="4">
        <f>SUM(Nurse[[#This Row],[RN Hours (excl. Admin, DON)]],Nurse[[#This Row],[LPN Hours (excl. Admin)]],Nurse[[#This Row],[CNA Hours]],Nurse[[#This Row],[NA TR Hours]],Nurse[[#This Row],[Med Aide/Tech Hours]])</f>
        <v>249.72989130434786</v>
      </c>
      <c r="L186" s="4">
        <f>SUM(Nurse[[#This Row],[RN Hours (excl. Admin, DON)]],Nurse[[#This Row],[RN Admin Hours]],Nurse[[#This Row],[RN DON Hours]])</f>
        <v>52.489456521739143</v>
      </c>
      <c r="M186" s="4">
        <v>36.793804347826097</v>
      </c>
      <c r="N186" s="4">
        <v>10.478260869565217</v>
      </c>
      <c r="O186" s="4">
        <v>5.2173913043478262</v>
      </c>
      <c r="P186" s="4">
        <f>SUM(Nurse[[#This Row],[LPN Hours (excl. Admin)]],Nurse[[#This Row],[LPN Admin Hours]])</f>
        <v>73.060869565217402</v>
      </c>
      <c r="Q186" s="4">
        <v>73.060869565217402</v>
      </c>
      <c r="R186" s="4">
        <v>0</v>
      </c>
      <c r="S186" s="4">
        <f>SUM(Nurse[[#This Row],[CNA Hours]],Nurse[[#This Row],[NA TR Hours]],Nurse[[#This Row],[Med Aide/Tech Hours]])</f>
        <v>139.87521739130437</v>
      </c>
      <c r="T186" s="4">
        <v>139.87521739130437</v>
      </c>
      <c r="U186" s="4">
        <v>0</v>
      </c>
      <c r="V186" s="4">
        <v>0</v>
      </c>
      <c r="W1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6" s="4">
        <v>0</v>
      </c>
      <c r="Y186" s="4">
        <v>0</v>
      </c>
      <c r="Z186" s="4">
        <v>0</v>
      </c>
      <c r="AA186" s="4">
        <v>0</v>
      </c>
      <c r="AB186" s="4">
        <v>0</v>
      </c>
      <c r="AC186" s="4">
        <v>0</v>
      </c>
      <c r="AD186" s="4">
        <v>0</v>
      </c>
      <c r="AE186" s="4">
        <v>0</v>
      </c>
      <c r="AF186" s="1">
        <v>235293</v>
      </c>
      <c r="AG186" s="1">
        <v>5</v>
      </c>
      <c r="AH186"/>
    </row>
    <row r="187" spans="1:34" x14ac:dyDescent="0.25">
      <c r="A187" t="s">
        <v>433</v>
      </c>
      <c r="B187" t="s">
        <v>70</v>
      </c>
      <c r="C187" t="s">
        <v>628</v>
      </c>
      <c r="D187" t="s">
        <v>506</v>
      </c>
      <c r="E187" s="4">
        <v>61.565217391304351</v>
      </c>
      <c r="F187" s="4">
        <f>Nurse[[#This Row],[Total Nurse Staff Hours]]/Nurse[[#This Row],[MDS Census]]</f>
        <v>4.0548834745762719</v>
      </c>
      <c r="G187" s="4">
        <f>Nurse[[#This Row],[Total Direct Care Staff Hours]]/Nurse[[#This Row],[MDS Census]]</f>
        <v>3.6746045197740118</v>
      </c>
      <c r="H187" s="4">
        <f>Nurse[[#This Row],[Total RN Hours (w/ Admin, DON)]]/Nurse[[#This Row],[MDS Census]]</f>
        <v>0.78743997175141245</v>
      </c>
      <c r="I187" s="4">
        <f>Nurse[[#This Row],[RN Hours (excl. Admin, DON)]]/Nurse[[#This Row],[MDS Census]]</f>
        <v>0.40769067796610181</v>
      </c>
      <c r="J187" s="4">
        <f>SUM(Nurse[[#This Row],[RN Hours (excl. Admin, DON)]],Nurse[[#This Row],[RN Admin Hours]],Nurse[[#This Row],[RN DON Hours]],Nurse[[#This Row],[LPN Hours (excl. Admin)]],Nurse[[#This Row],[LPN Admin Hours]],Nurse[[#This Row],[CNA Hours]],Nurse[[#This Row],[NA TR Hours]],Nurse[[#This Row],[Med Aide/Tech Hours]])</f>
        <v>249.6397826086957</v>
      </c>
      <c r="K187" s="4">
        <f>SUM(Nurse[[#This Row],[RN Hours (excl. Admin, DON)]],Nurse[[#This Row],[LPN Hours (excl. Admin)]],Nurse[[#This Row],[CNA Hours]],Nurse[[#This Row],[NA TR Hours]],Nurse[[#This Row],[Med Aide/Tech Hours]])</f>
        <v>226.22782608695655</v>
      </c>
      <c r="L187" s="4">
        <f>SUM(Nurse[[#This Row],[RN Hours (excl. Admin, DON)]],Nurse[[#This Row],[RN Admin Hours]],Nurse[[#This Row],[RN DON Hours]])</f>
        <v>48.478913043478265</v>
      </c>
      <c r="M187" s="4">
        <v>25.099565217391312</v>
      </c>
      <c r="N187" s="4">
        <v>17.98804347826087</v>
      </c>
      <c r="O187" s="4">
        <v>5.3913043478260869</v>
      </c>
      <c r="P187" s="4">
        <f>SUM(Nurse[[#This Row],[LPN Hours (excl. Admin)]],Nurse[[#This Row],[LPN Admin Hours]])</f>
        <v>57.437934782608714</v>
      </c>
      <c r="Q187" s="4">
        <v>57.405326086956542</v>
      </c>
      <c r="R187" s="4">
        <v>3.2608695652173912E-2</v>
      </c>
      <c r="S187" s="4">
        <f>SUM(Nurse[[#This Row],[CNA Hours]],Nurse[[#This Row],[NA TR Hours]],Nurse[[#This Row],[Med Aide/Tech Hours]])</f>
        <v>143.72293478260872</v>
      </c>
      <c r="T187" s="4">
        <v>140.22836956521741</v>
      </c>
      <c r="U187" s="4">
        <v>3.4945652173913051</v>
      </c>
      <c r="V187" s="4">
        <v>0</v>
      </c>
      <c r="W1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7" s="4">
        <v>0</v>
      </c>
      <c r="Y187" s="4">
        <v>0</v>
      </c>
      <c r="Z187" s="4">
        <v>0</v>
      </c>
      <c r="AA187" s="4">
        <v>0</v>
      </c>
      <c r="AB187" s="4">
        <v>0</v>
      </c>
      <c r="AC187" s="4">
        <v>0</v>
      </c>
      <c r="AD187" s="4">
        <v>0</v>
      </c>
      <c r="AE187" s="4">
        <v>0</v>
      </c>
      <c r="AF187" s="1">
        <v>235175</v>
      </c>
      <c r="AG187" s="1">
        <v>5</v>
      </c>
      <c r="AH187"/>
    </row>
    <row r="188" spans="1:34" x14ac:dyDescent="0.25">
      <c r="A188" t="s">
        <v>433</v>
      </c>
      <c r="B188" t="s">
        <v>160</v>
      </c>
      <c r="C188" t="s">
        <v>589</v>
      </c>
      <c r="D188" t="s">
        <v>487</v>
      </c>
      <c r="E188" s="4">
        <v>69.771739130434781</v>
      </c>
      <c r="F188" s="4">
        <f>Nurse[[#This Row],[Total Nurse Staff Hours]]/Nurse[[#This Row],[MDS Census]]</f>
        <v>3.9996058576102191</v>
      </c>
      <c r="G188" s="4">
        <f>Nurse[[#This Row],[Total Direct Care Staff Hours]]/Nurse[[#This Row],[MDS Census]]</f>
        <v>3.7545521109207041</v>
      </c>
      <c r="H188" s="4">
        <f>Nurse[[#This Row],[Total RN Hours (w/ Admin, DON)]]/Nurse[[#This Row],[MDS Census]]</f>
        <v>0.98379186789219519</v>
      </c>
      <c r="I188" s="4">
        <f>Nurse[[#This Row],[RN Hours (excl. Admin, DON)]]/Nurse[[#This Row],[MDS Census]]</f>
        <v>0.73881601495560068</v>
      </c>
      <c r="J188" s="4">
        <f>SUM(Nurse[[#This Row],[RN Hours (excl. Admin, DON)]],Nurse[[#This Row],[RN Admin Hours]],Nurse[[#This Row],[RN DON Hours]],Nurse[[#This Row],[LPN Hours (excl. Admin)]],Nurse[[#This Row],[LPN Admin Hours]],Nurse[[#This Row],[CNA Hours]],Nurse[[#This Row],[NA TR Hours]],Nurse[[#This Row],[Med Aide/Tech Hours]])</f>
        <v>279.05945652173909</v>
      </c>
      <c r="K188" s="4">
        <f>SUM(Nurse[[#This Row],[RN Hours (excl. Admin, DON)]],Nurse[[#This Row],[LPN Hours (excl. Admin)]],Nurse[[#This Row],[CNA Hours]],Nurse[[#This Row],[NA TR Hours]],Nurse[[#This Row],[Med Aide/Tech Hours]])</f>
        <v>261.96163043478259</v>
      </c>
      <c r="L188" s="4">
        <f>SUM(Nurse[[#This Row],[RN Hours (excl. Admin, DON)]],Nurse[[#This Row],[RN Admin Hours]],Nurse[[#This Row],[RN DON Hours]])</f>
        <v>68.6408695652174</v>
      </c>
      <c r="M188" s="4">
        <v>51.548478260869572</v>
      </c>
      <c r="N188" s="4">
        <v>11.353260869565217</v>
      </c>
      <c r="O188" s="4">
        <v>5.7391304347826084</v>
      </c>
      <c r="P188" s="4">
        <f>SUM(Nurse[[#This Row],[LPN Hours (excl. Admin)]],Nurse[[#This Row],[LPN Admin Hours]])</f>
        <v>65.942934782608688</v>
      </c>
      <c r="Q188" s="4">
        <v>65.937499999999986</v>
      </c>
      <c r="R188" s="4">
        <v>5.434782608695652E-3</v>
      </c>
      <c r="S188" s="4">
        <f>SUM(Nurse[[#This Row],[CNA Hours]],Nurse[[#This Row],[NA TR Hours]],Nurse[[#This Row],[Med Aide/Tech Hours]])</f>
        <v>144.47565217391301</v>
      </c>
      <c r="T188" s="4">
        <v>144.47565217391301</v>
      </c>
      <c r="U188" s="4">
        <v>0</v>
      </c>
      <c r="V188" s="4">
        <v>0</v>
      </c>
      <c r="W1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8" s="4">
        <v>0</v>
      </c>
      <c r="Y188" s="4">
        <v>0</v>
      </c>
      <c r="Z188" s="4">
        <v>0</v>
      </c>
      <c r="AA188" s="4">
        <v>0</v>
      </c>
      <c r="AB188" s="4">
        <v>0</v>
      </c>
      <c r="AC188" s="4">
        <v>0</v>
      </c>
      <c r="AD188" s="4">
        <v>0</v>
      </c>
      <c r="AE188" s="4">
        <v>0</v>
      </c>
      <c r="AF188" s="1">
        <v>235350</v>
      </c>
      <c r="AG188" s="1">
        <v>5</v>
      </c>
      <c r="AH188"/>
    </row>
    <row r="189" spans="1:34" x14ac:dyDescent="0.25">
      <c r="A189" t="s">
        <v>433</v>
      </c>
      <c r="B189" t="s">
        <v>90</v>
      </c>
      <c r="C189" t="s">
        <v>627</v>
      </c>
      <c r="D189" t="s">
        <v>516</v>
      </c>
      <c r="E189" s="4">
        <v>84.271739130434781</v>
      </c>
      <c r="F189" s="4">
        <f>Nurse[[#This Row],[Total Nurse Staff Hours]]/Nurse[[#This Row],[MDS Census]]</f>
        <v>6.0490261834128729</v>
      </c>
      <c r="G189" s="4">
        <f>Nurse[[#This Row],[Total Direct Care Staff Hours]]/Nurse[[#This Row],[MDS Census]]</f>
        <v>5.7062233973945586</v>
      </c>
      <c r="H189" s="4">
        <f>Nurse[[#This Row],[Total RN Hours (w/ Admin, DON)]]/Nurse[[#This Row],[MDS Census]]</f>
        <v>0.80788082032761566</v>
      </c>
      <c r="I189" s="4">
        <f>Nurse[[#This Row],[RN Hours (excl. Admin, DON)]]/Nurse[[#This Row],[MDS Census]]</f>
        <v>0.62011479427318505</v>
      </c>
      <c r="J189" s="4">
        <f>SUM(Nurse[[#This Row],[RN Hours (excl. Admin, DON)]],Nurse[[#This Row],[RN Admin Hours]],Nurse[[#This Row],[RN DON Hours]],Nurse[[#This Row],[LPN Hours (excl. Admin)]],Nurse[[#This Row],[LPN Admin Hours]],Nurse[[#This Row],[CNA Hours]],Nurse[[#This Row],[NA TR Hours]],Nurse[[#This Row],[Med Aide/Tech Hours]])</f>
        <v>509.76195652173919</v>
      </c>
      <c r="K189" s="4">
        <f>SUM(Nurse[[#This Row],[RN Hours (excl. Admin, DON)]],Nurse[[#This Row],[LPN Hours (excl. Admin)]],Nurse[[#This Row],[CNA Hours]],Nurse[[#This Row],[NA TR Hours]],Nurse[[#This Row],[Med Aide/Tech Hours]])</f>
        <v>480.8733695652175</v>
      </c>
      <c r="L189" s="4">
        <f>SUM(Nurse[[#This Row],[RN Hours (excl. Admin, DON)]],Nurse[[#This Row],[RN Admin Hours]],Nurse[[#This Row],[RN DON Hours]])</f>
        <v>68.08152173913048</v>
      </c>
      <c r="M189" s="4">
        <v>52.258152173913082</v>
      </c>
      <c r="N189" s="4">
        <v>4.7798913043478262</v>
      </c>
      <c r="O189" s="4">
        <v>11.043478260869565</v>
      </c>
      <c r="P189" s="4">
        <f>SUM(Nurse[[#This Row],[LPN Hours (excl. Admin)]],Nurse[[#This Row],[LPN Admin Hours]])</f>
        <v>144.38673913043476</v>
      </c>
      <c r="Q189" s="4">
        <v>131.32152173913042</v>
      </c>
      <c r="R189" s="4">
        <v>13.065217391304349</v>
      </c>
      <c r="S189" s="4">
        <f>SUM(Nurse[[#This Row],[CNA Hours]],Nurse[[#This Row],[NA TR Hours]],Nurse[[#This Row],[Med Aide/Tech Hours]])</f>
        <v>297.29369565217399</v>
      </c>
      <c r="T189" s="4">
        <v>297.29369565217399</v>
      </c>
      <c r="U189" s="4">
        <v>0</v>
      </c>
      <c r="V189" s="4">
        <v>0</v>
      </c>
      <c r="W1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4.3990217391304318</v>
      </c>
      <c r="X189" s="4">
        <v>4.3990217391304318</v>
      </c>
      <c r="Y189" s="4">
        <v>0</v>
      </c>
      <c r="Z189" s="4">
        <v>0</v>
      </c>
      <c r="AA189" s="4">
        <v>0</v>
      </c>
      <c r="AB189" s="4">
        <v>0</v>
      </c>
      <c r="AC189" s="4">
        <v>0</v>
      </c>
      <c r="AD189" s="4">
        <v>0</v>
      </c>
      <c r="AE189" s="4">
        <v>0</v>
      </c>
      <c r="AF189" s="1">
        <v>235226</v>
      </c>
      <c r="AG189" s="1">
        <v>5</v>
      </c>
      <c r="AH189"/>
    </row>
    <row r="190" spans="1:34" x14ac:dyDescent="0.25">
      <c r="A190" t="s">
        <v>433</v>
      </c>
      <c r="B190" t="s">
        <v>310</v>
      </c>
      <c r="C190" t="s">
        <v>654</v>
      </c>
      <c r="D190" t="s">
        <v>527</v>
      </c>
      <c r="E190" s="4">
        <v>34.434782608695649</v>
      </c>
      <c r="F190" s="4">
        <f>Nurse[[#This Row],[Total Nurse Staff Hours]]/Nurse[[#This Row],[MDS Census]]</f>
        <v>3.8351799242424254</v>
      </c>
      <c r="G190" s="4">
        <f>Nurse[[#This Row],[Total Direct Care Staff Hours]]/Nurse[[#This Row],[MDS Census]]</f>
        <v>3.4108901515151517</v>
      </c>
      <c r="H190" s="4">
        <f>Nurse[[#This Row],[Total RN Hours (w/ Admin, DON)]]/Nurse[[#This Row],[MDS Census]]</f>
        <v>1.255236742424243</v>
      </c>
      <c r="I190" s="4">
        <f>Nurse[[#This Row],[RN Hours (excl. Admin, DON)]]/Nurse[[#This Row],[MDS Census]]</f>
        <v>0.83110479797979842</v>
      </c>
      <c r="J190" s="4">
        <f>SUM(Nurse[[#This Row],[RN Hours (excl. Admin, DON)]],Nurse[[#This Row],[RN Admin Hours]],Nurse[[#This Row],[RN DON Hours]],Nurse[[#This Row],[LPN Hours (excl. Admin)]],Nurse[[#This Row],[LPN Admin Hours]],Nurse[[#This Row],[CNA Hours]],Nurse[[#This Row],[NA TR Hours]],Nurse[[#This Row],[Med Aide/Tech Hours]])</f>
        <v>132.06358695652176</v>
      </c>
      <c r="K190" s="4">
        <f>SUM(Nurse[[#This Row],[RN Hours (excl. Admin, DON)]],Nurse[[#This Row],[LPN Hours (excl. Admin)]],Nurse[[#This Row],[CNA Hours]],Nurse[[#This Row],[NA TR Hours]],Nurse[[#This Row],[Med Aide/Tech Hours]])</f>
        <v>117.45326086956521</v>
      </c>
      <c r="L190" s="4">
        <f>SUM(Nurse[[#This Row],[RN Hours (excl. Admin, DON)]],Nurse[[#This Row],[RN Admin Hours]],Nurse[[#This Row],[RN DON Hours]])</f>
        <v>43.223804347826103</v>
      </c>
      <c r="M190" s="4">
        <v>28.618913043478273</v>
      </c>
      <c r="N190" s="4">
        <v>8.2842391304347842</v>
      </c>
      <c r="O190" s="4">
        <v>6.3206521739130439</v>
      </c>
      <c r="P190" s="4">
        <f>SUM(Nurse[[#This Row],[LPN Hours (excl. Admin)]],Nurse[[#This Row],[LPN Admin Hours]])</f>
        <v>16.928913043478257</v>
      </c>
      <c r="Q190" s="4">
        <v>16.923478260869562</v>
      </c>
      <c r="R190" s="4">
        <v>5.434782608695652E-3</v>
      </c>
      <c r="S190" s="4">
        <f>SUM(Nurse[[#This Row],[CNA Hours]],Nurse[[#This Row],[NA TR Hours]],Nurse[[#This Row],[Med Aide/Tech Hours]])</f>
        <v>71.910869565217382</v>
      </c>
      <c r="T190" s="4">
        <v>71.791304347826085</v>
      </c>
      <c r="U190" s="4">
        <v>0.11956521739130435</v>
      </c>
      <c r="V190" s="4">
        <v>0</v>
      </c>
      <c r="W1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0" s="4">
        <v>0</v>
      </c>
      <c r="Y190" s="4">
        <v>0</v>
      </c>
      <c r="Z190" s="4">
        <v>0</v>
      </c>
      <c r="AA190" s="4">
        <v>0</v>
      </c>
      <c r="AB190" s="4">
        <v>0</v>
      </c>
      <c r="AC190" s="4">
        <v>0</v>
      </c>
      <c r="AD190" s="4">
        <v>0</v>
      </c>
      <c r="AE190" s="4">
        <v>0</v>
      </c>
      <c r="AF190" s="1">
        <v>235583</v>
      </c>
      <c r="AG190" s="1">
        <v>5</v>
      </c>
      <c r="AH190"/>
    </row>
    <row r="191" spans="1:34" x14ac:dyDescent="0.25">
      <c r="A191" t="s">
        <v>433</v>
      </c>
      <c r="B191" t="s">
        <v>98</v>
      </c>
      <c r="C191" t="s">
        <v>617</v>
      </c>
      <c r="D191" t="s">
        <v>513</v>
      </c>
      <c r="E191" s="4">
        <v>95.989130434782609</v>
      </c>
      <c r="F191" s="4">
        <f>Nurse[[#This Row],[Total Nurse Staff Hours]]/Nurse[[#This Row],[MDS Census]]</f>
        <v>3.6625863435624506</v>
      </c>
      <c r="G191" s="4">
        <f>Nurse[[#This Row],[Total Direct Care Staff Hours]]/Nurse[[#This Row],[MDS Census]]</f>
        <v>3.3737923225002833</v>
      </c>
      <c r="H191" s="4">
        <f>Nurse[[#This Row],[Total RN Hours (w/ Admin, DON)]]/Nurse[[#This Row],[MDS Census]]</f>
        <v>0.82838410146076336</v>
      </c>
      <c r="I191" s="4">
        <f>Nurse[[#This Row],[RN Hours (excl. Admin, DON)]]/Nurse[[#This Row],[MDS Census]]</f>
        <v>0.58010078133846688</v>
      </c>
      <c r="J191" s="4">
        <f>SUM(Nurse[[#This Row],[RN Hours (excl. Admin, DON)]],Nurse[[#This Row],[RN Admin Hours]],Nurse[[#This Row],[RN DON Hours]],Nurse[[#This Row],[LPN Hours (excl. Admin)]],Nurse[[#This Row],[LPN Admin Hours]],Nurse[[#This Row],[CNA Hours]],Nurse[[#This Row],[NA TR Hours]],Nurse[[#This Row],[Med Aide/Tech Hours]])</f>
        <v>351.5684782608696</v>
      </c>
      <c r="K191" s="4">
        <f>SUM(Nurse[[#This Row],[RN Hours (excl. Admin, DON)]],Nurse[[#This Row],[LPN Hours (excl. Admin)]],Nurse[[#This Row],[CNA Hours]],Nurse[[#This Row],[NA TR Hours]],Nurse[[#This Row],[Med Aide/Tech Hours]])</f>
        <v>323.84739130434787</v>
      </c>
      <c r="L191" s="4">
        <f>SUM(Nurse[[#This Row],[RN Hours (excl. Admin, DON)]],Nurse[[#This Row],[RN Admin Hours]],Nurse[[#This Row],[RN DON Hours]])</f>
        <v>79.5158695652174</v>
      </c>
      <c r="M191" s="4">
        <v>55.683369565217397</v>
      </c>
      <c r="N191" s="4">
        <v>18.267282608695655</v>
      </c>
      <c r="O191" s="4">
        <v>5.5652173913043477</v>
      </c>
      <c r="P191" s="4">
        <f>SUM(Nurse[[#This Row],[LPN Hours (excl. Admin)]],Nurse[[#This Row],[LPN Admin Hours]])</f>
        <v>54.211304347826086</v>
      </c>
      <c r="Q191" s="4">
        <v>50.322717391304344</v>
      </c>
      <c r="R191" s="4">
        <v>3.8885869565217392</v>
      </c>
      <c r="S191" s="4">
        <f>SUM(Nurse[[#This Row],[CNA Hours]],Nurse[[#This Row],[NA TR Hours]],Nurse[[#This Row],[Med Aide/Tech Hours]])</f>
        <v>217.84130434782614</v>
      </c>
      <c r="T191" s="4">
        <v>213.18152173913049</v>
      </c>
      <c r="U191" s="4">
        <v>4.659782608695652</v>
      </c>
      <c r="V191" s="4">
        <v>0</v>
      </c>
      <c r="W1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1" s="4">
        <v>0</v>
      </c>
      <c r="Y191" s="4">
        <v>0</v>
      </c>
      <c r="Z191" s="4">
        <v>0</v>
      </c>
      <c r="AA191" s="4">
        <v>0</v>
      </c>
      <c r="AB191" s="4">
        <v>0</v>
      </c>
      <c r="AC191" s="4">
        <v>0</v>
      </c>
      <c r="AD191" s="4">
        <v>0</v>
      </c>
      <c r="AE191" s="4">
        <v>0</v>
      </c>
      <c r="AF191" s="1">
        <v>235243</v>
      </c>
      <c r="AG191" s="1">
        <v>5</v>
      </c>
      <c r="AH191"/>
    </row>
    <row r="192" spans="1:34" x14ac:dyDescent="0.25">
      <c r="A192" t="s">
        <v>433</v>
      </c>
      <c r="B192" t="s">
        <v>202</v>
      </c>
      <c r="C192" t="s">
        <v>689</v>
      </c>
      <c r="D192" t="s">
        <v>535</v>
      </c>
      <c r="E192" s="4">
        <v>30.913043478260871</v>
      </c>
      <c r="F192" s="4">
        <f>Nurse[[#This Row],[Total Nurse Staff Hours]]/Nurse[[#This Row],[MDS Census]]</f>
        <v>5.0946448663853729</v>
      </c>
      <c r="G192" s="4">
        <f>Nurse[[#This Row],[Total Direct Care Staff Hours]]/Nurse[[#This Row],[MDS Census]]</f>
        <v>4.4366104078762305</v>
      </c>
      <c r="H192" s="4">
        <f>Nurse[[#This Row],[Total RN Hours (w/ Admin, DON)]]/Nurse[[#This Row],[MDS Census]]</f>
        <v>1.5758825597749653</v>
      </c>
      <c r="I192" s="4">
        <f>Nurse[[#This Row],[RN Hours (excl. Admin, DON)]]/Nurse[[#This Row],[MDS Census]]</f>
        <v>0.91784810126582328</v>
      </c>
      <c r="J192" s="4">
        <f>SUM(Nurse[[#This Row],[RN Hours (excl. Admin, DON)]],Nurse[[#This Row],[RN Admin Hours]],Nurse[[#This Row],[RN DON Hours]],Nurse[[#This Row],[LPN Hours (excl. Admin)]],Nurse[[#This Row],[LPN Admin Hours]],Nurse[[#This Row],[CNA Hours]],Nurse[[#This Row],[NA TR Hours]],Nurse[[#This Row],[Med Aide/Tech Hours]])</f>
        <v>157.49097826086958</v>
      </c>
      <c r="K192" s="4">
        <f>SUM(Nurse[[#This Row],[RN Hours (excl. Admin, DON)]],Nurse[[#This Row],[LPN Hours (excl. Admin)]],Nurse[[#This Row],[CNA Hours]],Nurse[[#This Row],[NA TR Hours]],Nurse[[#This Row],[Med Aide/Tech Hours]])</f>
        <v>137.14913043478262</v>
      </c>
      <c r="L192" s="4">
        <f>SUM(Nurse[[#This Row],[RN Hours (excl. Admin, DON)]],Nurse[[#This Row],[RN Admin Hours]],Nurse[[#This Row],[RN DON Hours]])</f>
        <v>48.715326086956537</v>
      </c>
      <c r="M192" s="4">
        <v>28.373478260869582</v>
      </c>
      <c r="N192" s="4">
        <v>14.689673913043478</v>
      </c>
      <c r="O192" s="4">
        <v>5.6521739130434785</v>
      </c>
      <c r="P192" s="4">
        <f>SUM(Nurse[[#This Row],[LPN Hours (excl. Admin)]],Nurse[[#This Row],[LPN Admin Hours]])</f>
        <v>22.941956521739129</v>
      </c>
      <c r="Q192" s="4">
        <v>22.941956521739129</v>
      </c>
      <c r="R192" s="4">
        <v>0</v>
      </c>
      <c r="S192" s="4">
        <f>SUM(Nurse[[#This Row],[CNA Hours]],Nurse[[#This Row],[NA TR Hours]],Nurse[[#This Row],[Med Aide/Tech Hours]])</f>
        <v>85.83369565217393</v>
      </c>
      <c r="T192" s="4">
        <v>84.931521739130446</v>
      </c>
      <c r="U192" s="4">
        <v>0.90217391304347827</v>
      </c>
      <c r="V192" s="4">
        <v>0</v>
      </c>
      <c r="W1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2" s="4">
        <v>0</v>
      </c>
      <c r="Y192" s="4">
        <v>0</v>
      </c>
      <c r="Z192" s="4">
        <v>0</v>
      </c>
      <c r="AA192" s="4">
        <v>0</v>
      </c>
      <c r="AB192" s="4">
        <v>0</v>
      </c>
      <c r="AC192" s="4">
        <v>0</v>
      </c>
      <c r="AD192" s="4">
        <v>0</v>
      </c>
      <c r="AE192" s="4">
        <v>0</v>
      </c>
      <c r="AF192" s="1">
        <v>235423</v>
      </c>
      <c r="AG192" s="1">
        <v>5</v>
      </c>
      <c r="AH192"/>
    </row>
    <row r="193" spans="1:34" x14ac:dyDescent="0.25">
      <c r="A193" t="s">
        <v>433</v>
      </c>
      <c r="B193" t="s">
        <v>354</v>
      </c>
      <c r="C193" t="s">
        <v>683</v>
      </c>
      <c r="D193" t="s">
        <v>482</v>
      </c>
      <c r="E193" s="4">
        <v>71.934782608695656</v>
      </c>
      <c r="F193" s="4">
        <f>Nurse[[#This Row],[Total Nurse Staff Hours]]/Nurse[[#This Row],[MDS Census]]</f>
        <v>3.9658990631610762</v>
      </c>
      <c r="G193" s="4">
        <f>Nurse[[#This Row],[Total Direct Care Staff Hours]]/Nurse[[#This Row],[MDS Census]]</f>
        <v>3.580282562707767</v>
      </c>
      <c r="H193" s="4">
        <f>Nurse[[#This Row],[Total RN Hours (w/ Admin, DON)]]/Nurse[[#This Row],[MDS Census]]</f>
        <v>0.65909187065578723</v>
      </c>
      <c r="I193" s="4">
        <f>Nurse[[#This Row],[RN Hours (excl. Admin, DON)]]/Nurse[[#This Row],[MDS Census]]</f>
        <v>0.36475370202478091</v>
      </c>
      <c r="J193" s="4">
        <f>SUM(Nurse[[#This Row],[RN Hours (excl. Admin, DON)]],Nurse[[#This Row],[RN Admin Hours]],Nurse[[#This Row],[RN DON Hours]],Nurse[[#This Row],[LPN Hours (excl. Admin)]],Nurse[[#This Row],[LPN Admin Hours]],Nurse[[#This Row],[CNA Hours]],Nurse[[#This Row],[NA TR Hours]],Nurse[[#This Row],[Med Aide/Tech Hours]])</f>
        <v>285.28608695652179</v>
      </c>
      <c r="K193" s="4">
        <f>SUM(Nurse[[#This Row],[RN Hours (excl. Admin, DON)]],Nurse[[#This Row],[LPN Hours (excl. Admin)]],Nurse[[#This Row],[CNA Hours]],Nurse[[#This Row],[NA TR Hours]],Nurse[[#This Row],[Med Aide/Tech Hours]])</f>
        <v>257.546847826087</v>
      </c>
      <c r="L193" s="4">
        <f>SUM(Nurse[[#This Row],[RN Hours (excl. Admin, DON)]],Nurse[[#This Row],[RN Admin Hours]],Nurse[[#This Row],[RN DON Hours]])</f>
        <v>47.411630434782609</v>
      </c>
      <c r="M193" s="4">
        <v>26.238478260869567</v>
      </c>
      <c r="N193" s="4">
        <v>15.607934782608696</v>
      </c>
      <c r="O193" s="4">
        <v>5.5652173913043477</v>
      </c>
      <c r="P193" s="4">
        <f>SUM(Nurse[[#This Row],[LPN Hours (excl. Admin)]],Nurse[[#This Row],[LPN Admin Hours]])</f>
        <v>65.917391304347845</v>
      </c>
      <c r="Q193" s="4">
        <v>59.351304347826101</v>
      </c>
      <c r="R193" s="4">
        <v>6.5660869565217386</v>
      </c>
      <c r="S193" s="4">
        <f>SUM(Nurse[[#This Row],[CNA Hours]],Nurse[[#This Row],[NA TR Hours]],Nurse[[#This Row],[Med Aide/Tech Hours]])</f>
        <v>171.95706521739135</v>
      </c>
      <c r="T193" s="4">
        <v>171.95706521739135</v>
      </c>
      <c r="U193" s="4">
        <v>0</v>
      </c>
      <c r="V193" s="4">
        <v>0</v>
      </c>
      <c r="W1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3" s="4">
        <v>0</v>
      </c>
      <c r="Y193" s="4">
        <v>0</v>
      </c>
      <c r="Z193" s="4">
        <v>0</v>
      </c>
      <c r="AA193" s="4">
        <v>0</v>
      </c>
      <c r="AB193" s="4">
        <v>0</v>
      </c>
      <c r="AC193" s="4">
        <v>0</v>
      </c>
      <c r="AD193" s="4">
        <v>0</v>
      </c>
      <c r="AE193" s="4">
        <v>0</v>
      </c>
      <c r="AF193" s="1">
        <v>235638</v>
      </c>
      <c r="AG193" s="1">
        <v>5</v>
      </c>
      <c r="AH193"/>
    </row>
    <row r="194" spans="1:34" x14ac:dyDescent="0.25">
      <c r="A194" t="s">
        <v>433</v>
      </c>
      <c r="B194" t="s">
        <v>152</v>
      </c>
      <c r="C194" t="s">
        <v>668</v>
      </c>
      <c r="D194" t="s">
        <v>476</v>
      </c>
      <c r="E194" s="4">
        <v>123.05434782608695</v>
      </c>
      <c r="F194" s="4">
        <f>Nurse[[#This Row],[Total Nurse Staff Hours]]/Nurse[[#This Row],[MDS Census]]</f>
        <v>3.3467149545093196</v>
      </c>
      <c r="G194" s="4">
        <f>Nurse[[#This Row],[Total Direct Care Staff Hours]]/Nurse[[#This Row],[MDS Census]]</f>
        <v>3.0083614521685371</v>
      </c>
      <c r="H194" s="4">
        <f>Nurse[[#This Row],[Total RN Hours (w/ Admin, DON)]]/Nurse[[#This Row],[MDS Census]]</f>
        <v>0.8864340605953539</v>
      </c>
      <c r="I194" s="4">
        <f>Nurse[[#This Row],[RN Hours (excl. Admin, DON)]]/Nurse[[#This Row],[MDS Census]]</f>
        <v>0.58858051408886147</v>
      </c>
      <c r="J194" s="4">
        <f>SUM(Nurse[[#This Row],[RN Hours (excl. Admin, DON)]],Nurse[[#This Row],[RN Admin Hours]],Nurse[[#This Row],[RN DON Hours]],Nurse[[#This Row],[LPN Hours (excl. Admin)]],Nurse[[#This Row],[LPN Admin Hours]],Nurse[[#This Row],[CNA Hours]],Nurse[[#This Row],[NA TR Hours]],Nurse[[#This Row],[Med Aide/Tech Hours]])</f>
        <v>411.82782608695658</v>
      </c>
      <c r="K194" s="4">
        <f>SUM(Nurse[[#This Row],[RN Hours (excl. Admin, DON)]],Nurse[[#This Row],[LPN Hours (excl. Admin)]],Nurse[[#This Row],[CNA Hours]],Nurse[[#This Row],[NA TR Hours]],Nurse[[#This Row],[Med Aide/Tech Hours]])</f>
        <v>370.1919565217392</v>
      </c>
      <c r="L194" s="4">
        <f>SUM(Nurse[[#This Row],[RN Hours (excl. Admin, DON)]],Nurse[[#This Row],[RN Admin Hours]],Nurse[[#This Row],[RN DON Hours]])</f>
        <v>109.07956521739132</v>
      </c>
      <c r="M194" s="4">
        <v>72.427391304347836</v>
      </c>
      <c r="N194" s="4">
        <v>30.130434782608706</v>
      </c>
      <c r="O194" s="4">
        <v>6.5217391304347823</v>
      </c>
      <c r="P194" s="4">
        <f>SUM(Nurse[[#This Row],[LPN Hours (excl. Admin)]],Nurse[[#This Row],[LPN Admin Hours]])</f>
        <v>60.656086956521747</v>
      </c>
      <c r="Q194" s="4">
        <v>55.672391304347833</v>
      </c>
      <c r="R194" s="4">
        <v>4.9836956521739131</v>
      </c>
      <c r="S194" s="4">
        <f>SUM(Nurse[[#This Row],[CNA Hours]],Nurse[[#This Row],[NA TR Hours]],Nurse[[#This Row],[Med Aide/Tech Hours]])</f>
        <v>242.09217391304352</v>
      </c>
      <c r="T194" s="4">
        <v>242.09217391304352</v>
      </c>
      <c r="U194" s="4">
        <v>0</v>
      </c>
      <c r="V194" s="4">
        <v>0</v>
      </c>
      <c r="W1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70.623043478260854</v>
      </c>
      <c r="X194" s="4">
        <v>3.5632608695652173</v>
      </c>
      <c r="Y194" s="4">
        <v>0</v>
      </c>
      <c r="Z194" s="4">
        <v>0</v>
      </c>
      <c r="AA194" s="4">
        <v>27.98423913043478</v>
      </c>
      <c r="AB194" s="4">
        <v>0</v>
      </c>
      <c r="AC194" s="4">
        <v>39.075543478260855</v>
      </c>
      <c r="AD194" s="4">
        <v>0</v>
      </c>
      <c r="AE194" s="4">
        <v>0</v>
      </c>
      <c r="AF194" s="1">
        <v>235331</v>
      </c>
      <c r="AG194" s="1">
        <v>5</v>
      </c>
      <c r="AH194"/>
    </row>
    <row r="195" spans="1:34" x14ac:dyDescent="0.25">
      <c r="A195" t="s">
        <v>433</v>
      </c>
      <c r="B195" t="s">
        <v>122</v>
      </c>
      <c r="C195" t="s">
        <v>606</v>
      </c>
      <c r="D195" t="s">
        <v>504</v>
      </c>
      <c r="E195" s="4">
        <v>37.391304347826086</v>
      </c>
      <c r="F195" s="4">
        <f>Nurse[[#This Row],[Total Nurse Staff Hours]]/Nurse[[#This Row],[MDS Census]]</f>
        <v>4.0253081395348822</v>
      </c>
      <c r="G195" s="4">
        <f>Nurse[[#This Row],[Total Direct Care Staff Hours]]/Nurse[[#This Row],[MDS Census]]</f>
        <v>3.5839563953488351</v>
      </c>
      <c r="H195" s="4">
        <f>Nurse[[#This Row],[Total RN Hours (w/ Admin, DON)]]/Nurse[[#This Row],[MDS Census]]</f>
        <v>0.85787790697674404</v>
      </c>
      <c r="I195" s="4">
        <f>Nurse[[#This Row],[RN Hours (excl. Admin, DON)]]/Nurse[[#This Row],[MDS Census]]</f>
        <v>0.55635174418604649</v>
      </c>
      <c r="J195" s="4">
        <f>SUM(Nurse[[#This Row],[RN Hours (excl. Admin, DON)]],Nurse[[#This Row],[RN Admin Hours]],Nurse[[#This Row],[RN DON Hours]],Nurse[[#This Row],[LPN Hours (excl. Admin)]],Nurse[[#This Row],[LPN Admin Hours]],Nurse[[#This Row],[CNA Hours]],Nurse[[#This Row],[NA TR Hours]],Nurse[[#This Row],[Med Aide/Tech Hours]])</f>
        <v>150.51152173913039</v>
      </c>
      <c r="K195" s="4">
        <f>SUM(Nurse[[#This Row],[RN Hours (excl. Admin, DON)]],Nurse[[#This Row],[LPN Hours (excl. Admin)]],Nurse[[#This Row],[CNA Hours]],Nurse[[#This Row],[NA TR Hours]],Nurse[[#This Row],[Med Aide/Tech Hours]])</f>
        <v>134.00880434782601</v>
      </c>
      <c r="L195" s="4">
        <f>SUM(Nurse[[#This Row],[RN Hours (excl. Admin, DON)]],Nurse[[#This Row],[RN Admin Hours]],Nurse[[#This Row],[RN DON Hours]])</f>
        <v>32.077173913043474</v>
      </c>
      <c r="M195" s="4">
        <v>20.802717391304348</v>
      </c>
      <c r="N195" s="4">
        <v>10.089673913043478</v>
      </c>
      <c r="O195" s="4">
        <v>1.1847826086956521</v>
      </c>
      <c r="P195" s="4">
        <f>SUM(Nurse[[#This Row],[LPN Hours (excl. Admin)]],Nurse[[#This Row],[LPN Admin Hours]])</f>
        <v>30.877826086956507</v>
      </c>
      <c r="Q195" s="4">
        <v>25.649565217391288</v>
      </c>
      <c r="R195" s="4">
        <v>5.2282608695652177</v>
      </c>
      <c r="S195" s="4">
        <f>SUM(Nurse[[#This Row],[CNA Hours]],Nurse[[#This Row],[NA TR Hours]],Nurse[[#This Row],[Med Aide/Tech Hours]])</f>
        <v>87.556521739130389</v>
      </c>
      <c r="T195" s="4">
        <v>87.556521739130389</v>
      </c>
      <c r="U195" s="4">
        <v>0</v>
      </c>
      <c r="V195" s="4">
        <v>0</v>
      </c>
      <c r="W1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5" s="4">
        <v>0</v>
      </c>
      <c r="Y195" s="4">
        <v>0</v>
      </c>
      <c r="Z195" s="4">
        <v>0</v>
      </c>
      <c r="AA195" s="4">
        <v>0</v>
      </c>
      <c r="AB195" s="4">
        <v>0</v>
      </c>
      <c r="AC195" s="4">
        <v>0</v>
      </c>
      <c r="AD195" s="4">
        <v>0</v>
      </c>
      <c r="AE195" s="4">
        <v>0</v>
      </c>
      <c r="AF195" s="1">
        <v>235282</v>
      </c>
      <c r="AG195" s="1">
        <v>5</v>
      </c>
      <c r="AH195"/>
    </row>
    <row r="196" spans="1:34" x14ac:dyDescent="0.25">
      <c r="A196" t="s">
        <v>433</v>
      </c>
      <c r="B196" t="s">
        <v>125</v>
      </c>
      <c r="C196" t="s">
        <v>572</v>
      </c>
      <c r="D196" t="s">
        <v>497</v>
      </c>
      <c r="E196" s="4">
        <v>49.358695652173914</v>
      </c>
      <c r="F196" s="4">
        <f>Nurse[[#This Row],[Total Nurse Staff Hours]]/Nurse[[#This Row],[MDS Census]]</f>
        <v>3.0656133010350146</v>
      </c>
      <c r="G196" s="4">
        <f>Nurse[[#This Row],[Total Direct Care Staff Hours]]/Nurse[[#This Row],[MDS Census]]</f>
        <v>2.8561021801365341</v>
      </c>
      <c r="H196" s="4">
        <f>Nurse[[#This Row],[Total RN Hours (w/ Admin, DON)]]/Nurse[[#This Row],[MDS Census]]</f>
        <v>0.52091169345959043</v>
      </c>
      <c r="I196" s="4">
        <f>Nurse[[#This Row],[RN Hours (excl. Admin, DON)]]/Nurse[[#This Row],[MDS Census]]</f>
        <v>0.3387073331865228</v>
      </c>
      <c r="J196" s="4">
        <f>SUM(Nurse[[#This Row],[RN Hours (excl. Admin, DON)]],Nurse[[#This Row],[RN Admin Hours]],Nurse[[#This Row],[RN DON Hours]],Nurse[[#This Row],[LPN Hours (excl. Admin)]],Nurse[[#This Row],[LPN Admin Hours]],Nurse[[#This Row],[CNA Hours]],Nurse[[#This Row],[NA TR Hours]],Nurse[[#This Row],[Med Aide/Tech Hours]])</f>
        <v>151.31467391304349</v>
      </c>
      <c r="K196" s="4">
        <f>SUM(Nurse[[#This Row],[RN Hours (excl. Admin, DON)]],Nurse[[#This Row],[LPN Hours (excl. Admin)]],Nurse[[#This Row],[CNA Hours]],Nurse[[#This Row],[NA TR Hours]],Nurse[[#This Row],[Med Aide/Tech Hours]])</f>
        <v>140.97347826086957</v>
      </c>
      <c r="L196" s="4">
        <f>SUM(Nurse[[#This Row],[RN Hours (excl. Admin, DON)]],Nurse[[#This Row],[RN Admin Hours]],Nurse[[#This Row],[RN DON Hours]])</f>
        <v>25.711521739130436</v>
      </c>
      <c r="M196" s="4">
        <v>16.718152173913044</v>
      </c>
      <c r="N196" s="4">
        <v>5.1326086956521735</v>
      </c>
      <c r="O196" s="4">
        <v>3.8607608695652176</v>
      </c>
      <c r="P196" s="4">
        <f>SUM(Nurse[[#This Row],[LPN Hours (excl. Admin)]],Nurse[[#This Row],[LPN Admin Hours]])</f>
        <v>36.349673913043475</v>
      </c>
      <c r="Q196" s="4">
        <v>35.001847826086951</v>
      </c>
      <c r="R196" s="4">
        <v>1.3478260869565217</v>
      </c>
      <c r="S196" s="4">
        <f>SUM(Nurse[[#This Row],[CNA Hours]],Nurse[[#This Row],[NA TR Hours]],Nurse[[#This Row],[Med Aide/Tech Hours]])</f>
        <v>89.253478260869585</v>
      </c>
      <c r="T196" s="4">
        <v>81.540434782608713</v>
      </c>
      <c r="U196" s="4">
        <v>7.7130434782608699</v>
      </c>
      <c r="V196" s="4">
        <v>0</v>
      </c>
      <c r="W1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6.5095652173913034</v>
      </c>
      <c r="X196" s="4">
        <v>0</v>
      </c>
      <c r="Y196" s="4">
        <v>0</v>
      </c>
      <c r="Z196" s="4">
        <v>0</v>
      </c>
      <c r="AA196" s="4">
        <v>5.9389130434782604</v>
      </c>
      <c r="AB196" s="4">
        <v>0</v>
      </c>
      <c r="AC196" s="4">
        <v>0.57065217391304346</v>
      </c>
      <c r="AD196" s="4">
        <v>0</v>
      </c>
      <c r="AE196" s="4">
        <v>0</v>
      </c>
      <c r="AF196" s="1">
        <v>235285</v>
      </c>
      <c r="AG196" s="1">
        <v>5</v>
      </c>
      <c r="AH196"/>
    </row>
    <row r="197" spans="1:34" x14ac:dyDescent="0.25">
      <c r="A197" t="s">
        <v>433</v>
      </c>
      <c r="B197" t="s">
        <v>83</v>
      </c>
      <c r="C197" t="s">
        <v>638</v>
      </c>
      <c r="D197" t="s">
        <v>523</v>
      </c>
      <c r="E197" s="4">
        <v>63.260869565217391</v>
      </c>
      <c r="F197" s="4">
        <f>Nurse[[#This Row],[Total Nurse Staff Hours]]/Nurse[[#This Row],[MDS Census]]</f>
        <v>3.3102130584192437</v>
      </c>
      <c r="G197" s="4">
        <f>Nurse[[#This Row],[Total Direct Care Staff Hours]]/Nurse[[#This Row],[MDS Census]]</f>
        <v>2.9742010309278348</v>
      </c>
      <c r="H197" s="4">
        <f>Nurse[[#This Row],[Total RN Hours (w/ Admin, DON)]]/Nurse[[#This Row],[MDS Census]]</f>
        <v>1.006704467353952</v>
      </c>
      <c r="I197" s="4">
        <f>Nurse[[#This Row],[RN Hours (excl. Admin, DON)]]/Nurse[[#This Row],[MDS Census]]</f>
        <v>0.6720670103092784</v>
      </c>
      <c r="J197" s="4">
        <f>SUM(Nurse[[#This Row],[RN Hours (excl. Admin, DON)]],Nurse[[#This Row],[RN Admin Hours]],Nurse[[#This Row],[RN DON Hours]],Nurse[[#This Row],[LPN Hours (excl. Admin)]],Nurse[[#This Row],[LPN Admin Hours]],Nurse[[#This Row],[CNA Hours]],Nurse[[#This Row],[NA TR Hours]],Nurse[[#This Row],[Med Aide/Tech Hours]])</f>
        <v>209.40695652173912</v>
      </c>
      <c r="K197" s="4">
        <f>SUM(Nurse[[#This Row],[RN Hours (excl. Admin, DON)]],Nurse[[#This Row],[LPN Hours (excl. Admin)]],Nurse[[#This Row],[CNA Hours]],Nurse[[#This Row],[NA TR Hours]],Nurse[[#This Row],[Med Aide/Tech Hours]])</f>
        <v>188.15054347826086</v>
      </c>
      <c r="L197" s="4">
        <f>SUM(Nurse[[#This Row],[RN Hours (excl. Admin, DON)]],Nurse[[#This Row],[RN Admin Hours]],Nurse[[#This Row],[RN DON Hours]])</f>
        <v>63.685000000000009</v>
      </c>
      <c r="M197" s="4">
        <v>42.515543478260874</v>
      </c>
      <c r="N197" s="4">
        <v>15.691195652173915</v>
      </c>
      <c r="O197" s="4">
        <v>5.4782608695652177</v>
      </c>
      <c r="P197" s="4">
        <f>SUM(Nurse[[#This Row],[LPN Hours (excl. Admin)]],Nurse[[#This Row],[LPN Admin Hours]])</f>
        <v>19.439673913043478</v>
      </c>
      <c r="Q197" s="4">
        <v>19.352717391304349</v>
      </c>
      <c r="R197" s="4">
        <v>8.6956521739130432E-2</v>
      </c>
      <c r="S197" s="4">
        <f>SUM(Nurse[[#This Row],[CNA Hours]],Nurse[[#This Row],[NA TR Hours]],Nurse[[#This Row],[Med Aide/Tech Hours]])</f>
        <v>126.28228260869564</v>
      </c>
      <c r="T197" s="4">
        <v>126.28228260869564</v>
      </c>
      <c r="U197" s="4">
        <v>0</v>
      </c>
      <c r="V197" s="4">
        <v>0</v>
      </c>
      <c r="W1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7" s="4">
        <v>0</v>
      </c>
      <c r="Y197" s="4">
        <v>0</v>
      </c>
      <c r="Z197" s="4">
        <v>0</v>
      </c>
      <c r="AA197" s="4">
        <v>0</v>
      </c>
      <c r="AB197" s="4">
        <v>0</v>
      </c>
      <c r="AC197" s="4">
        <v>0</v>
      </c>
      <c r="AD197" s="4">
        <v>0</v>
      </c>
      <c r="AE197" s="4">
        <v>0</v>
      </c>
      <c r="AF197" s="1">
        <v>235209</v>
      </c>
      <c r="AG197" s="1">
        <v>5</v>
      </c>
      <c r="AH197"/>
    </row>
    <row r="198" spans="1:34" x14ac:dyDescent="0.25">
      <c r="A198" t="s">
        <v>433</v>
      </c>
      <c r="B198" t="s">
        <v>151</v>
      </c>
      <c r="C198" t="s">
        <v>668</v>
      </c>
      <c r="D198" t="s">
        <v>476</v>
      </c>
      <c r="E198" s="4">
        <v>74.630434782608702</v>
      </c>
      <c r="F198" s="4">
        <f>Nurse[[#This Row],[Total Nurse Staff Hours]]/Nurse[[#This Row],[MDS Census]]</f>
        <v>3.7880935042237112</v>
      </c>
      <c r="G198" s="4">
        <f>Nurse[[#This Row],[Total Direct Care Staff Hours]]/Nurse[[#This Row],[MDS Census]]</f>
        <v>3.5767768715409263</v>
      </c>
      <c r="H198" s="4">
        <f>Nurse[[#This Row],[Total RN Hours (w/ Admin, DON)]]/Nurse[[#This Row],[MDS Census]]</f>
        <v>1.0601558403728517</v>
      </c>
      <c r="I198" s="4">
        <f>Nurse[[#This Row],[RN Hours (excl. Admin, DON)]]/Nurse[[#This Row],[MDS Census]]</f>
        <v>0.8490212642004078</v>
      </c>
      <c r="J198" s="4">
        <f>SUM(Nurse[[#This Row],[RN Hours (excl. Admin, DON)]],Nurse[[#This Row],[RN Admin Hours]],Nurse[[#This Row],[RN DON Hours]],Nurse[[#This Row],[LPN Hours (excl. Admin)]],Nurse[[#This Row],[LPN Admin Hours]],Nurse[[#This Row],[CNA Hours]],Nurse[[#This Row],[NA TR Hours]],Nurse[[#This Row],[Med Aide/Tech Hours]])</f>
        <v>282.70706521739135</v>
      </c>
      <c r="K198" s="4">
        <f>SUM(Nurse[[#This Row],[RN Hours (excl. Admin, DON)]],Nurse[[#This Row],[LPN Hours (excl. Admin)]],Nurse[[#This Row],[CNA Hours]],Nurse[[#This Row],[NA TR Hours]],Nurse[[#This Row],[Med Aide/Tech Hours]])</f>
        <v>266.9364130434783</v>
      </c>
      <c r="L198" s="4">
        <f>SUM(Nurse[[#This Row],[RN Hours (excl. Admin, DON)]],Nurse[[#This Row],[RN Admin Hours]],Nurse[[#This Row],[RN DON Hours]])</f>
        <v>79.119891304347831</v>
      </c>
      <c r="M198" s="4">
        <v>63.362826086956524</v>
      </c>
      <c r="N198" s="4">
        <v>14.278804347826087</v>
      </c>
      <c r="O198" s="4">
        <v>1.4782608695652173</v>
      </c>
      <c r="P198" s="4">
        <f>SUM(Nurse[[#This Row],[LPN Hours (excl. Admin)]],Nurse[[#This Row],[LPN Admin Hours]])</f>
        <v>68.05043478260869</v>
      </c>
      <c r="Q198" s="4">
        <v>68.036847826086955</v>
      </c>
      <c r="R198" s="4">
        <v>1.358695652173913E-2</v>
      </c>
      <c r="S198" s="4">
        <f>SUM(Nurse[[#This Row],[CNA Hours]],Nurse[[#This Row],[NA TR Hours]],Nurse[[#This Row],[Med Aide/Tech Hours]])</f>
        <v>135.5367391304348</v>
      </c>
      <c r="T198" s="4">
        <v>135.5367391304348</v>
      </c>
      <c r="U198" s="4">
        <v>0</v>
      </c>
      <c r="V198" s="4">
        <v>0</v>
      </c>
      <c r="W1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5.5101086956521721</v>
      </c>
      <c r="X198" s="4">
        <v>5.5101086956521721</v>
      </c>
      <c r="Y198" s="4">
        <v>0</v>
      </c>
      <c r="Z198" s="4">
        <v>0</v>
      </c>
      <c r="AA198" s="4">
        <v>0</v>
      </c>
      <c r="AB198" s="4">
        <v>0</v>
      </c>
      <c r="AC198" s="4">
        <v>0</v>
      </c>
      <c r="AD198" s="4">
        <v>0</v>
      </c>
      <c r="AE198" s="4">
        <v>0</v>
      </c>
      <c r="AF198" s="1">
        <v>235330</v>
      </c>
      <c r="AG198" s="1">
        <v>5</v>
      </c>
      <c r="AH198"/>
    </row>
    <row r="199" spans="1:34" x14ac:dyDescent="0.25">
      <c r="A199" t="s">
        <v>433</v>
      </c>
      <c r="B199" t="s">
        <v>167</v>
      </c>
      <c r="C199" t="s">
        <v>615</v>
      </c>
      <c r="D199" t="s">
        <v>477</v>
      </c>
      <c r="E199" s="4">
        <v>62.271739130434781</v>
      </c>
      <c r="F199" s="4">
        <f>Nurse[[#This Row],[Total Nurse Staff Hours]]/Nurse[[#This Row],[MDS Census]]</f>
        <v>4.0678338278931747</v>
      </c>
      <c r="G199" s="4">
        <f>Nurse[[#This Row],[Total Direct Care Staff Hours]]/Nurse[[#This Row],[MDS Census]]</f>
        <v>3.7061878163728394</v>
      </c>
      <c r="H199" s="4">
        <f>Nurse[[#This Row],[Total RN Hours (w/ Admin, DON)]]/Nurse[[#This Row],[MDS Census]]</f>
        <v>1.1652958631523826</v>
      </c>
      <c r="I199" s="4">
        <f>Nurse[[#This Row],[RN Hours (excl. Admin, DON)]]/Nurse[[#This Row],[MDS Census]]</f>
        <v>0.80369348926514217</v>
      </c>
      <c r="J199" s="4">
        <f>SUM(Nurse[[#This Row],[RN Hours (excl. Admin, DON)]],Nurse[[#This Row],[RN Admin Hours]],Nurse[[#This Row],[RN DON Hours]],Nurse[[#This Row],[LPN Hours (excl. Admin)]],Nurse[[#This Row],[LPN Admin Hours]],Nurse[[#This Row],[CNA Hours]],Nurse[[#This Row],[NA TR Hours]],Nurse[[#This Row],[Med Aide/Tech Hours]])</f>
        <v>253.31108695652171</v>
      </c>
      <c r="K199" s="4">
        <f>SUM(Nurse[[#This Row],[RN Hours (excl. Admin, DON)]],Nurse[[#This Row],[LPN Hours (excl. Admin)]],Nurse[[#This Row],[CNA Hours]],Nurse[[#This Row],[NA TR Hours]],Nurse[[#This Row],[Med Aide/Tech Hours]])</f>
        <v>230.79076086956519</v>
      </c>
      <c r="L199" s="4">
        <f>SUM(Nurse[[#This Row],[RN Hours (excl. Admin, DON)]],Nurse[[#This Row],[RN Admin Hours]],Nurse[[#This Row],[RN DON Hours]])</f>
        <v>72.564999999999998</v>
      </c>
      <c r="M199" s="4">
        <v>50.047391304347819</v>
      </c>
      <c r="N199" s="4">
        <v>15.387173913043481</v>
      </c>
      <c r="O199" s="4">
        <v>7.1304347826086953</v>
      </c>
      <c r="P199" s="4">
        <f>SUM(Nurse[[#This Row],[LPN Hours (excl. Admin)]],Nurse[[#This Row],[LPN Admin Hours]])</f>
        <v>12.98423913043478</v>
      </c>
      <c r="Q199" s="4">
        <v>12.981521739130432</v>
      </c>
      <c r="R199" s="4">
        <v>2.717391304347826E-3</v>
      </c>
      <c r="S199" s="4">
        <f>SUM(Nurse[[#This Row],[CNA Hours]],Nurse[[#This Row],[NA TR Hours]],Nurse[[#This Row],[Med Aide/Tech Hours]])</f>
        <v>167.76184782608695</v>
      </c>
      <c r="T199" s="4">
        <v>164.53793478260869</v>
      </c>
      <c r="U199" s="4">
        <v>3.2239130434782597</v>
      </c>
      <c r="V199" s="4">
        <v>0</v>
      </c>
      <c r="W1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9" s="4">
        <v>0</v>
      </c>
      <c r="Y199" s="4">
        <v>0</v>
      </c>
      <c r="Z199" s="4">
        <v>0</v>
      </c>
      <c r="AA199" s="4">
        <v>0</v>
      </c>
      <c r="AB199" s="4">
        <v>0</v>
      </c>
      <c r="AC199" s="4">
        <v>0</v>
      </c>
      <c r="AD199" s="4">
        <v>0</v>
      </c>
      <c r="AE199" s="4">
        <v>0</v>
      </c>
      <c r="AF199" s="1">
        <v>235358</v>
      </c>
      <c r="AG199" s="1">
        <v>5</v>
      </c>
      <c r="AH199"/>
    </row>
    <row r="200" spans="1:34" x14ac:dyDescent="0.25">
      <c r="A200" t="s">
        <v>433</v>
      </c>
      <c r="B200" t="s">
        <v>252</v>
      </c>
      <c r="C200" t="s">
        <v>548</v>
      </c>
      <c r="D200" t="s">
        <v>462</v>
      </c>
      <c r="E200" s="4">
        <v>65.445652173913047</v>
      </c>
      <c r="F200" s="4">
        <f>Nurse[[#This Row],[Total Nurse Staff Hours]]/Nurse[[#This Row],[MDS Census]]</f>
        <v>3.8972346786248138</v>
      </c>
      <c r="G200" s="4">
        <f>Nurse[[#This Row],[Total Direct Care Staff Hours]]/Nurse[[#This Row],[MDS Census]]</f>
        <v>3.5530808835741574</v>
      </c>
      <c r="H200" s="4">
        <f>Nurse[[#This Row],[Total RN Hours (w/ Admin, DON)]]/Nurse[[#This Row],[MDS Census]]</f>
        <v>0.70530642750373695</v>
      </c>
      <c r="I200" s="4">
        <f>Nurse[[#This Row],[RN Hours (excl. Admin, DON)]]/Nurse[[#This Row],[MDS Census]]</f>
        <v>0.37975419365553897</v>
      </c>
      <c r="J200" s="4">
        <f>SUM(Nurse[[#This Row],[RN Hours (excl. Admin, DON)]],Nurse[[#This Row],[RN Admin Hours]],Nurse[[#This Row],[RN DON Hours]],Nurse[[#This Row],[LPN Hours (excl. Admin)]],Nurse[[#This Row],[LPN Admin Hours]],Nurse[[#This Row],[CNA Hours]],Nurse[[#This Row],[NA TR Hours]],Nurse[[#This Row],[Med Aide/Tech Hours]])</f>
        <v>255.05706521739137</v>
      </c>
      <c r="K200" s="4">
        <f>SUM(Nurse[[#This Row],[RN Hours (excl. Admin, DON)]],Nurse[[#This Row],[LPN Hours (excl. Admin)]],Nurse[[#This Row],[CNA Hours]],Nurse[[#This Row],[NA TR Hours]],Nurse[[#This Row],[Med Aide/Tech Hours]])</f>
        <v>232.53369565217395</v>
      </c>
      <c r="L200" s="4">
        <f>SUM(Nurse[[#This Row],[RN Hours (excl. Admin, DON)]],Nurse[[#This Row],[RN Admin Hours]],Nurse[[#This Row],[RN DON Hours]])</f>
        <v>46.159239130434784</v>
      </c>
      <c r="M200" s="4">
        <v>24.853260869565219</v>
      </c>
      <c r="N200" s="4">
        <v>16.871195652173913</v>
      </c>
      <c r="O200" s="4">
        <v>4.4347826086956523</v>
      </c>
      <c r="P200" s="4">
        <f>SUM(Nurse[[#This Row],[LPN Hours (excl. Admin)]],Nurse[[#This Row],[LPN Admin Hours]])</f>
        <v>64.531956521739133</v>
      </c>
      <c r="Q200" s="4">
        <v>63.314565217391312</v>
      </c>
      <c r="R200" s="4">
        <v>1.2173913043478262</v>
      </c>
      <c r="S200" s="4">
        <f>SUM(Nurse[[#This Row],[CNA Hours]],Nurse[[#This Row],[NA TR Hours]],Nurse[[#This Row],[Med Aide/Tech Hours]])</f>
        <v>144.36586956521742</v>
      </c>
      <c r="T200" s="4">
        <v>144.36586956521742</v>
      </c>
      <c r="U200" s="4">
        <v>0</v>
      </c>
      <c r="V200" s="4">
        <v>0</v>
      </c>
      <c r="W2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0" s="4">
        <v>0</v>
      </c>
      <c r="Y200" s="4">
        <v>0</v>
      </c>
      <c r="Z200" s="4">
        <v>0</v>
      </c>
      <c r="AA200" s="4">
        <v>0</v>
      </c>
      <c r="AB200" s="4">
        <v>0</v>
      </c>
      <c r="AC200" s="4">
        <v>0</v>
      </c>
      <c r="AD200" s="4">
        <v>0</v>
      </c>
      <c r="AE200" s="4">
        <v>0</v>
      </c>
      <c r="AF200" s="1">
        <v>235495</v>
      </c>
      <c r="AG200" s="1">
        <v>5</v>
      </c>
      <c r="AH200"/>
    </row>
    <row r="201" spans="1:34" x14ac:dyDescent="0.25">
      <c r="A201" t="s">
        <v>433</v>
      </c>
      <c r="B201" t="s">
        <v>124</v>
      </c>
      <c r="C201" t="s">
        <v>646</v>
      </c>
      <c r="D201" t="s">
        <v>525</v>
      </c>
      <c r="E201" s="4">
        <v>57.032608695652172</v>
      </c>
      <c r="F201" s="4">
        <f>Nurse[[#This Row],[Total Nurse Staff Hours]]/Nurse[[#This Row],[MDS Census]]</f>
        <v>3.8250390699447303</v>
      </c>
      <c r="G201" s="4">
        <f>Nurse[[#This Row],[Total Direct Care Staff Hours]]/Nurse[[#This Row],[MDS Census]]</f>
        <v>3.2947989327234608</v>
      </c>
      <c r="H201" s="4">
        <f>Nurse[[#This Row],[Total RN Hours (w/ Admin, DON)]]/Nurse[[#This Row],[MDS Census]]</f>
        <v>1.102912140270631</v>
      </c>
      <c r="I201" s="4">
        <f>Nurse[[#This Row],[RN Hours (excl. Admin, DON)]]/Nurse[[#This Row],[MDS Census]]</f>
        <v>0.67053744997141229</v>
      </c>
      <c r="J201" s="4">
        <f>SUM(Nurse[[#This Row],[RN Hours (excl. Admin, DON)]],Nurse[[#This Row],[RN Admin Hours]],Nurse[[#This Row],[RN DON Hours]],Nurse[[#This Row],[LPN Hours (excl. Admin)]],Nurse[[#This Row],[LPN Admin Hours]],Nurse[[#This Row],[CNA Hours]],Nurse[[#This Row],[NA TR Hours]],Nurse[[#This Row],[Med Aide/Tech Hours]])</f>
        <v>218.15195652173912</v>
      </c>
      <c r="K201" s="4">
        <f>SUM(Nurse[[#This Row],[RN Hours (excl. Admin, DON)]],Nurse[[#This Row],[LPN Hours (excl. Admin)]],Nurse[[#This Row],[CNA Hours]],Nurse[[#This Row],[NA TR Hours]],Nurse[[#This Row],[Med Aide/Tech Hours]])</f>
        <v>187.91097826086954</v>
      </c>
      <c r="L201" s="4">
        <f>SUM(Nurse[[#This Row],[RN Hours (excl. Admin, DON)]],Nurse[[#This Row],[RN Admin Hours]],Nurse[[#This Row],[RN DON Hours]])</f>
        <v>62.901956521739137</v>
      </c>
      <c r="M201" s="4">
        <v>38.2425</v>
      </c>
      <c r="N201" s="4">
        <v>19.181195652173916</v>
      </c>
      <c r="O201" s="4">
        <v>5.4782608695652177</v>
      </c>
      <c r="P201" s="4">
        <f>SUM(Nurse[[#This Row],[LPN Hours (excl. Admin)]],Nurse[[#This Row],[LPN Admin Hours]])</f>
        <v>39.823152173913044</v>
      </c>
      <c r="Q201" s="4">
        <v>34.241630434782607</v>
      </c>
      <c r="R201" s="4">
        <v>5.5815217391304346</v>
      </c>
      <c r="S201" s="4">
        <f>SUM(Nurse[[#This Row],[CNA Hours]],Nurse[[#This Row],[NA TR Hours]],Nurse[[#This Row],[Med Aide/Tech Hours]])</f>
        <v>115.42684782608694</v>
      </c>
      <c r="T201" s="4">
        <v>115.42684782608694</v>
      </c>
      <c r="U201" s="4">
        <v>0</v>
      </c>
      <c r="V201" s="4">
        <v>0</v>
      </c>
      <c r="W2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1" s="4">
        <v>0</v>
      </c>
      <c r="Y201" s="4">
        <v>0</v>
      </c>
      <c r="Z201" s="4">
        <v>0</v>
      </c>
      <c r="AA201" s="4">
        <v>0</v>
      </c>
      <c r="AB201" s="4">
        <v>0</v>
      </c>
      <c r="AC201" s="4">
        <v>0</v>
      </c>
      <c r="AD201" s="4">
        <v>0</v>
      </c>
      <c r="AE201" s="4">
        <v>0</v>
      </c>
      <c r="AF201" s="1">
        <v>235284</v>
      </c>
      <c r="AG201" s="1">
        <v>5</v>
      </c>
      <c r="AH201"/>
    </row>
    <row r="202" spans="1:34" x14ac:dyDescent="0.25">
      <c r="A202" t="s">
        <v>433</v>
      </c>
      <c r="B202" t="s">
        <v>365</v>
      </c>
      <c r="C202" t="s">
        <v>561</v>
      </c>
      <c r="D202" t="s">
        <v>501</v>
      </c>
      <c r="E202" s="4">
        <v>84.195652173913047</v>
      </c>
      <c r="F202" s="4">
        <f>Nurse[[#This Row],[Total Nurse Staff Hours]]/Nurse[[#This Row],[MDS Census]]</f>
        <v>3.1397689129873485</v>
      </c>
      <c r="G202" s="4">
        <f>Nurse[[#This Row],[Total Direct Care Staff Hours]]/Nurse[[#This Row],[MDS Census]]</f>
        <v>2.8166576297443844</v>
      </c>
      <c r="H202" s="4">
        <f>Nurse[[#This Row],[Total RN Hours (w/ Admin, DON)]]/Nurse[[#This Row],[MDS Census]]</f>
        <v>0.7592667183062225</v>
      </c>
      <c r="I202" s="4">
        <f>Nurse[[#This Row],[RN Hours (excl. Admin, DON)]]/Nurse[[#This Row],[MDS Census]]</f>
        <v>0.43657500645494446</v>
      </c>
      <c r="J202" s="4">
        <f>SUM(Nurse[[#This Row],[RN Hours (excl. Admin, DON)]],Nurse[[#This Row],[RN Admin Hours]],Nurse[[#This Row],[RN DON Hours]],Nurse[[#This Row],[LPN Hours (excl. Admin)]],Nurse[[#This Row],[LPN Admin Hours]],Nurse[[#This Row],[CNA Hours]],Nurse[[#This Row],[NA TR Hours]],Nurse[[#This Row],[Med Aide/Tech Hours]])</f>
        <v>264.35489130434786</v>
      </c>
      <c r="K202" s="4">
        <f>SUM(Nurse[[#This Row],[RN Hours (excl. Admin, DON)]],Nurse[[#This Row],[LPN Hours (excl. Admin)]],Nurse[[#This Row],[CNA Hours]],Nurse[[#This Row],[NA TR Hours]],Nurse[[#This Row],[Med Aide/Tech Hours]])</f>
        <v>237.15032608695654</v>
      </c>
      <c r="L202" s="4">
        <f>SUM(Nurse[[#This Row],[RN Hours (excl. Admin, DON)]],Nurse[[#This Row],[RN Admin Hours]],Nurse[[#This Row],[RN DON Hours]])</f>
        <v>63.926956521739129</v>
      </c>
      <c r="M202" s="4">
        <v>36.757717391304347</v>
      </c>
      <c r="N202" s="4">
        <v>24.386630434782607</v>
      </c>
      <c r="O202" s="4">
        <v>2.7826086956521738</v>
      </c>
      <c r="P202" s="4">
        <f>SUM(Nurse[[#This Row],[LPN Hours (excl. Admin)]],Nurse[[#This Row],[LPN Admin Hours]])</f>
        <v>75.572608695652178</v>
      </c>
      <c r="Q202" s="4">
        <v>75.537282608695662</v>
      </c>
      <c r="R202" s="4">
        <v>3.5326086956521736E-2</v>
      </c>
      <c r="S202" s="4">
        <f>SUM(Nurse[[#This Row],[CNA Hours]],Nurse[[#This Row],[NA TR Hours]],Nurse[[#This Row],[Med Aide/Tech Hours]])</f>
        <v>124.85532608695652</v>
      </c>
      <c r="T202" s="4">
        <v>124.85532608695652</v>
      </c>
      <c r="U202" s="4">
        <v>0</v>
      </c>
      <c r="V202" s="4">
        <v>0</v>
      </c>
      <c r="W2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2" s="4">
        <v>0</v>
      </c>
      <c r="Y202" s="4">
        <v>0</v>
      </c>
      <c r="Z202" s="4">
        <v>0</v>
      </c>
      <c r="AA202" s="4">
        <v>0</v>
      </c>
      <c r="AB202" s="4">
        <v>0</v>
      </c>
      <c r="AC202" s="4">
        <v>0</v>
      </c>
      <c r="AD202" s="4">
        <v>0</v>
      </c>
      <c r="AE202" s="4">
        <v>0</v>
      </c>
      <c r="AF202" s="1">
        <v>235650</v>
      </c>
      <c r="AG202" s="1">
        <v>5</v>
      </c>
      <c r="AH202"/>
    </row>
    <row r="203" spans="1:34" x14ac:dyDescent="0.25">
      <c r="A203" t="s">
        <v>433</v>
      </c>
      <c r="B203" t="s">
        <v>301</v>
      </c>
      <c r="C203" t="s">
        <v>566</v>
      </c>
      <c r="D203" t="s">
        <v>465</v>
      </c>
      <c r="E203" s="4">
        <v>92.380434782608702</v>
      </c>
      <c r="F203" s="4">
        <f>Nurse[[#This Row],[Total Nurse Staff Hours]]/Nurse[[#This Row],[MDS Census]]</f>
        <v>3.4645887751500175</v>
      </c>
      <c r="G203" s="4">
        <f>Nurse[[#This Row],[Total Direct Care Staff Hours]]/Nurse[[#This Row],[MDS Census]]</f>
        <v>3.0271490763619253</v>
      </c>
      <c r="H203" s="4">
        <f>Nurse[[#This Row],[Total RN Hours (w/ Admin, DON)]]/Nurse[[#This Row],[MDS Census]]</f>
        <v>0.48857394987645603</v>
      </c>
      <c r="I203" s="4">
        <f>Nurse[[#This Row],[RN Hours (excl. Admin, DON)]]/Nurse[[#This Row],[MDS Census]]</f>
        <v>0.22517825626544302</v>
      </c>
      <c r="J203" s="4">
        <f>SUM(Nurse[[#This Row],[RN Hours (excl. Admin, DON)]],Nurse[[#This Row],[RN Admin Hours]],Nurse[[#This Row],[RN DON Hours]],Nurse[[#This Row],[LPN Hours (excl. Admin)]],Nurse[[#This Row],[LPN Admin Hours]],Nurse[[#This Row],[CNA Hours]],Nurse[[#This Row],[NA TR Hours]],Nurse[[#This Row],[Med Aide/Tech Hours]])</f>
        <v>320.06021739130438</v>
      </c>
      <c r="K203" s="4">
        <f>SUM(Nurse[[#This Row],[RN Hours (excl. Admin, DON)]],Nurse[[#This Row],[LPN Hours (excl. Admin)]],Nurse[[#This Row],[CNA Hours]],Nurse[[#This Row],[NA TR Hours]],Nurse[[#This Row],[Med Aide/Tech Hours]])</f>
        <v>279.64934782608702</v>
      </c>
      <c r="L203" s="4">
        <f>SUM(Nurse[[#This Row],[RN Hours (excl. Admin, DON)]],Nurse[[#This Row],[RN Admin Hours]],Nurse[[#This Row],[RN DON Hours]])</f>
        <v>45.134673913043478</v>
      </c>
      <c r="M203" s="4">
        <v>20.802065217391309</v>
      </c>
      <c r="N203" s="4">
        <v>19.338043478260868</v>
      </c>
      <c r="O203" s="4">
        <v>4.9945652173913047</v>
      </c>
      <c r="P203" s="4">
        <f>SUM(Nurse[[#This Row],[LPN Hours (excl. Admin)]],Nurse[[#This Row],[LPN Admin Hours]])</f>
        <v>93.185434782608681</v>
      </c>
      <c r="Q203" s="4">
        <v>77.107173913043468</v>
      </c>
      <c r="R203" s="4">
        <v>16.078260869565216</v>
      </c>
      <c r="S203" s="4">
        <f>SUM(Nurse[[#This Row],[CNA Hours]],Nurse[[#This Row],[NA TR Hours]],Nurse[[#This Row],[Med Aide/Tech Hours]])</f>
        <v>181.74010869565225</v>
      </c>
      <c r="T203" s="4">
        <v>181.74010869565225</v>
      </c>
      <c r="U203" s="4">
        <v>0</v>
      </c>
      <c r="V203" s="4">
        <v>0</v>
      </c>
      <c r="W2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3" s="4">
        <v>0</v>
      </c>
      <c r="Y203" s="4">
        <v>0</v>
      </c>
      <c r="Z203" s="4">
        <v>0</v>
      </c>
      <c r="AA203" s="4">
        <v>0</v>
      </c>
      <c r="AB203" s="4">
        <v>0</v>
      </c>
      <c r="AC203" s="4">
        <v>0</v>
      </c>
      <c r="AD203" s="4">
        <v>0</v>
      </c>
      <c r="AE203" s="4">
        <v>0</v>
      </c>
      <c r="AF203" s="1">
        <v>235563</v>
      </c>
      <c r="AG203" s="1">
        <v>5</v>
      </c>
      <c r="AH203"/>
    </row>
    <row r="204" spans="1:34" x14ac:dyDescent="0.25">
      <c r="A204" t="s">
        <v>433</v>
      </c>
      <c r="B204" t="s">
        <v>325</v>
      </c>
      <c r="C204" t="s">
        <v>552</v>
      </c>
      <c r="D204" t="s">
        <v>516</v>
      </c>
      <c r="E204" s="4">
        <v>70.945652173913047</v>
      </c>
      <c r="F204" s="4">
        <f>Nurse[[#This Row],[Total Nurse Staff Hours]]/Nurse[[#This Row],[MDS Census]]</f>
        <v>3.7365267351003522</v>
      </c>
      <c r="G204" s="4">
        <f>Nurse[[#This Row],[Total Direct Care Staff Hours]]/Nurse[[#This Row],[MDS Census]]</f>
        <v>3.3659813084112149</v>
      </c>
      <c r="H204" s="4">
        <f>Nurse[[#This Row],[Total RN Hours (w/ Admin, DON)]]/Nurse[[#This Row],[MDS Census]]</f>
        <v>1.1566799448444927</v>
      </c>
      <c r="I204" s="4">
        <f>Nurse[[#This Row],[RN Hours (excl. Admin, DON)]]/Nurse[[#This Row],[MDS Census]]</f>
        <v>0.81663091772636787</v>
      </c>
      <c r="J204" s="4">
        <f>SUM(Nurse[[#This Row],[RN Hours (excl. Admin, DON)]],Nurse[[#This Row],[RN Admin Hours]],Nurse[[#This Row],[RN DON Hours]],Nurse[[#This Row],[LPN Hours (excl. Admin)]],Nurse[[#This Row],[LPN Admin Hours]],Nurse[[#This Row],[CNA Hours]],Nurse[[#This Row],[NA TR Hours]],Nurse[[#This Row],[Med Aide/Tech Hours]])</f>
        <v>265.09032608695651</v>
      </c>
      <c r="K204" s="4">
        <f>SUM(Nurse[[#This Row],[RN Hours (excl. Admin, DON)]],Nurse[[#This Row],[LPN Hours (excl. Admin)]],Nurse[[#This Row],[CNA Hours]],Nurse[[#This Row],[NA TR Hours]],Nurse[[#This Row],[Med Aide/Tech Hours]])</f>
        <v>238.80173913043478</v>
      </c>
      <c r="L204" s="4">
        <f>SUM(Nurse[[#This Row],[RN Hours (excl. Admin, DON)]],Nurse[[#This Row],[RN Admin Hours]],Nurse[[#This Row],[RN DON Hours]])</f>
        <v>82.061413043478296</v>
      </c>
      <c r="M204" s="4">
        <v>57.936413043478296</v>
      </c>
      <c r="N204" s="4">
        <v>19.364130434782609</v>
      </c>
      <c r="O204" s="4">
        <v>4.7608695652173916</v>
      </c>
      <c r="P204" s="4">
        <f>SUM(Nurse[[#This Row],[LPN Hours (excl. Admin)]],Nurse[[#This Row],[LPN Admin Hours]])</f>
        <v>16.931086956521749</v>
      </c>
      <c r="Q204" s="4">
        <v>14.767500000000009</v>
      </c>
      <c r="R204" s="4">
        <v>2.1635869565217392</v>
      </c>
      <c r="S204" s="4">
        <f>SUM(Nurse[[#This Row],[CNA Hours]],Nurse[[#This Row],[NA TR Hours]],Nurse[[#This Row],[Med Aide/Tech Hours]])</f>
        <v>166.09782608695647</v>
      </c>
      <c r="T204" s="4">
        <v>166.09782608695647</v>
      </c>
      <c r="U204" s="4">
        <v>0</v>
      </c>
      <c r="V204" s="4">
        <v>0</v>
      </c>
      <c r="W2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4" s="4">
        <v>0</v>
      </c>
      <c r="Y204" s="4">
        <v>0</v>
      </c>
      <c r="Z204" s="4">
        <v>0</v>
      </c>
      <c r="AA204" s="4">
        <v>0</v>
      </c>
      <c r="AB204" s="4">
        <v>0</v>
      </c>
      <c r="AC204" s="4">
        <v>0</v>
      </c>
      <c r="AD204" s="4">
        <v>0</v>
      </c>
      <c r="AE204" s="4">
        <v>0</v>
      </c>
      <c r="AF204" s="1">
        <v>235600</v>
      </c>
      <c r="AG204" s="1">
        <v>5</v>
      </c>
      <c r="AH204"/>
    </row>
    <row r="205" spans="1:34" x14ac:dyDescent="0.25">
      <c r="A205" t="s">
        <v>433</v>
      </c>
      <c r="B205" t="s">
        <v>249</v>
      </c>
      <c r="C205" t="s">
        <v>571</v>
      </c>
      <c r="D205" t="s">
        <v>502</v>
      </c>
      <c r="E205" s="4">
        <v>66.043478260869563</v>
      </c>
      <c r="F205" s="4">
        <f>Nurse[[#This Row],[Total Nurse Staff Hours]]/Nurse[[#This Row],[MDS Census]]</f>
        <v>3.9597185648452924</v>
      </c>
      <c r="G205" s="4">
        <f>Nurse[[#This Row],[Total Direct Care Staff Hours]]/Nurse[[#This Row],[MDS Census]]</f>
        <v>3.5099851876234358</v>
      </c>
      <c r="H205" s="4">
        <f>Nurse[[#This Row],[Total RN Hours (w/ Admin, DON)]]/Nurse[[#This Row],[MDS Census]]</f>
        <v>1.1369568795260037</v>
      </c>
      <c r="I205" s="4">
        <f>Nurse[[#This Row],[RN Hours (excl. Admin, DON)]]/Nurse[[#This Row],[MDS Census]]</f>
        <v>0.68747037524687271</v>
      </c>
      <c r="J205" s="4">
        <f>SUM(Nurse[[#This Row],[RN Hours (excl. Admin, DON)]],Nurse[[#This Row],[RN Admin Hours]],Nurse[[#This Row],[RN DON Hours]],Nurse[[#This Row],[LPN Hours (excl. Admin)]],Nurse[[#This Row],[LPN Admin Hours]],Nurse[[#This Row],[CNA Hours]],Nurse[[#This Row],[NA TR Hours]],Nurse[[#This Row],[Med Aide/Tech Hours]])</f>
        <v>261.51358695652169</v>
      </c>
      <c r="K205" s="4">
        <f>SUM(Nurse[[#This Row],[RN Hours (excl. Admin, DON)]],Nurse[[#This Row],[LPN Hours (excl. Admin)]],Nurse[[#This Row],[CNA Hours]],Nurse[[#This Row],[NA TR Hours]],Nurse[[#This Row],[Med Aide/Tech Hours]])</f>
        <v>231.81163043478256</v>
      </c>
      <c r="L205" s="4">
        <f>SUM(Nurse[[#This Row],[RN Hours (excl. Admin, DON)]],Nurse[[#This Row],[RN Admin Hours]],Nurse[[#This Row],[RN DON Hours]])</f>
        <v>75.088586956521723</v>
      </c>
      <c r="M205" s="4">
        <v>45.402934782608682</v>
      </c>
      <c r="N205" s="4">
        <v>25.337826086956522</v>
      </c>
      <c r="O205" s="4">
        <v>4.3478260869565215</v>
      </c>
      <c r="P205" s="4">
        <f>SUM(Nurse[[#This Row],[LPN Hours (excl. Admin)]],Nurse[[#This Row],[LPN Admin Hours]])</f>
        <v>18.16739130434782</v>
      </c>
      <c r="Q205" s="4">
        <v>18.151086956521734</v>
      </c>
      <c r="R205" s="4">
        <v>1.6304347826086956E-2</v>
      </c>
      <c r="S205" s="4">
        <f>SUM(Nurse[[#This Row],[CNA Hours]],Nurse[[#This Row],[NA TR Hours]],Nurse[[#This Row],[Med Aide/Tech Hours]])</f>
        <v>168.25760869565215</v>
      </c>
      <c r="T205" s="4">
        <v>168.25760869565215</v>
      </c>
      <c r="U205" s="4">
        <v>0</v>
      </c>
      <c r="V205" s="4">
        <v>0</v>
      </c>
      <c r="W2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5" s="4">
        <v>0</v>
      </c>
      <c r="Y205" s="4">
        <v>0</v>
      </c>
      <c r="Z205" s="4">
        <v>0</v>
      </c>
      <c r="AA205" s="4">
        <v>0</v>
      </c>
      <c r="AB205" s="4">
        <v>0</v>
      </c>
      <c r="AC205" s="4">
        <v>0</v>
      </c>
      <c r="AD205" s="4">
        <v>0</v>
      </c>
      <c r="AE205" s="4">
        <v>0</v>
      </c>
      <c r="AF205" s="1">
        <v>235490</v>
      </c>
      <c r="AG205" s="1">
        <v>5</v>
      </c>
      <c r="AH205"/>
    </row>
    <row r="206" spans="1:34" x14ac:dyDescent="0.25">
      <c r="A206" t="s">
        <v>433</v>
      </c>
      <c r="B206" t="s">
        <v>197</v>
      </c>
      <c r="C206" t="s">
        <v>687</v>
      </c>
      <c r="D206" t="s">
        <v>534</v>
      </c>
      <c r="E206" s="4">
        <v>65.271739130434781</v>
      </c>
      <c r="F206" s="4">
        <f>Nurse[[#This Row],[Total Nurse Staff Hours]]/Nurse[[#This Row],[MDS Census]]</f>
        <v>3.6126577851790174</v>
      </c>
      <c r="G206" s="4">
        <f>Nurse[[#This Row],[Total Direct Care Staff Hours]]/Nurse[[#This Row],[MDS Census]]</f>
        <v>3.1773771856786008</v>
      </c>
      <c r="H206" s="4">
        <f>Nurse[[#This Row],[Total RN Hours (w/ Admin, DON)]]/Nurse[[#This Row],[MDS Census]]</f>
        <v>1.1927477102414656</v>
      </c>
      <c r="I206" s="4">
        <f>Nurse[[#This Row],[RN Hours (excl. Admin, DON)]]/Nurse[[#This Row],[MDS Census]]</f>
        <v>0.81608492922564535</v>
      </c>
      <c r="J206" s="4">
        <f>SUM(Nurse[[#This Row],[RN Hours (excl. Admin, DON)]],Nurse[[#This Row],[RN Admin Hours]],Nurse[[#This Row],[RN DON Hours]],Nurse[[#This Row],[LPN Hours (excl. Admin)]],Nurse[[#This Row],[LPN Admin Hours]],Nurse[[#This Row],[CNA Hours]],Nurse[[#This Row],[NA TR Hours]],Nurse[[#This Row],[Med Aide/Tech Hours]])</f>
        <v>235.80445652173913</v>
      </c>
      <c r="K206" s="4">
        <f>SUM(Nurse[[#This Row],[RN Hours (excl. Admin, DON)]],Nurse[[#This Row],[LPN Hours (excl. Admin)]],Nurse[[#This Row],[CNA Hours]],Nurse[[#This Row],[NA TR Hours]],Nurse[[#This Row],[Med Aide/Tech Hours]])</f>
        <v>207.39293478260868</v>
      </c>
      <c r="L206" s="4">
        <f>SUM(Nurse[[#This Row],[RN Hours (excl. Admin, DON)]],Nurse[[#This Row],[RN Admin Hours]],Nurse[[#This Row],[RN DON Hours]])</f>
        <v>77.852717391304353</v>
      </c>
      <c r="M206" s="4">
        <v>53.267282608695652</v>
      </c>
      <c r="N206" s="4">
        <v>19.232173913043479</v>
      </c>
      <c r="O206" s="4">
        <v>5.3532608695652177</v>
      </c>
      <c r="P206" s="4">
        <f>SUM(Nurse[[#This Row],[LPN Hours (excl. Admin)]],Nurse[[#This Row],[LPN Admin Hours]])</f>
        <v>24.157065217391299</v>
      </c>
      <c r="Q206" s="4">
        <v>20.330978260869561</v>
      </c>
      <c r="R206" s="4">
        <v>3.8260869565217379</v>
      </c>
      <c r="S206" s="4">
        <f>SUM(Nurse[[#This Row],[CNA Hours]],Nurse[[#This Row],[NA TR Hours]],Nurse[[#This Row],[Med Aide/Tech Hours]])</f>
        <v>133.79467391304348</v>
      </c>
      <c r="T206" s="4">
        <v>128.37336956521739</v>
      </c>
      <c r="U206" s="4">
        <v>5.4213043478260872</v>
      </c>
      <c r="V206" s="4">
        <v>0</v>
      </c>
      <c r="W2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6" s="4">
        <v>0</v>
      </c>
      <c r="Y206" s="4">
        <v>0</v>
      </c>
      <c r="Z206" s="4">
        <v>0</v>
      </c>
      <c r="AA206" s="4">
        <v>0</v>
      </c>
      <c r="AB206" s="4">
        <v>0</v>
      </c>
      <c r="AC206" s="4">
        <v>0</v>
      </c>
      <c r="AD206" s="4">
        <v>0</v>
      </c>
      <c r="AE206" s="4">
        <v>0</v>
      </c>
      <c r="AF206" s="1">
        <v>235410</v>
      </c>
      <c r="AG206" s="1">
        <v>5</v>
      </c>
      <c r="AH206"/>
    </row>
    <row r="207" spans="1:34" x14ac:dyDescent="0.25">
      <c r="A207" t="s">
        <v>433</v>
      </c>
      <c r="B207" t="s">
        <v>362</v>
      </c>
      <c r="C207" t="s">
        <v>593</v>
      </c>
      <c r="D207" t="s">
        <v>491</v>
      </c>
      <c r="E207" s="4">
        <v>56.032608695652172</v>
      </c>
      <c r="F207" s="4">
        <f>Nurse[[#This Row],[Total Nurse Staff Hours]]/Nurse[[#This Row],[MDS Census]]</f>
        <v>3.76957322987391</v>
      </c>
      <c r="G207" s="4">
        <f>Nurse[[#This Row],[Total Direct Care Staff Hours]]/Nurse[[#This Row],[MDS Census]]</f>
        <v>3.4465858389912714</v>
      </c>
      <c r="H207" s="4">
        <f>Nurse[[#This Row],[Total RN Hours (w/ Admin, DON)]]/Nurse[[#This Row],[MDS Census]]</f>
        <v>1.1834393792434534</v>
      </c>
      <c r="I207" s="4">
        <f>Nurse[[#This Row],[RN Hours (excl. Admin, DON)]]/Nurse[[#This Row],[MDS Census]]</f>
        <v>0.86083996120271622</v>
      </c>
      <c r="J207" s="4">
        <f>SUM(Nurse[[#This Row],[RN Hours (excl. Admin, DON)]],Nurse[[#This Row],[RN Admin Hours]],Nurse[[#This Row],[RN DON Hours]],Nurse[[#This Row],[LPN Hours (excl. Admin)]],Nurse[[#This Row],[LPN Admin Hours]],Nurse[[#This Row],[CNA Hours]],Nurse[[#This Row],[NA TR Hours]],Nurse[[#This Row],[Med Aide/Tech Hours]])</f>
        <v>211.21902173913048</v>
      </c>
      <c r="K207" s="4">
        <f>SUM(Nurse[[#This Row],[RN Hours (excl. Admin, DON)]],Nurse[[#This Row],[LPN Hours (excl. Admin)]],Nurse[[#This Row],[CNA Hours]],Nurse[[#This Row],[NA TR Hours]],Nurse[[#This Row],[Med Aide/Tech Hours]])</f>
        <v>193.12119565217395</v>
      </c>
      <c r="L207" s="4">
        <f>SUM(Nurse[[#This Row],[RN Hours (excl. Admin, DON)]],Nurse[[#This Row],[RN Admin Hours]],Nurse[[#This Row],[RN DON Hours]])</f>
        <v>66.311195652173936</v>
      </c>
      <c r="M207" s="4">
        <v>48.235108695652194</v>
      </c>
      <c r="N207" s="4">
        <v>10.858695652173914</v>
      </c>
      <c r="O207" s="4">
        <v>7.2173913043478262</v>
      </c>
      <c r="P207" s="4">
        <f>SUM(Nurse[[#This Row],[LPN Hours (excl. Admin)]],Nurse[[#This Row],[LPN Admin Hours]])</f>
        <v>23.301630434782606</v>
      </c>
      <c r="Q207" s="4">
        <v>23.279891304347824</v>
      </c>
      <c r="R207" s="4">
        <v>2.1739130434782608E-2</v>
      </c>
      <c r="S207" s="4">
        <f>SUM(Nurse[[#This Row],[CNA Hours]],Nurse[[#This Row],[NA TR Hours]],Nurse[[#This Row],[Med Aide/Tech Hours]])</f>
        <v>121.60619565217394</v>
      </c>
      <c r="T207" s="4">
        <v>121.60619565217394</v>
      </c>
      <c r="U207" s="4">
        <v>0</v>
      </c>
      <c r="V207" s="4">
        <v>0</v>
      </c>
      <c r="W2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7" s="4">
        <v>0</v>
      </c>
      <c r="Y207" s="4">
        <v>0</v>
      </c>
      <c r="Z207" s="4">
        <v>0</v>
      </c>
      <c r="AA207" s="4">
        <v>0</v>
      </c>
      <c r="AB207" s="4">
        <v>0</v>
      </c>
      <c r="AC207" s="4">
        <v>0</v>
      </c>
      <c r="AD207" s="4">
        <v>0</v>
      </c>
      <c r="AE207" s="4">
        <v>0</v>
      </c>
      <c r="AF207" s="1">
        <v>235647</v>
      </c>
      <c r="AG207" s="1">
        <v>5</v>
      </c>
      <c r="AH207"/>
    </row>
    <row r="208" spans="1:34" x14ac:dyDescent="0.25">
      <c r="A208" t="s">
        <v>433</v>
      </c>
      <c r="B208" t="s">
        <v>259</v>
      </c>
      <c r="C208" t="s">
        <v>564</v>
      </c>
      <c r="D208" t="s">
        <v>474</v>
      </c>
      <c r="E208" s="4">
        <v>31.847826086956523</v>
      </c>
      <c r="F208" s="4">
        <f>Nurse[[#This Row],[Total Nurse Staff Hours]]/Nurse[[#This Row],[MDS Census]]</f>
        <v>4.2417167235494864</v>
      </c>
      <c r="G208" s="4">
        <f>Nurse[[#This Row],[Total Direct Care Staff Hours]]/Nurse[[#This Row],[MDS Census]]</f>
        <v>3.6593959044368591</v>
      </c>
      <c r="H208" s="4">
        <f>Nurse[[#This Row],[Total RN Hours (w/ Admin, DON)]]/Nurse[[#This Row],[MDS Census]]</f>
        <v>1.1416791808873716</v>
      </c>
      <c r="I208" s="4">
        <f>Nurse[[#This Row],[RN Hours (excl. Admin, DON)]]/Nurse[[#This Row],[MDS Census]]</f>
        <v>0.63502389078498267</v>
      </c>
      <c r="J208" s="4">
        <f>SUM(Nurse[[#This Row],[RN Hours (excl. Admin, DON)]],Nurse[[#This Row],[RN Admin Hours]],Nurse[[#This Row],[RN DON Hours]],Nurse[[#This Row],[LPN Hours (excl. Admin)]],Nurse[[#This Row],[LPN Admin Hours]],Nurse[[#This Row],[CNA Hours]],Nurse[[#This Row],[NA TR Hours]],Nurse[[#This Row],[Med Aide/Tech Hours]])</f>
        <v>135.08945652173909</v>
      </c>
      <c r="K208" s="4">
        <f>SUM(Nurse[[#This Row],[RN Hours (excl. Admin, DON)]],Nurse[[#This Row],[LPN Hours (excl. Admin)]],Nurse[[#This Row],[CNA Hours]],Nurse[[#This Row],[NA TR Hours]],Nurse[[#This Row],[Med Aide/Tech Hours]])</f>
        <v>116.54380434782607</v>
      </c>
      <c r="L208" s="4">
        <f>SUM(Nurse[[#This Row],[RN Hours (excl. Admin, DON)]],Nurse[[#This Row],[RN Admin Hours]],Nurse[[#This Row],[RN DON Hours]])</f>
        <v>36.359999999999992</v>
      </c>
      <c r="M208" s="4">
        <v>20.224130434782602</v>
      </c>
      <c r="N208" s="4">
        <v>11.179347826086957</v>
      </c>
      <c r="O208" s="4">
        <v>4.9565217391304346</v>
      </c>
      <c r="P208" s="4">
        <f>SUM(Nurse[[#This Row],[LPN Hours (excl. Admin)]],Nurse[[#This Row],[LPN Admin Hours]])</f>
        <v>29.709891304347821</v>
      </c>
      <c r="Q208" s="4">
        <v>27.300108695652167</v>
      </c>
      <c r="R208" s="4">
        <v>2.4097826086956524</v>
      </c>
      <c r="S208" s="4">
        <f>SUM(Nurse[[#This Row],[CNA Hours]],Nurse[[#This Row],[NA TR Hours]],Nurse[[#This Row],[Med Aide/Tech Hours]])</f>
        <v>69.019565217391303</v>
      </c>
      <c r="T208" s="4">
        <v>58.845652173913038</v>
      </c>
      <c r="U208" s="4">
        <v>10.173913043478263</v>
      </c>
      <c r="V208" s="4">
        <v>0</v>
      </c>
      <c r="W2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8" s="4">
        <v>0</v>
      </c>
      <c r="Y208" s="4">
        <v>0</v>
      </c>
      <c r="Z208" s="4">
        <v>0</v>
      </c>
      <c r="AA208" s="4">
        <v>0</v>
      </c>
      <c r="AB208" s="4">
        <v>0</v>
      </c>
      <c r="AC208" s="4">
        <v>0</v>
      </c>
      <c r="AD208" s="4">
        <v>0</v>
      </c>
      <c r="AE208" s="4">
        <v>0</v>
      </c>
      <c r="AF208" s="1">
        <v>235507</v>
      </c>
      <c r="AG208" s="1">
        <v>5</v>
      </c>
      <c r="AH208"/>
    </row>
    <row r="209" spans="1:34" x14ac:dyDescent="0.25">
      <c r="A209" t="s">
        <v>433</v>
      </c>
      <c r="B209" t="s">
        <v>200</v>
      </c>
      <c r="C209" t="s">
        <v>688</v>
      </c>
      <c r="D209" t="s">
        <v>464</v>
      </c>
      <c r="E209" s="4">
        <v>106.55434782608695</v>
      </c>
      <c r="F209" s="4">
        <f>Nurse[[#This Row],[Total Nurse Staff Hours]]/Nurse[[#This Row],[MDS Census]]</f>
        <v>3.3080118331123121</v>
      </c>
      <c r="G209" s="4">
        <f>Nurse[[#This Row],[Total Direct Care Staff Hours]]/Nurse[[#This Row],[MDS Census]]</f>
        <v>3.0933051106804035</v>
      </c>
      <c r="H209" s="4">
        <f>Nurse[[#This Row],[Total RN Hours (w/ Admin, DON)]]/Nurse[[#This Row],[MDS Census]]</f>
        <v>0.46730082627766995</v>
      </c>
      <c r="I209" s="4">
        <f>Nurse[[#This Row],[RN Hours (excl. Admin, DON)]]/Nurse[[#This Row],[MDS Census]]</f>
        <v>0.25267061103743738</v>
      </c>
      <c r="J209" s="4">
        <f>SUM(Nurse[[#This Row],[RN Hours (excl. Admin, DON)]],Nurse[[#This Row],[RN Admin Hours]],Nurse[[#This Row],[RN DON Hours]],Nurse[[#This Row],[LPN Hours (excl. Admin)]],Nurse[[#This Row],[LPN Admin Hours]],Nurse[[#This Row],[CNA Hours]],Nurse[[#This Row],[NA TR Hours]],Nurse[[#This Row],[Med Aide/Tech Hours]])</f>
        <v>352.48304347826081</v>
      </c>
      <c r="K209" s="4">
        <f>SUM(Nurse[[#This Row],[RN Hours (excl. Admin, DON)]],Nurse[[#This Row],[LPN Hours (excl. Admin)]],Nurse[[#This Row],[CNA Hours]],Nurse[[#This Row],[NA TR Hours]],Nurse[[#This Row],[Med Aide/Tech Hours]])</f>
        <v>329.60510869565212</v>
      </c>
      <c r="L209" s="4">
        <f>SUM(Nurse[[#This Row],[RN Hours (excl. Admin, DON)]],Nurse[[#This Row],[RN Admin Hours]],Nurse[[#This Row],[RN DON Hours]])</f>
        <v>49.792934782608675</v>
      </c>
      <c r="M209" s="4">
        <v>26.923152173913028</v>
      </c>
      <c r="N209" s="4">
        <v>17.591521739130432</v>
      </c>
      <c r="O209" s="4">
        <v>5.2782608695652176</v>
      </c>
      <c r="P209" s="4">
        <f>SUM(Nurse[[#This Row],[LPN Hours (excl. Admin)]],Nurse[[#This Row],[LPN Admin Hours]])</f>
        <v>76.785543478260863</v>
      </c>
      <c r="Q209" s="4">
        <v>76.777391304347816</v>
      </c>
      <c r="R209" s="4">
        <v>8.152173913043478E-3</v>
      </c>
      <c r="S209" s="4">
        <f>SUM(Nurse[[#This Row],[CNA Hours]],Nurse[[#This Row],[NA TR Hours]],Nurse[[#This Row],[Med Aide/Tech Hours]])</f>
        <v>225.90456521739128</v>
      </c>
      <c r="T209" s="4">
        <v>225.90456521739128</v>
      </c>
      <c r="U209" s="4">
        <v>0</v>
      </c>
      <c r="V209" s="4">
        <v>0</v>
      </c>
      <c r="W2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9" s="4">
        <v>0</v>
      </c>
      <c r="Y209" s="4">
        <v>0</v>
      </c>
      <c r="Z209" s="4">
        <v>0</v>
      </c>
      <c r="AA209" s="4">
        <v>0</v>
      </c>
      <c r="AB209" s="4">
        <v>0</v>
      </c>
      <c r="AC209" s="4">
        <v>0</v>
      </c>
      <c r="AD209" s="4">
        <v>0</v>
      </c>
      <c r="AE209" s="4">
        <v>0</v>
      </c>
      <c r="AF209" s="1">
        <v>235421</v>
      </c>
      <c r="AG209" s="1">
        <v>5</v>
      </c>
      <c r="AH209"/>
    </row>
    <row r="210" spans="1:34" x14ac:dyDescent="0.25">
      <c r="A210" t="s">
        <v>433</v>
      </c>
      <c r="B210" t="s">
        <v>192</v>
      </c>
      <c r="C210" t="s">
        <v>581</v>
      </c>
      <c r="D210" t="s">
        <v>504</v>
      </c>
      <c r="E210" s="4">
        <v>81.923913043478265</v>
      </c>
      <c r="F210" s="4">
        <f>Nurse[[#This Row],[Total Nurse Staff Hours]]/Nurse[[#This Row],[MDS Census]]</f>
        <v>3.4330808013798588</v>
      </c>
      <c r="G210" s="4">
        <f>Nurse[[#This Row],[Total Direct Care Staff Hours]]/Nurse[[#This Row],[MDS Census]]</f>
        <v>3.0895555260713801</v>
      </c>
      <c r="H210" s="4">
        <f>Nurse[[#This Row],[Total RN Hours (w/ Admin, DON)]]/Nurse[[#This Row],[MDS Census]]</f>
        <v>0.9206129759851398</v>
      </c>
      <c r="I210" s="4">
        <f>Nurse[[#This Row],[RN Hours (excl. Admin, DON)]]/Nurse[[#This Row],[MDS Census]]</f>
        <v>0.57748573703064854</v>
      </c>
      <c r="J210" s="4">
        <f>SUM(Nurse[[#This Row],[RN Hours (excl. Admin, DON)]],Nurse[[#This Row],[RN Admin Hours]],Nurse[[#This Row],[RN DON Hours]],Nurse[[#This Row],[LPN Hours (excl. Admin)]],Nurse[[#This Row],[LPN Admin Hours]],Nurse[[#This Row],[CNA Hours]],Nurse[[#This Row],[NA TR Hours]],Nurse[[#This Row],[Med Aide/Tech Hours]])</f>
        <v>281.25141304347824</v>
      </c>
      <c r="K210" s="4">
        <f>SUM(Nurse[[#This Row],[RN Hours (excl. Admin, DON)]],Nurse[[#This Row],[LPN Hours (excl. Admin)]],Nurse[[#This Row],[CNA Hours]],Nurse[[#This Row],[NA TR Hours]],Nurse[[#This Row],[Med Aide/Tech Hours]])</f>
        <v>253.1084782608695</v>
      </c>
      <c r="L210" s="4">
        <f>SUM(Nurse[[#This Row],[RN Hours (excl. Admin, DON)]],Nurse[[#This Row],[RN Admin Hours]],Nurse[[#This Row],[RN DON Hours]])</f>
        <v>75.420217391304334</v>
      </c>
      <c r="M210" s="4">
        <v>47.309891304347808</v>
      </c>
      <c r="N210" s="4">
        <v>23.153804347826089</v>
      </c>
      <c r="O210" s="4">
        <v>4.9565217391304346</v>
      </c>
      <c r="P210" s="4">
        <f>SUM(Nurse[[#This Row],[LPN Hours (excl. Admin)]],Nurse[[#This Row],[LPN Admin Hours]])</f>
        <v>43.299673913043485</v>
      </c>
      <c r="Q210" s="4">
        <v>43.267065217391313</v>
      </c>
      <c r="R210" s="4">
        <v>3.2608695652173912E-2</v>
      </c>
      <c r="S210" s="4">
        <f>SUM(Nurse[[#This Row],[CNA Hours]],Nurse[[#This Row],[NA TR Hours]],Nurse[[#This Row],[Med Aide/Tech Hours]])</f>
        <v>162.5315217391304</v>
      </c>
      <c r="T210" s="4">
        <v>162.5315217391304</v>
      </c>
      <c r="U210" s="4">
        <v>0</v>
      </c>
      <c r="V210" s="4">
        <v>0</v>
      </c>
      <c r="W2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0" s="4">
        <v>0</v>
      </c>
      <c r="Y210" s="4">
        <v>0</v>
      </c>
      <c r="Z210" s="4">
        <v>0</v>
      </c>
      <c r="AA210" s="4">
        <v>0</v>
      </c>
      <c r="AB210" s="4">
        <v>0</v>
      </c>
      <c r="AC210" s="4">
        <v>0</v>
      </c>
      <c r="AD210" s="4">
        <v>0</v>
      </c>
      <c r="AE210" s="4">
        <v>0</v>
      </c>
      <c r="AF210" s="1">
        <v>235399</v>
      </c>
      <c r="AG210" s="1">
        <v>5</v>
      </c>
      <c r="AH210"/>
    </row>
    <row r="211" spans="1:34" x14ac:dyDescent="0.25">
      <c r="A211" t="s">
        <v>433</v>
      </c>
      <c r="B211" t="s">
        <v>246</v>
      </c>
      <c r="C211" t="s">
        <v>554</v>
      </c>
      <c r="D211" t="s">
        <v>519</v>
      </c>
      <c r="E211" s="4">
        <v>74.369565217391298</v>
      </c>
      <c r="F211" s="4">
        <f>Nurse[[#This Row],[Total Nurse Staff Hours]]/Nurse[[#This Row],[MDS Census]]</f>
        <v>3.4119146448406901</v>
      </c>
      <c r="G211" s="4">
        <f>Nurse[[#This Row],[Total Direct Care Staff Hours]]/Nurse[[#This Row],[MDS Census]]</f>
        <v>3.2000233849751538</v>
      </c>
      <c r="H211" s="4">
        <f>Nurse[[#This Row],[Total RN Hours (w/ Admin, DON)]]/Nurse[[#This Row],[MDS Census]]</f>
        <v>0.47788073662671737</v>
      </c>
      <c r="I211" s="4">
        <f>Nurse[[#This Row],[RN Hours (excl. Admin, DON)]]/Nurse[[#This Row],[MDS Census]]</f>
        <v>0.34674802689272144</v>
      </c>
      <c r="J211" s="4">
        <f>SUM(Nurse[[#This Row],[RN Hours (excl. Admin, DON)]],Nurse[[#This Row],[RN Admin Hours]],Nurse[[#This Row],[RN DON Hours]],Nurse[[#This Row],[LPN Hours (excl. Admin)]],Nurse[[#This Row],[LPN Admin Hours]],Nurse[[#This Row],[CNA Hours]],Nurse[[#This Row],[NA TR Hours]],Nurse[[#This Row],[Med Aide/Tech Hours]])</f>
        <v>253.74260869565217</v>
      </c>
      <c r="K211" s="4">
        <f>SUM(Nurse[[#This Row],[RN Hours (excl. Admin, DON)]],Nurse[[#This Row],[LPN Hours (excl. Admin)]],Nurse[[#This Row],[CNA Hours]],Nurse[[#This Row],[NA TR Hours]],Nurse[[#This Row],[Med Aide/Tech Hours]])</f>
        <v>237.98434782608695</v>
      </c>
      <c r="L211" s="4">
        <f>SUM(Nurse[[#This Row],[RN Hours (excl. Admin, DON)]],Nurse[[#This Row],[RN Admin Hours]],Nurse[[#This Row],[RN DON Hours]])</f>
        <v>35.539782608695653</v>
      </c>
      <c r="M211" s="4">
        <v>25.787499999999998</v>
      </c>
      <c r="N211" s="4">
        <v>4.5348913043478261</v>
      </c>
      <c r="O211" s="4">
        <v>5.2173913043478262</v>
      </c>
      <c r="P211" s="4">
        <f>SUM(Nurse[[#This Row],[LPN Hours (excl. Admin)]],Nurse[[#This Row],[LPN Admin Hours]])</f>
        <v>56.943695652173908</v>
      </c>
      <c r="Q211" s="4">
        <v>50.937717391304339</v>
      </c>
      <c r="R211" s="4">
        <v>6.0059782608695658</v>
      </c>
      <c r="S211" s="4">
        <f>SUM(Nurse[[#This Row],[CNA Hours]],Nurse[[#This Row],[NA TR Hours]],Nurse[[#This Row],[Med Aide/Tech Hours]])</f>
        <v>161.25913043478261</v>
      </c>
      <c r="T211" s="4">
        <v>158.16130434782607</v>
      </c>
      <c r="U211" s="4">
        <v>3.0978260869565211</v>
      </c>
      <c r="V211" s="4">
        <v>0</v>
      </c>
      <c r="W2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1" s="4">
        <v>0</v>
      </c>
      <c r="Y211" s="4">
        <v>0</v>
      </c>
      <c r="Z211" s="4">
        <v>0</v>
      </c>
      <c r="AA211" s="4">
        <v>0</v>
      </c>
      <c r="AB211" s="4">
        <v>0</v>
      </c>
      <c r="AC211" s="4">
        <v>0</v>
      </c>
      <c r="AD211" s="4">
        <v>0</v>
      </c>
      <c r="AE211" s="4">
        <v>0</v>
      </c>
      <c r="AF211" s="1">
        <v>235486</v>
      </c>
      <c r="AG211" s="1">
        <v>5</v>
      </c>
      <c r="AH211"/>
    </row>
    <row r="212" spans="1:34" x14ac:dyDescent="0.25">
      <c r="A212" t="s">
        <v>433</v>
      </c>
      <c r="B212" t="s">
        <v>31</v>
      </c>
      <c r="C212" t="s">
        <v>602</v>
      </c>
      <c r="D212" t="s">
        <v>501</v>
      </c>
      <c r="E212" s="4">
        <v>58.858695652173914</v>
      </c>
      <c r="F212" s="4">
        <f>Nurse[[#This Row],[Total Nurse Staff Hours]]/Nurse[[#This Row],[MDS Census]]</f>
        <v>3.4180554016620492</v>
      </c>
      <c r="G212" s="4">
        <f>Nurse[[#This Row],[Total Direct Care Staff Hours]]/Nurse[[#This Row],[MDS Census]]</f>
        <v>3.0980831024930744</v>
      </c>
      <c r="H212" s="4">
        <f>Nurse[[#This Row],[Total RN Hours (w/ Admin, DON)]]/Nurse[[#This Row],[MDS Census]]</f>
        <v>0.62231948291782102</v>
      </c>
      <c r="I212" s="4">
        <f>Nurse[[#This Row],[RN Hours (excl. Admin, DON)]]/Nurse[[#This Row],[MDS Census]]</f>
        <v>0.41118005540166225</v>
      </c>
      <c r="J212" s="4">
        <f>SUM(Nurse[[#This Row],[RN Hours (excl. Admin, DON)]],Nurse[[#This Row],[RN Admin Hours]],Nurse[[#This Row],[RN DON Hours]],Nurse[[#This Row],[LPN Hours (excl. Admin)]],Nurse[[#This Row],[LPN Admin Hours]],Nurse[[#This Row],[CNA Hours]],Nurse[[#This Row],[NA TR Hours]],Nurse[[#This Row],[Med Aide/Tech Hours]])</f>
        <v>201.18228260869563</v>
      </c>
      <c r="K212" s="4">
        <f>SUM(Nurse[[#This Row],[RN Hours (excl. Admin, DON)]],Nurse[[#This Row],[LPN Hours (excl. Admin)]],Nurse[[#This Row],[CNA Hours]],Nurse[[#This Row],[NA TR Hours]],Nurse[[#This Row],[Med Aide/Tech Hours]])</f>
        <v>182.34913043478258</v>
      </c>
      <c r="L212" s="4">
        <f>SUM(Nurse[[#This Row],[RN Hours (excl. Admin, DON)]],Nurse[[#This Row],[RN Admin Hours]],Nurse[[#This Row],[RN DON Hours]])</f>
        <v>36.628913043478271</v>
      </c>
      <c r="M212" s="4">
        <v>24.201521739130445</v>
      </c>
      <c r="N212" s="4">
        <v>7.7317391304347831</v>
      </c>
      <c r="O212" s="4">
        <v>4.6956521739130439</v>
      </c>
      <c r="P212" s="4">
        <f>SUM(Nurse[[#This Row],[LPN Hours (excl. Admin)]],Nurse[[#This Row],[LPN Admin Hours]])</f>
        <v>47.454239130434793</v>
      </c>
      <c r="Q212" s="4">
        <v>41.048478260869572</v>
      </c>
      <c r="R212" s="4">
        <v>6.405760869565218</v>
      </c>
      <c r="S212" s="4">
        <f>SUM(Nurse[[#This Row],[CNA Hours]],Nurse[[#This Row],[NA TR Hours]],Nurse[[#This Row],[Med Aide/Tech Hours]])</f>
        <v>117.09913043478258</v>
      </c>
      <c r="T212" s="4">
        <v>117.09913043478258</v>
      </c>
      <c r="U212" s="4">
        <v>0</v>
      </c>
      <c r="V212" s="4">
        <v>0</v>
      </c>
      <c r="W2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8.3380434782608681</v>
      </c>
      <c r="X212" s="4">
        <v>4.3117391304347823</v>
      </c>
      <c r="Y212" s="4">
        <v>0</v>
      </c>
      <c r="Z212" s="4">
        <v>0</v>
      </c>
      <c r="AA212" s="4">
        <v>4.0263043478260867</v>
      </c>
      <c r="AB212" s="4">
        <v>0</v>
      </c>
      <c r="AC212" s="4">
        <v>0</v>
      </c>
      <c r="AD212" s="4">
        <v>0</v>
      </c>
      <c r="AE212" s="4">
        <v>0</v>
      </c>
      <c r="AF212" s="1">
        <v>235036</v>
      </c>
      <c r="AG212" s="1">
        <v>5</v>
      </c>
      <c r="AH212"/>
    </row>
    <row r="213" spans="1:34" x14ac:dyDescent="0.25">
      <c r="A213" t="s">
        <v>433</v>
      </c>
      <c r="B213" t="s">
        <v>294</v>
      </c>
      <c r="C213" t="s">
        <v>721</v>
      </c>
      <c r="D213" t="s">
        <v>539</v>
      </c>
      <c r="E213" s="4">
        <v>59.489130434782609</v>
      </c>
      <c r="F213" s="4">
        <f>Nurse[[#This Row],[Total Nurse Staff Hours]]/Nurse[[#This Row],[MDS Census]]</f>
        <v>3.5517394482002564</v>
      </c>
      <c r="G213" s="4">
        <f>Nurse[[#This Row],[Total Direct Care Staff Hours]]/Nurse[[#This Row],[MDS Census]]</f>
        <v>3.0915494244472872</v>
      </c>
      <c r="H213" s="4">
        <f>Nurse[[#This Row],[Total RN Hours (w/ Admin, DON)]]/Nurse[[#This Row],[MDS Census]]</f>
        <v>1.2411638954869362</v>
      </c>
      <c r="I213" s="4">
        <f>Nurse[[#This Row],[RN Hours (excl. Admin, DON)]]/Nurse[[#This Row],[MDS Census]]</f>
        <v>0.78097387173396693</v>
      </c>
      <c r="J213" s="4">
        <f>SUM(Nurse[[#This Row],[RN Hours (excl. Admin, DON)]],Nurse[[#This Row],[RN Admin Hours]],Nurse[[#This Row],[RN DON Hours]],Nurse[[#This Row],[LPN Hours (excl. Admin)]],Nurse[[#This Row],[LPN Admin Hours]],Nurse[[#This Row],[CNA Hours]],Nurse[[#This Row],[NA TR Hours]],Nurse[[#This Row],[Med Aide/Tech Hours]])</f>
        <v>211.28989130434786</v>
      </c>
      <c r="K213" s="4">
        <f>SUM(Nurse[[#This Row],[RN Hours (excl. Admin, DON)]],Nurse[[#This Row],[LPN Hours (excl. Admin)]],Nurse[[#This Row],[CNA Hours]],Nurse[[#This Row],[NA TR Hours]],Nurse[[#This Row],[Med Aide/Tech Hours]])</f>
        <v>183.91358695652178</v>
      </c>
      <c r="L213" s="4">
        <f>SUM(Nurse[[#This Row],[RN Hours (excl. Admin, DON)]],Nurse[[#This Row],[RN Admin Hours]],Nurse[[#This Row],[RN DON Hours]])</f>
        <v>73.835760869565235</v>
      </c>
      <c r="M213" s="4">
        <v>46.459456521739142</v>
      </c>
      <c r="N213" s="4">
        <v>22.463260869565215</v>
      </c>
      <c r="O213" s="4">
        <v>4.9130434782608692</v>
      </c>
      <c r="P213" s="4">
        <f>SUM(Nurse[[#This Row],[LPN Hours (excl. Admin)]],Nurse[[#This Row],[LPN Admin Hours]])</f>
        <v>18.126630434782612</v>
      </c>
      <c r="Q213" s="4">
        <v>18.126630434782612</v>
      </c>
      <c r="R213" s="4">
        <v>0</v>
      </c>
      <c r="S213" s="4">
        <f>SUM(Nurse[[#This Row],[CNA Hours]],Nurse[[#This Row],[NA TR Hours]],Nurse[[#This Row],[Med Aide/Tech Hours]])</f>
        <v>119.32750000000001</v>
      </c>
      <c r="T213" s="4">
        <v>119.32750000000001</v>
      </c>
      <c r="U213" s="4">
        <v>0</v>
      </c>
      <c r="V213" s="4">
        <v>0</v>
      </c>
      <c r="W2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3" s="4">
        <v>0</v>
      </c>
      <c r="Y213" s="4">
        <v>0</v>
      </c>
      <c r="Z213" s="4">
        <v>0</v>
      </c>
      <c r="AA213" s="4">
        <v>0</v>
      </c>
      <c r="AB213" s="4">
        <v>0</v>
      </c>
      <c r="AC213" s="4">
        <v>0</v>
      </c>
      <c r="AD213" s="4">
        <v>0</v>
      </c>
      <c r="AE213" s="4">
        <v>0</v>
      </c>
      <c r="AF213" s="1">
        <v>235553</v>
      </c>
      <c r="AG213" s="1">
        <v>5</v>
      </c>
      <c r="AH213"/>
    </row>
    <row r="214" spans="1:34" x14ac:dyDescent="0.25">
      <c r="A214" t="s">
        <v>433</v>
      </c>
      <c r="B214" t="s">
        <v>131</v>
      </c>
      <c r="C214" t="s">
        <v>657</v>
      </c>
      <c r="D214" t="s">
        <v>528</v>
      </c>
      <c r="E214" s="4">
        <v>67.163043478260875</v>
      </c>
      <c r="F214" s="4">
        <f>Nurse[[#This Row],[Total Nurse Staff Hours]]/Nurse[[#This Row],[MDS Census]]</f>
        <v>3.5216701731671787</v>
      </c>
      <c r="G214" s="4">
        <f>Nurse[[#This Row],[Total Direct Care Staff Hours]]/Nurse[[#This Row],[MDS Census]]</f>
        <v>3.4958164751577923</v>
      </c>
      <c r="H214" s="4">
        <f>Nurse[[#This Row],[Total RN Hours (w/ Admin, DON)]]/Nurse[[#This Row],[MDS Census]]</f>
        <v>0.29782327237417061</v>
      </c>
      <c r="I214" s="4">
        <f>Nurse[[#This Row],[RN Hours (excl. Admin, DON)]]/Nurse[[#This Row],[MDS Census]]</f>
        <v>0.28435021848195502</v>
      </c>
      <c r="J214" s="4">
        <f>SUM(Nurse[[#This Row],[RN Hours (excl. Admin, DON)]],Nurse[[#This Row],[RN Admin Hours]],Nurse[[#This Row],[RN DON Hours]],Nurse[[#This Row],[LPN Hours (excl. Admin)]],Nurse[[#This Row],[LPN Admin Hours]],Nurse[[#This Row],[CNA Hours]],Nurse[[#This Row],[NA TR Hours]],Nurse[[#This Row],[Med Aide/Tech Hours]])</f>
        <v>236.52608695652174</v>
      </c>
      <c r="K214" s="4">
        <f>SUM(Nurse[[#This Row],[RN Hours (excl. Admin, DON)]],Nurse[[#This Row],[LPN Hours (excl. Admin)]],Nurse[[#This Row],[CNA Hours]],Nurse[[#This Row],[NA TR Hours]],Nurse[[#This Row],[Med Aide/Tech Hours]])</f>
        <v>234.78967391304349</v>
      </c>
      <c r="L214" s="4">
        <f>SUM(Nurse[[#This Row],[RN Hours (excl. Admin, DON)]],Nurse[[#This Row],[RN Admin Hours]],Nurse[[#This Row],[RN DON Hours]])</f>
        <v>20.002717391304351</v>
      </c>
      <c r="M214" s="4">
        <v>19.097826086956523</v>
      </c>
      <c r="N214" s="4">
        <v>0.86141304347826086</v>
      </c>
      <c r="O214" s="4">
        <v>4.3478260869565216E-2</v>
      </c>
      <c r="P214" s="4">
        <f>SUM(Nurse[[#This Row],[LPN Hours (excl. Admin)]],Nurse[[#This Row],[LPN Admin Hours]])</f>
        <v>58.532608695652179</v>
      </c>
      <c r="Q214" s="4">
        <v>57.701086956521742</v>
      </c>
      <c r="R214" s="4">
        <v>0.83152173913043481</v>
      </c>
      <c r="S214" s="4">
        <f>SUM(Nurse[[#This Row],[CNA Hours]],Nurse[[#This Row],[NA TR Hours]],Nurse[[#This Row],[Med Aide/Tech Hours]])</f>
        <v>157.99076086956521</v>
      </c>
      <c r="T214" s="4">
        <v>157.99076086956521</v>
      </c>
      <c r="U214" s="4">
        <v>0</v>
      </c>
      <c r="V214" s="4">
        <v>0</v>
      </c>
      <c r="W2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4" s="4">
        <v>0</v>
      </c>
      <c r="Y214" s="4">
        <v>0</v>
      </c>
      <c r="Z214" s="4">
        <v>0</v>
      </c>
      <c r="AA214" s="4">
        <v>0</v>
      </c>
      <c r="AB214" s="4">
        <v>0</v>
      </c>
      <c r="AC214" s="4">
        <v>0</v>
      </c>
      <c r="AD214" s="4">
        <v>0</v>
      </c>
      <c r="AE214" s="4">
        <v>0</v>
      </c>
      <c r="AF214" s="1">
        <v>235292</v>
      </c>
      <c r="AG214" s="1">
        <v>5</v>
      </c>
      <c r="AH214"/>
    </row>
    <row r="215" spans="1:34" x14ac:dyDescent="0.25">
      <c r="A215" t="s">
        <v>433</v>
      </c>
      <c r="B215" t="s">
        <v>235</v>
      </c>
      <c r="C215" t="s">
        <v>649</v>
      </c>
      <c r="D215" t="s">
        <v>519</v>
      </c>
      <c r="E215" s="4">
        <v>87.695652173913047</v>
      </c>
      <c r="F215" s="4">
        <f>Nurse[[#This Row],[Total Nurse Staff Hours]]/Nurse[[#This Row],[MDS Census]]</f>
        <v>3.3911365889935539</v>
      </c>
      <c r="G215" s="4">
        <f>Nurse[[#This Row],[Total Direct Care Staff Hours]]/Nurse[[#This Row],[MDS Census]]</f>
        <v>2.9969546355974206</v>
      </c>
      <c r="H215" s="4">
        <f>Nurse[[#This Row],[Total RN Hours (w/ Admin, DON)]]/Nurse[[#This Row],[MDS Census]]</f>
        <v>0.60384729796727799</v>
      </c>
      <c r="I215" s="4">
        <f>Nurse[[#This Row],[RN Hours (excl. Admin, DON)]]/Nurse[[#This Row],[MDS Census]]</f>
        <v>0.45664105106593939</v>
      </c>
      <c r="J215" s="4">
        <f>SUM(Nurse[[#This Row],[RN Hours (excl. Admin, DON)]],Nurse[[#This Row],[RN Admin Hours]],Nurse[[#This Row],[RN DON Hours]],Nurse[[#This Row],[LPN Hours (excl. Admin)]],Nurse[[#This Row],[LPN Admin Hours]],Nurse[[#This Row],[CNA Hours]],Nurse[[#This Row],[NA TR Hours]],Nurse[[#This Row],[Med Aide/Tech Hours]])</f>
        <v>297.38793478260862</v>
      </c>
      <c r="K215" s="4">
        <f>SUM(Nurse[[#This Row],[RN Hours (excl. Admin, DON)]],Nurse[[#This Row],[LPN Hours (excl. Admin)]],Nurse[[#This Row],[CNA Hours]],Nurse[[#This Row],[NA TR Hours]],Nurse[[#This Row],[Med Aide/Tech Hours]])</f>
        <v>262.81989130434772</v>
      </c>
      <c r="L215" s="4">
        <f>SUM(Nurse[[#This Row],[RN Hours (excl. Admin, DON)]],Nurse[[#This Row],[RN Admin Hours]],Nurse[[#This Row],[RN DON Hours]])</f>
        <v>52.954782608695645</v>
      </c>
      <c r="M215" s="4">
        <v>40.045434782608687</v>
      </c>
      <c r="N215" s="4">
        <v>7.2571739130434789</v>
      </c>
      <c r="O215" s="4">
        <v>5.6521739130434785</v>
      </c>
      <c r="P215" s="4">
        <f>SUM(Nurse[[#This Row],[LPN Hours (excl. Admin)]],Nurse[[#This Row],[LPN Admin Hours]])</f>
        <v>97.892065217391277</v>
      </c>
      <c r="Q215" s="4">
        <v>76.233369565217359</v>
      </c>
      <c r="R215" s="4">
        <v>21.658695652173918</v>
      </c>
      <c r="S215" s="4">
        <f>SUM(Nurse[[#This Row],[CNA Hours]],Nurse[[#This Row],[NA TR Hours]],Nurse[[#This Row],[Med Aide/Tech Hours]])</f>
        <v>146.5410869565217</v>
      </c>
      <c r="T215" s="4">
        <v>146.5410869565217</v>
      </c>
      <c r="U215" s="4">
        <v>0</v>
      </c>
      <c r="V215" s="4">
        <v>0</v>
      </c>
      <c r="W2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5" s="4">
        <v>0</v>
      </c>
      <c r="Y215" s="4">
        <v>0</v>
      </c>
      <c r="Z215" s="4">
        <v>0</v>
      </c>
      <c r="AA215" s="4">
        <v>0</v>
      </c>
      <c r="AB215" s="4">
        <v>0</v>
      </c>
      <c r="AC215" s="4">
        <v>0</v>
      </c>
      <c r="AD215" s="4">
        <v>0</v>
      </c>
      <c r="AE215" s="4">
        <v>0</v>
      </c>
      <c r="AF215" s="1">
        <v>235473</v>
      </c>
      <c r="AG215" s="1">
        <v>5</v>
      </c>
      <c r="AH215"/>
    </row>
    <row r="216" spans="1:34" x14ac:dyDescent="0.25">
      <c r="A216" t="s">
        <v>433</v>
      </c>
      <c r="B216" t="s">
        <v>135</v>
      </c>
      <c r="C216" t="s">
        <v>660</v>
      </c>
      <c r="D216" t="s">
        <v>501</v>
      </c>
      <c r="E216" s="4">
        <v>124.81521739130434</v>
      </c>
      <c r="F216" s="4">
        <f>Nurse[[#This Row],[Total Nurse Staff Hours]]/Nurse[[#This Row],[MDS Census]]</f>
        <v>3.3494914221022389</v>
      </c>
      <c r="G216" s="4">
        <f>Nurse[[#This Row],[Total Direct Care Staff Hours]]/Nurse[[#This Row],[MDS Census]]</f>
        <v>3.0469224070364893</v>
      </c>
      <c r="H216" s="4">
        <f>Nurse[[#This Row],[Total RN Hours (w/ Admin, DON)]]/Nurse[[#This Row],[MDS Census]]</f>
        <v>0.69054776626317171</v>
      </c>
      <c r="I216" s="4">
        <f>Nurse[[#This Row],[RN Hours (excl. Admin, DON)]]/Nurse[[#This Row],[MDS Census]]</f>
        <v>0.53271444744404772</v>
      </c>
      <c r="J216" s="4">
        <f>SUM(Nurse[[#This Row],[RN Hours (excl. Admin, DON)]],Nurse[[#This Row],[RN Admin Hours]],Nurse[[#This Row],[RN DON Hours]],Nurse[[#This Row],[LPN Hours (excl. Admin)]],Nurse[[#This Row],[LPN Admin Hours]],Nurse[[#This Row],[CNA Hours]],Nurse[[#This Row],[NA TR Hours]],Nurse[[#This Row],[Med Aide/Tech Hours]])</f>
        <v>418.06750000000011</v>
      </c>
      <c r="K216" s="4">
        <f>SUM(Nurse[[#This Row],[RN Hours (excl. Admin, DON)]],Nurse[[#This Row],[LPN Hours (excl. Admin)]],Nurse[[#This Row],[CNA Hours]],Nurse[[#This Row],[NA TR Hours]],Nurse[[#This Row],[Med Aide/Tech Hours]])</f>
        <v>380.30228260869569</v>
      </c>
      <c r="L216" s="4">
        <f>SUM(Nurse[[#This Row],[RN Hours (excl. Admin, DON)]],Nurse[[#This Row],[RN Admin Hours]],Nurse[[#This Row],[RN DON Hours]])</f>
        <v>86.190869565217398</v>
      </c>
      <c r="M216" s="4">
        <v>66.490869565217395</v>
      </c>
      <c r="N216" s="4">
        <v>13.547826086956521</v>
      </c>
      <c r="O216" s="4">
        <v>6.1521739130434785</v>
      </c>
      <c r="P216" s="4">
        <f>SUM(Nurse[[#This Row],[LPN Hours (excl. Admin)]],Nurse[[#This Row],[LPN Admin Hours]])</f>
        <v>106.2203260869565</v>
      </c>
      <c r="Q216" s="4">
        <v>88.15510869565216</v>
      </c>
      <c r="R216" s="4">
        <v>18.065217391304348</v>
      </c>
      <c r="S216" s="4">
        <f>SUM(Nurse[[#This Row],[CNA Hours]],Nurse[[#This Row],[NA TR Hours]],Nurse[[#This Row],[Med Aide/Tech Hours]])</f>
        <v>225.65630434782616</v>
      </c>
      <c r="T216" s="4">
        <v>225.65630434782616</v>
      </c>
      <c r="U216" s="4">
        <v>0</v>
      </c>
      <c r="V216" s="4">
        <v>0</v>
      </c>
      <c r="W2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8.0229347826086954</v>
      </c>
      <c r="X216" s="4">
        <v>8.0229347826086954</v>
      </c>
      <c r="Y216" s="4">
        <v>0</v>
      </c>
      <c r="Z216" s="4">
        <v>0</v>
      </c>
      <c r="AA216" s="4">
        <v>0</v>
      </c>
      <c r="AB216" s="4">
        <v>0</v>
      </c>
      <c r="AC216" s="4">
        <v>0</v>
      </c>
      <c r="AD216" s="4">
        <v>0</v>
      </c>
      <c r="AE216" s="4">
        <v>0</v>
      </c>
      <c r="AF216" s="1">
        <v>235296</v>
      </c>
      <c r="AG216" s="1">
        <v>5</v>
      </c>
      <c r="AH216"/>
    </row>
    <row r="217" spans="1:34" x14ac:dyDescent="0.25">
      <c r="A217" t="s">
        <v>433</v>
      </c>
      <c r="B217" t="s">
        <v>176</v>
      </c>
      <c r="C217" t="s">
        <v>679</v>
      </c>
      <c r="D217" t="s">
        <v>464</v>
      </c>
      <c r="E217" s="4">
        <v>96.423913043478265</v>
      </c>
      <c r="F217" s="4">
        <f>Nurse[[#This Row],[Total Nurse Staff Hours]]/Nurse[[#This Row],[MDS Census]]</f>
        <v>3.0557862698681091</v>
      </c>
      <c r="G217" s="4">
        <f>Nurse[[#This Row],[Total Direct Care Staff Hours]]/Nurse[[#This Row],[MDS Census]]</f>
        <v>2.7115026490812757</v>
      </c>
      <c r="H217" s="4">
        <f>Nurse[[#This Row],[Total RN Hours (w/ Admin, DON)]]/Nurse[[#This Row],[MDS Census]]</f>
        <v>0.50927291173486644</v>
      </c>
      <c r="I217" s="4">
        <f>Nurse[[#This Row],[RN Hours (excl. Admin, DON)]]/Nurse[[#This Row],[MDS Census]]</f>
        <v>0.2639995490925488</v>
      </c>
      <c r="J217" s="4">
        <f>SUM(Nurse[[#This Row],[RN Hours (excl. Admin, DON)]],Nurse[[#This Row],[RN Admin Hours]],Nurse[[#This Row],[RN DON Hours]],Nurse[[#This Row],[LPN Hours (excl. Admin)]],Nurse[[#This Row],[LPN Admin Hours]],Nurse[[#This Row],[CNA Hours]],Nurse[[#This Row],[NA TR Hours]],Nurse[[#This Row],[Med Aide/Tech Hours]])</f>
        <v>294.65086956521736</v>
      </c>
      <c r="K217" s="4">
        <f>SUM(Nurse[[#This Row],[RN Hours (excl. Admin, DON)]],Nurse[[#This Row],[LPN Hours (excl. Admin)]],Nurse[[#This Row],[CNA Hours]],Nurse[[#This Row],[NA TR Hours]],Nurse[[#This Row],[Med Aide/Tech Hours]])</f>
        <v>261.45369565217391</v>
      </c>
      <c r="L217" s="4">
        <f>SUM(Nurse[[#This Row],[RN Hours (excl. Admin, DON)]],Nurse[[#This Row],[RN Admin Hours]],Nurse[[#This Row],[RN DON Hours]])</f>
        <v>49.106086956521743</v>
      </c>
      <c r="M217" s="4">
        <v>25.455869565217398</v>
      </c>
      <c r="N217" s="4">
        <v>19.302391304347825</v>
      </c>
      <c r="O217" s="4">
        <v>4.3478260869565215</v>
      </c>
      <c r="P217" s="4">
        <f>SUM(Nurse[[#This Row],[LPN Hours (excl. Admin)]],Nurse[[#This Row],[LPN Admin Hours]])</f>
        <v>67.066521739130422</v>
      </c>
      <c r="Q217" s="4">
        <v>57.519565217391289</v>
      </c>
      <c r="R217" s="4">
        <v>9.5469565217391317</v>
      </c>
      <c r="S217" s="4">
        <f>SUM(Nurse[[#This Row],[CNA Hours]],Nurse[[#This Row],[NA TR Hours]],Nurse[[#This Row],[Med Aide/Tech Hours]])</f>
        <v>178.47826086956519</v>
      </c>
      <c r="T217" s="4">
        <v>178.47826086956519</v>
      </c>
      <c r="U217" s="4">
        <v>0</v>
      </c>
      <c r="V217" s="4">
        <v>0</v>
      </c>
      <c r="W2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7" s="4">
        <v>0</v>
      </c>
      <c r="Y217" s="4">
        <v>0</v>
      </c>
      <c r="Z217" s="4">
        <v>0</v>
      </c>
      <c r="AA217" s="4">
        <v>0</v>
      </c>
      <c r="AB217" s="4">
        <v>0</v>
      </c>
      <c r="AC217" s="4">
        <v>0</v>
      </c>
      <c r="AD217" s="4">
        <v>0</v>
      </c>
      <c r="AE217" s="4">
        <v>0</v>
      </c>
      <c r="AF217" s="1">
        <v>235370</v>
      </c>
      <c r="AG217" s="1">
        <v>5</v>
      </c>
      <c r="AH217"/>
    </row>
    <row r="218" spans="1:34" x14ac:dyDescent="0.25">
      <c r="A218" t="s">
        <v>433</v>
      </c>
      <c r="B218" t="s">
        <v>199</v>
      </c>
      <c r="C218" t="s">
        <v>558</v>
      </c>
      <c r="D218" t="s">
        <v>521</v>
      </c>
      <c r="E218" s="4">
        <v>32.880434782608695</v>
      </c>
      <c r="F218" s="4">
        <f>Nurse[[#This Row],[Total Nurse Staff Hours]]/Nurse[[#This Row],[MDS Census]]</f>
        <v>4.8293719008264464</v>
      </c>
      <c r="G218" s="4">
        <f>Nurse[[#This Row],[Total Direct Care Staff Hours]]/Nurse[[#This Row],[MDS Census]]</f>
        <v>4.097553719008264</v>
      </c>
      <c r="H218" s="4">
        <f>Nurse[[#This Row],[Total RN Hours (w/ Admin, DON)]]/Nurse[[#This Row],[MDS Census]]</f>
        <v>1.5219438016528923</v>
      </c>
      <c r="I218" s="4">
        <f>Nurse[[#This Row],[RN Hours (excl. Admin, DON)]]/Nurse[[#This Row],[MDS Census]]</f>
        <v>0.79012561983471064</v>
      </c>
      <c r="J218" s="4">
        <f>SUM(Nurse[[#This Row],[RN Hours (excl. Admin, DON)]],Nurse[[#This Row],[RN Admin Hours]],Nurse[[#This Row],[RN DON Hours]],Nurse[[#This Row],[LPN Hours (excl. Admin)]],Nurse[[#This Row],[LPN Admin Hours]],Nurse[[#This Row],[CNA Hours]],Nurse[[#This Row],[NA TR Hours]],Nurse[[#This Row],[Med Aide/Tech Hours]])</f>
        <v>158.79184782608695</v>
      </c>
      <c r="K218" s="4">
        <f>SUM(Nurse[[#This Row],[RN Hours (excl. Admin, DON)]],Nurse[[#This Row],[LPN Hours (excl. Admin)]],Nurse[[#This Row],[CNA Hours]],Nurse[[#This Row],[NA TR Hours]],Nurse[[#This Row],[Med Aide/Tech Hours]])</f>
        <v>134.72934782608695</v>
      </c>
      <c r="L218" s="4">
        <f>SUM(Nurse[[#This Row],[RN Hours (excl. Admin, DON)]],Nurse[[#This Row],[RN Admin Hours]],Nurse[[#This Row],[RN DON Hours]])</f>
        <v>50.04217391304347</v>
      </c>
      <c r="M218" s="4">
        <v>25.979673913043474</v>
      </c>
      <c r="N218" s="4">
        <v>18.497282608695652</v>
      </c>
      <c r="O218" s="4">
        <v>5.5652173913043477</v>
      </c>
      <c r="P218" s="4">
        <f>SUM(Nurse[[#This Row],[LPN Hours (excl. Admin)]],Nurse[[#This Row],[LPN Admin Hours]])</f>
        <v>26.846304347826077</v>
      </c>
      <c r="Q218" s="4">
        <v>26.846304347826077</v>
      </c>
      <c r="R218" s="4">
        <v>0</v>
      </c>
      <c r="S218" s="4">
        <f>SUM(Nurse[[#This Row],[CNA Hours]],Nurse[[#This Row],[NA TR Hours]],Nurse[[#This Row],[Med Aide/Tech Hours]])</f>
        <v>81.903369565217403</v>
      </c>
      <c r="T218" s="4">
        <v>81.903369565217403</v>
      </c>
      <c r="U218" s="4">
        <v>0</v>
      </c>
      <c r="V218" s="4">
        <v>0</v>
      </c>
      <c r="W2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8" s="4">
        <v>0</v>
      </c>
      <c r="Y218" s="4">
        <v>0</v>
      </c>
      <c r="Z218" s="4">
        <v>0</v>
      </c>
      <c r="AA218" s="4">
        <v>0</v>
      </c>
      <c r="AB218" s="4">
        <v>0</v>
      </c>
      <c r="AC218" s="4">
        <v>0</v>
      </c>
      <c r="AD218" s="4">
        <v>0</v>
      </c>
      <c r="AE218" s="4">
        <v>0</v>
      </c>
      <c r="AF218" s="1">
        <v>235416</v>
      </c>
      <c r="AG218" s="1">
        <v>5</v>
      </c>
      <c r="AH218"/>
    </row>
    <row r="219" spans="1:34" x14ac:dyDescent="0.25">
      <c r="A219" t="s">
        <v>433</v>
      </c>
      <c r="B219" t="s">
        <v>112</v>
      </c>
      <c r="C219" t="s">
        <v>649</v>
      </c>
      <c r="D219" t="s">
        <v>519</v>
      </c>
      <c r="E219" s="4">
        <v>149.47826086956522</v>
      </c>
      <c r="F219" s="4">
        <f>Nurse[[#This Row],[Total Nurse Staff Hours]]/Nurse[[#This Row],[MDS Census]]</f>
        <v>3.6377930482838852</v>
      </c>
      <c r="G219" s="4">
        <f>Nurse[[#This Row],[Total Direct Care Staff Hours]]/Nurse[[#This Row],[MDS Census]]</f>
        <v>3.243284613147178</v>
      </c>
      <c r="H219" s="4">
        <f>Nurse[[#This Row],[Total RN Hours (w/ Admin, DON)]]/Nurse[[#This Row],[MDS Census]]</f>
        <v>0.76259889470622466</v>
      </c>
      <c r="I219" s="4">
        <f>Nurse[[#This Row],[RN Hours (excl. Admin, DON)]]/Nurse[[#This Row],[MDS Census]]</f>
        <v>0.44525159976730672</v>
      </c>
      <c r="J219" s="4">
        <f>SUM(Nurse[[#This Row],[RN Hours (excl. Admin, DON)]],Nurse[[#This Row],[RN Admin Hours]],Nurse[[#This Row],[RN DON Hours]],Nurse[[#This Row],[LPN Hours (excl. Admin)]],Nurse[[#This Row],[LPN Admin Hours]],Nurse[[#This Row],[CNA Hours]],Nurse[[#This Row],[NA TR Hours]],Nurse[[#This Row],[Med Aide/Tech Hours]])</f>
        <v>543.77097826086947</v>
      </c>
      <c r="K219" s="4">
        <f>SUM(Nurse[[#This Row],[RN Hours (excl. Admin, DON)]],Nurse[[#This Row],[LPN Hours (excl. Admin)]],Nurse[[#This Row],[CNA Hours]],Nurse[[#This Row],[NA TR Hours]],Nurse[[#This Row],[Med Aide/Tech Hours]])</f>
        <v>484.80054347826081</v>
      </c>
      <c r="L219" s="4">
        <f>SUM(Nurse[[#This Row],[RN Hours (excl. Admin, DON)]],Nurse[[#This Row],[RN Admin Hours]],Nurse[[#This Row],[RN DON Hours]])</f>
        <v>113.99195652173916</v>
      </c>
      <c r="M219" s="4">
        <v>66.555434782608714</v>
      </c>
      <c r="N219" s="4">
        <v>43.523478260869574</v>
      </c>
      <c r="O219" s="4">
        <v>3.9130434782608696</v>
      </c>
      <c r="P219" s="4">
        <f>SUM(Nurse[[#This Row],[LPN Hours (excl. Admin)]],Nurse[[#This Row],[LPN Admin Hours]])</f>
        <v>130.43978260869562</v>
      </c>
      <c r="Q219" s="4">
        <v>118.90586956521737</v>
      </c>
      <c r="R219" s="4">
        <v>11.533913043478265</v>
      </c>
      <c r="S219" s="4">
        <f>SUM(Nurse[[#This Row],[CNA Hours]],Nurse[[#This Row],[NA TR Hours]],Nurse[[#This Row],[Med Aide/Tech Hours]])</f>
        <v>299.33923913043469</v>
      </c>
      <c r="T219" s="4">
        <v>299.33923913043469</v>
      </c>
      <c r="U219" s="4">
        <v>0</v>
      </c>
      <c r="V219" s="4">
        <v>0</v>
      </c>
      <c r="W2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4.614782608695652</v>
      </c>
      <c r="X219" s="4">
        <v>4.614782608695652</v>
      </c>
      <c r="Y219" s="4">
        <v>0</v>
      </c>
      <c r="Z219" s="4">
        <v>0</v>
      </c>
      <c r="AA219" s="4">
        <v>0</v>
      </c>
      <c r="AB219" s="4">
        <v>0</v>
      </c>
      <c r="AC219" s="4">
        <v>0</v>
      </c>
      <c r="AD219" s="4">
        <v>0</v>
      </c>
      <c r="AE219" s="4">
        <v>0</v>
      </c>
      <c r="AF219" s="1">
        <v>235263</v>
      </c>
      <c r="AG219" s="1">
        <v>5</v>
      </c>
      <c r="AH219"/>
    </row>
    <row r="220" spans="1:34" x14ac:dyDescent="0.25">
      <c r="A220" t="s">
        <v>433</v>
      </c>
      <c r="B220" t="s">
        <v>185</v>
      </c>
      <c r="C220" t="s">
        <v>591</v>
      </c>
      <c r="D220" t="s">
        <v>490</v>
      </c>
      <c r="E220" s="4">
        <v>61.489130434782609</v>
      </c>
      <c r="F220" s="4">
        <f>Nurse[[#This Row],[Total Nurse Staff Hours]]/Nurse[[#This Row],[MDS Census]]</f>
        <v>3.9466130457839839</v>
      </c>
      <c r="G220" s="4">
        <f>Nurse[[#This Row],[Total Direct Care Staff Hours]]/Nurse[[#This Row],[MDS Census]]</f>
        <v>3.5901431854339751</v>
      </c>
      <c r="H220" s="4">
        <f>Nurse[[#This Row],[Total RN Hours (w/ Admin, DON)]]/Nurse[[#This Row],[MDS Census]]</f>
        <v>0.91926993105886501</v>
      </c>
      <c r="I220" s="4">
        <f>Nurse[[#This Row],[RN Hours (excl. Admin, DON)]]/Nurse[[#This Row],[MDS Census]]</f>
        <v>0.56306522891992206</v>
      </c>
      <c r="J220" s="4">
        <f>SUM(Nurse[[#This Row],[RN Hours (excl. Admin, DON)]],Nurse[[#This Row],[RN Admin Hours]],Nurse[[#This Row],[RN DON Hours]],Nurse[[#This Row],[LPN Hours (excl. Admin)]],Nurse[[#This Row],[LPN Admin Hours]],Nurse[[#This Row],[CNA Hours]],Nurse[[#This Row],[NA TR Hours]],Nurse[[#This Row],[Med Aide/Tech Hours]])</f>
        <v>242.67380434782606</v>
      </c>
      <c r="K220" s="4">
        <f>SUM(Nurse[[#This Row],[RN Hours (excl. Admin, DON)]],Nurse[[#This Row],[LPN Hours (excl. Admin)]],Nurse[[#This Row],[CNA Hours]],Nurse[[#This Row],[NA TR Hours]],Nurse[[#This Row],[Med Aide/Tech Hours]])</f>
        <v>220.75478260869562</v>
      </c>
      <c r="L220" s="4">
        <f>SUM(Nurse[[#This Row],[RN Hours (excl. Admin, DON)]],Nurse[[#This Row],[RN Admin Hours]],Nurse[[#This Row],[RN DON Hours]])</f>
        <v>56.525108695652165</v>
      </c>
      <c r="M220" s="4">
        <v>34.622391304347815</v>
      </c>
      <c r="N220" s="4">
        <v>16.511413043478264</v>
      </c>
      <c r="O220" s="4">
        <v>5.3913043478260869</v>
      </c>
      <c r="P220" s="4">
        <f>SUM(Nurse[[#This Row],[LPN Hours (excl. Admin)]],Nurse[[#This Row],[LPN Admin Hours]])</f>
        <v>32.525326086956525</v>
      </c>
      <c r="Q220" s="4">
        <v>32.509021739130439</v>
      </c>
      <c r="R220" s="4">
        <v>1.6304347826086956E-2</v>
      </c>
      <c r="S220" s="4">
        <f>SUM(Nurse[[#This Row],[CNA Hours]],Nurse[[#This Row],[NA TR Hours]],Nurse[[#This Row],[Med Aide/Tech Hours]])</f>
        <v>153.62336956521736</v>
      </c>
      <c r="T220" s="4">
        <v>150.87336956521736</v>
      </c>
      <c r="U220" s="4">
        <v>2.75</v>
      </c>
      <c r="V220" s="4">
        <v>0</v>
      </c>
      <c r="W2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0" s="4">
        <v>0</v>
      </c>
      <c r="Y220" s="4">
        <v>0</v>
      </c>
      <c r="Z220" s="4">
        <v>0</v>
      </c>
      <c r="AA220" s="4">
        <v>0</v>
      </c>
      <c r="AB220" s="4">
        <v>0</v>
      </c>
      <c r="AC220" s="4">
        <v>0</v>
      </c>
      <c r="AD220" s="4">
        <v>0</v>
      </c>
      <c r="AE220" s="4">
        <v>0</v>
      </c>
      <c r="AF220" s="1">
        <v>235379</v>
      </c>
      <c r="AG220" s="1">
        <v>5</v>
      </c>
      <c r="AH220"/>
    </row>
    <row r="221" spans="1:34" x14ac:dyDescent="0.25">
      <c r="A221" t="s">
        <v>433</v>
      </c>
      <c r="B221" t="s">
        <v>138</v>
      </c>
      <c r="C221" t="s">
        <v>550</v>
      </c>
      <c r="D221" t="s">
        <v>474</v>
      </c>
      <c r="E221" s="4">
        <v>100.84782608695652</v>
      </c>
      <c r="F221" s="4">
        <f>Nurse[[#This Row],[Total Nurse Staff Hours]]/Nurse[[#This Row],[MDS Census]]</f>
        <v>3.4258902780771723</v>
      </c>
      <c r="G221" s="4">
        <f>Nurse[[#This Row],[Total Direct Care Staff Hours]]/Nurse[[#This Row],[MDS Census]]</f>
        <v>3.0890482862685924</v>
      </c>
      <c r="H221" s="4">
        <f>Nurse[[#This Row],[Total RN Hours (w/ Admin, DON)]]/Nurse[[#This Row],[MDS Census]]</f>
        <v>0.64640763095494713</v>
      </c>
      <c r="I221" s="4">
        <f>Nurse[[#This Row],[RN Hours (excl. Admin, DON)]]/Nurse[[#This Row],[MDS Census]]</f>
        <v>0.32349105410648843</v>
      </c>
      <c r="J221" s="4">
        <f>SUM(Nurse[[#This Row],[RN Hours (excl. Admin, DON)]],Nurse[[#This Row],[RN Admin Hours]],Nurse[[#This Row],[RN DON Hours]],Nurse[[#This Row],[LPN Hours (excl. Admin)]],Nurse[[#This Row],[LPN Admin Hours]],Nurse[[#This Row],[CNA Hours]],Nurse[[#This Row],[NA TR Hours]],Nurse[[#This Row],[Med Aide/Tech Hours]])</f>
        <v>345.49358695652177</v>
      </c>
      <c r="K221" s="4">
        <f>SUM(Nurse[[#This Row],[RN Hours (excl. Admin, DON)]],Nurse[[#This Row],[LPN Hours (excl. Admin)]],Nurse[[#This Row],[CNA Hours]],Nurse[[#This Row],[NA TR Hours]],Nurse[[#This Row],[Med Aide/Tech Hours]])</f>
        <v>311.52380434782606</v>
      </c>
      <c r="L221" s="4">
        <f>SUM(Nurse[[#This Row],[RN Hours (excl. Admin, DON)]],Nurse[[#This Row],[RN Admin Hours]],Nurse[[#This Row],[RN DON Hours]])</f>
        <v>65.188804347826078</v>
      </c>
      <c r="M221" s="4">
        <v>32.623369565217388</v>
      </c>
      <c r="N221" s="4">
        <v>26.434999999999999</v>
      </c>
      <c r="O221" s="4">
        <v>6.1304347826086953</v>
      </c>
      <c r="P221" s="4">
        <f>SUM(Nurse[[#This Row],[LPN Hours (excl. Admin)]],Nurse[[#This Row],[LPN Admin Hours]])</f>
        <v>93.265108695652202</v>
      </c>
      <c r="Q221" s="4">
        <v>91.86076086956524</v>
      </c>
      <c r="R221" s="4">
        <v>1.4043478260869564</v>
      </c>
      <c r="S221" s="4">
        <f>SUM(Nurse[[#This Row],[CNA Hours]],Nurse[[#This Row],[NA TR Hours]],Nurse[[#This Row],[Med Aide/Tech Hours]])</f>
        <v>187.03967391304346</v>
      </c>
      <c r="T221" s="4">
        <v>187.03967391304346</v>
      </c>
      <c r="U221" s="4">
        <v>0</v>
      </c>
      <c r="V221" s="4">
        <v>0</v>
      </c>
      <c r="W2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1" s="4">
        <v>0</v>
      </c>
      <c r="Y221" s="4">
        <v>0</v>
      </c>
      <c r="Z221" s="4">
        <v>0</v>
      </c>
      <c r="AA221" s="4">
        <v>0</v>
      </c>
      <c r="AB221" s="4">
        <v>0</v>
      </c>
      <c r="AC221" s="4">
        <v>0</v>
      </c>
      <c r="AD221" s="4">
        <v>0</v>
      </c>
      <c r="AE221" s="4">
        <v>0</v>
      </c>
      <c r="AF221" s="1">
        <v>235300</v>
      </c>
      <c r="AG221" s="1">
        <v>5</v>
      </c>
      <c r="AH221"/>
    </row>
    <row r="222" spans="1:34" x14ac:dyDescent="0.25">
      <c r="A222" t="s">
        <v>433</v>
      </c>
      <c r="B222" t="s">
        <v>154</v>
      </c>
      <c r="C222" t="s">
        <v>617</v>
      </c>
      <c r="D222" t="s">
        <v>513</v>
      </c>
      <c r="E222" s="4">
        <v>62.630434782608695</v>
      </c>
      <c r="F222" s="4">
        <f>Nurse[[#This Row],[Total Nurse Staff Hours]]/Nurse[[#This Row],[MDS Census]]</f>
        <v>3.7496702533842416</v>
      </c>
      <c r="G222" s="4">
        <f>Nurse[[#This Row],[Total Direct Care Staff Hours]]/Nurse[[#This Row],[MDS Census]]</f>
        <v>3.4196199236376255</v>
      </c>
      <c r="H222" s="4">
        <f>Nurse[[#This Row],[Total RN Hours (w/ Admin, DON)]]/Nurse[[#This Row],[MDS Census]]</f>
        <v>0.83956265185699397</v>
      </c>
      <c r="I222" s="4">
        <f>Nurse[[#This Row],[RN Hours (excl. Admin, DON)]]/Nurse[[#This Row],[MDS Census]]</f>
        <v>0.50959909753557786</v>
      </c>
      <c r="J222" s="4">
        <f>SUM(Nurse[[#This Row],[RN Hours (excl. Admin, DON)]],Nurse[[#This Row],[RN Admin Hours]],Nurse[[#This Row],[RN DON Hours]],Nurse[[#This Row],[LPN Hours (excl. Admin)]],Nurse[[#This Row],[LPN Admin Hours]],Nurse[[#This Row],[CNA Hours]],Nurse[[#This Row],[NA TR Hours]],Nurse[[#This Row],[Med Aide/Tech Hours]])</f>
        <v>234.84347826086957</v>
      </c>
      <c r="K222" s="4">
        <f>SUM(Nurse[[#This Row],[RN Hours (excl. Admin, DON)]],Nurse[[#This Row],[LPN Hours (excl. Admin)]],Nurse[[#This Row],[CNA Hours]],Nurse[[#This Row],[NA TR Hours]],Nurse[[#This Row],[Med Aide/Tech Hours]])</f>
        <v>214.17228260869564</v>
      </c>
      <c r="L222" s="4">
        <f>SUM(Nurse[[#This Row],[RN Hours (excl. Admin, DON)]],Nurse[[#This Row],[RN Admin Hours]],Nurse[[#This Row],[RN DON Hours]])</f>
        <v>52.582173913043469</v>
      </c>
      <c r="M222" s="4">
        <v>31.916413043478254</v>
      </c>
      <c r="N222" s="4">
        <v>15.258152173913043</v>
      </c>
      <c r="O222" s="4">
        <v>5.4076086956521738</v>
      </c>
      <c r="P222" s="4">
        <f>SUM(Nurse[[#This Row],[LPN Hours (excl. Admin)]],Nurse[[#This Row],[LPN Admin Hours]])</f>
        <v>32.811413043478247</v>
      </c>
      <c r="Q222" s="4">
        <v>32.805978260869551</v>
      </c>
      <c r="R222" s="4">
        <v>5.434782608695652E-3</v>
      </c>
      <c r="S222" s="4">
        <f>SUM(Nurse[[#This Row],[CNA Hours]],Nurse[[#This Row],[NA TR Hours]],Nurse[[#This Row],[Med Aide/Tech Hours]])</f>
        <v>149.44989130434783</v>
      </c>
      <c r="T222" s="4">
        <v>149.44989130434783</v>
      </c>
      <c r="U222" s="4">
        <v>0</v>
      </c>
      <c r="V222" s="4">
        <v>0</v>
      </c>
      <c r="W2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2" s="4">
        <v>0</v>
      </c>
      <c r="Y222" s="4">
        <v>0</v>
      </c>
      <c r="Z222" s="4">
        <v>0</v>
      </c>
      <c r="AA222" s="4">
        <v>0</v>
      </c>
      <c r="AB222" s="4">
        <v>0</v>
      </c>
      <c r="AC222" s="4">
        <v>0</v>
      </c>
      <c r="AD222" s="4">
        <v>0</v>
      </c>
      <c r="AE222" s="4">
        <v>0</v>
      </c>
      <c r="AF222" s="1">
        <v>235336</v>
      </c>
      <c r="AG222" s="1">
        <v>5</v>
      </c>
      <c r="AH222"/>
    </row>
    <row r="223" spans="1:34" x14ac:dyDescent="0.25">
      <c r="A223" t="s">
        <v>433</v>
      </c>
      <c r="B223" t="s">
        <v>286</v>
      </c>
      <c r="C223" t="s">
        <v>606</v>
      </c>
      <c r="D223" t="s">
        <v>504</v>
      </c>
      <c r="E223" s="4">
        <v>72.554347826086953</v>
      </c>
      <c r="F223" s="4">
        <f>Nurse[[#This Row],[Total Nurse Staff Hours]]/Nurse[[#This Row],[MDS Census]]</f>
        <v>3.749731835205993</v>
      </c>
      <c r="G223" s="4">
        <f>Nurse[[#This Row],[Total Direct Care Staff Hours]]/Nurse[[#This Row],[MDS Census]]</f>
        <v>3.431164044943821</v>
      </c>
      <c r="H223" s="4">
        <f>Nurse[[#This Row],[Total RN Hours (w/ Admin, DON)]]/Nurse[[#This Row],[MDS Census]]</f>
        <v>0.80744719101123597</v>
      </c>
      <c r="I223" s="4">
        <f>Nurse[[#This Row],[RN Hours (excl. Admin, DON)]]/Nurse[[#This Row],[MDS Census]]</f>
        <v>0.52600299625468172</v>
      </c>
      <c r="J223" s="4">
        <f>SUM(Nurse[[#This Row],[RN Hours (excl. Admin, DON)]],Nurse[[#This Row],[RN Admin Hours]],Nurse[[#This Row],[RN DON Hours]],Nurse[[#This Row],[LPN Hours (excl. Admin)]],Nurse[[#This Row],[LPN Admin Hours]],Nurse[[#This Row],[CNA Hours]],Nurse[[#This Row],[NA TR Hours]],Nurse[[#This Row],[Med Aide/Tech Hours]])</f>
        <v>272.05934782608699</v>
      </c>
      <c r="K223" s="4">
        <f>SUM(Nurse[[#This Row],[RN Hours (excl. Admin, DON)]],Nurse[[#This Row],[LPN Hours (excl. Admin)]],Nurse[[#This Row],[CNA Hours]],Nurse[[#This Row],[NA TR Hours]],Nurse[[#This Row],[Med Aide/Tech Hours]])</f>
        <v>248.94586956521744</v>
      </c>
      <c r="L223" s="4">
        <f>SUM(Nurse[[#This Row],[RN Hours (excl. Admin, DON)]],Nurse[[#This Row],[RN Admin Hours]],Nurse[[#This Row],[RN DON Hours]])</f>
        <v>58.583804347826089</v>
      </c>
      <c r="M223" s="4">
        <v>38.163804347826087</v>
      </c>
      <c r="N223" s="4">
        <v>15.289565217391305</v>
      </c>
      <c r="O223" s="4">
        <v>5.1304347826086953</v>
      </c>
      <c r="P223" s="4">
        <f>SUM(Nurse[[#This Row],[LPN Hours (excl. Admin)]],Nurse[[#This Row],[LPN Admin Hours]])</f>
        <v>43.604021739130438</v>
      </c>
      <c r="Q223" s="4">
        <v>40.91054347826087</v>
      </c>
      <c r="R223" s="4">
        <v>2.6934782608695653</v>
      </c>
      <c r="S223" s="4">
        <f>SUM(Nurse[[#This Row],[CNA Hours]],Nurse[[#This Row],[NA TR Hours]],Nurse[[#This Row],[Med Aide/Tech Hours]])</f>
        <v>169.87152173913049</v>
      </c>
      <c r="T223" s="4">
        <v>169.87152173913049</v>
      </c>
      <c r="U223" s="4">
        <v>0</v>
      </c>
      <c r="V223" s="4">
        <v>0</v>
      </c>
      <c r="W2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3" s="4">
        <v>0</v>
      </c>
      <c r="Y223" s="4">
        <v>0</v>
      </c>
      <c r="Z223" s="4">
        <v>0</v>
      </c>
      <c r="AA223" s="4">
        <v>0</v>
      </c>
      <c r="AB223" s="4">
        <v>0</v>
      </c>
      <c r="AC223" s="4">
        <v>0</v>
      </c>
      <c r="AD223" s="4">
        <v>0</v>
      </c>
      <c r="AE223" s="4">
        <v>0</v>
      </c>
      <c r="AF223" s="1">
        <v>235542</v>
      </c>
      <c r="AG223" s="1">
        <v>5</v>
      </c>
      <c r="AH223"/>
    </row>
    <row r="224" spans="1:34" x14ac:dyDescent="0.25">
      <c r="A224" t="s">
        <v>433</v>
      </c>
      <c r="B224" t="s">
        <v>347</v>
      </c>
      <c r="C224" t="s">
        <v>696</v>
      </c>
      <c r="D224" t="s">
        <v>470</v>
      </c>
      <c r="E224" s="4">
        <v>77.989130434782609</v>
      </c>
      <c r="F224" s="4">
        <f>Nurse[[#This Row],[Total Nurse Staff Hours]]/Nurse[[#This Row],[MDS Census]]</f>
        <v>3.673531707317073</v>
      </c>
      <c r="G224" s="4">
        <f>Nurse[[#This Row],[Total Direct Care Staff Hours]]/Nurse[[#This Row],[MDS Census]]</f>
        <v>3.311329616724739</v>
      </c>
      <c r="H224" s="4">
        <f>Nurse[[#This Row],[Total RN Hours (w/ Admin, DON)]]/Nurse[[#This Row],[MDS Census]]</f>
        <v>0.59947038327526136</v>
      </c>
      <c r="I224" s="4">
        <f>Nurse[[#This Row],[RN Hours (excl. Admin, DON)]]/Nurse[[#This Row],[MDS Census]]</f>
        <v>0.2604459930313589</v>
      </c>
      <c r="J224" s="4">
        <f>SUM(Nurse[[#This Row],[RN Hours (excl. Admin, DON)]],Nurse[[#This Row],[RN Admin Hours]],Nurse[[#This Row],[RN DON Hours]],Nurse[[#This Row],[LPN Hours (excl. Admin)]],Nurse[[#This Row],[LPN Admin Hours]],Nurse[[#This Row],[CNA Hours]],Nurse[[#This Row],[NA TR Hours]],Nurse[[#This Row],[Med Aide/Tech Hours]])</f>
        <v>286.49554347826086</v>
      </c>
      <c r="K224" s="4">
        <f>SUM(Nurse[[#This Row],[RN Hours (excl. Admin, DON)]],Nurse[[#This Row],[LPN Hours (excl. Admin)]],Nurse[[#This Row],[CNA Hours]],Nurse[[#This Row],[NA TR Hours]],Nurse[[#This Row],[Med Aide/Tech Hours]])</f>
        <v>258.24771739130438</v>
      </c>
      <c r="L224" s="4">
        <f>SUM(Nurse[[#This Row],[RN Hours (excl. Admin, DON)]],Nurse[[#This Row],[RN Admin Hours]],Nurse[[#This Row],[RN DON Hours]])</f>
        <v>46.752173913043485</v>
      </c>
      <c r="M224" s="4">
        <v>20.311956521739134</v>
      </c>
      <c r="N224" s="4">
        <v>21.364130434782609</v>
      </c>
      <c r="O224" s="4">
        <v>5.0760869565217392</v>
      </c>
      <c r="P224" s="4">
        <f>SUM(Nurse[[#This Row],[LPN Hours (excl. Admin)]],Nurse[[#This Row],[LPN Admin Hours]])</f>
        <v>66.014565217391294</v>
      </c>
      <c r="Q224" s="4">
        <v>64.206956521739116</v>
      </c>
      <c r="R224" s="4">
        <v>1.8076086956521737</v>
      </c>
      <c r="S224" s="4">
        <f>SUM(Nurse[[#This Row],[CNA Hours]],Nurse[[#This Row],[NA TR Hours]],Nurse[[#This Row],[Med Aide/Tech Hours]])</f>
        <v>173.7288043478261</v>
      </c>
      <c r="T224" s="4">
        <v>173.7288043478261</v>
      </c>
      <c r="U224" s="4">
        <v>0</v>
      </c>
      <c r="V224" s="4">
        <v>0</v>
      </c>
      <c r="W2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4" s="4">
        <v>0</v>
      </c>
      <c r="Y224" s="4">
        <v>0</v>
      </c>
      <c r="Z224" s="4">
        <v>0</v>
      </c>
      <c r="AA224" s="4">
        <v>0</v>
      </c>
      <c r="AB224" s="4">
        <v>0</v>
      </c>
      <c r="AC224" s="4">
        <v>0</v>
      </c>
      <c r="AD224" s="4">
        <v>0</v>
      </c>
      <c r="AE224" s="4">
        <v>0</v>
      </c>
      <c r="AF224" s="1">
        <v>235630</v>
      </c>
      <c r="AG224" s="1">
        <v>5</v>
      </c>
      <c r="AH224"/>
    </row>
    <row r="225" spans="1:34" x14ac:dyDescent="0.25">
      <c r="A225" t="s">
        <v>433</v>
      </c>
      <c r="B225" t="s">
        <v>177</v>
      </c>
      <c r="C225" t="s">
        <v>680</v>
      </c>
      <c r="D225" t="s">
        <v>464</v>
      </c>
      <c r="E225" s="4">
        <v>68.239130434782609</v>
      </c>
      <c r="F225" s="4">
        <f>Nurse[[#This Row],[Total Nurse Staff Hours]]/Nurse[[#This Row],[MDS Census]]</f>
        <v>3.2815179993628543</v>
      </c>
      <c r="G225" s="4">
        <f>Nurse[[#This Row],[Total Direct Care Staff Hours]]/Nurse[[#This Row],[MDS Census]]</f>
        <v>2.8685281936922586</v>
      </c>
      <c r="H225" s="4">
        <f>Nurse[[#This Row],[Total RN Hours (w/ Admin, DON)]]/Nurse[[#This Row],[MDS Census]]</f>
        <v>0.99964956992672827</v>
      </c>
      <c r="I225" s="4">
        <f>Nurse[[#This Row],[RN Hours (excl. Admin, DON)]]/Nurse[[#This Row],[MDS Census]]</f>
        <v>0.65671392163109277</v>
      </c>
      <c r="J225" s="4">
        <f>SUM(Nurse[[#This Row],[RN Hours (excl. Admin, DON)]],Nurse[[#This Row],[RN Admin Hours]],Nurse[[#This Row],[RN DON Hours]],Nurse[[#This Row],[LPN Hours (excl. Admin)]],Nurse[[#This Row],[LPN Admin Hours]],Nurse[[#This Row],[CNA Hours]],Nurse[[#This Row],[NA TR Hours]],Nurse[[#This Row],[Med Aide/Tech Hours]])</f>
        <v>223.9279347826087</v>
      </c>
      <c r="K225" s="4">
        <f>SUM(Nurse[[#This Row],[RN Hours (excl. Admin, DON)]],Nurse[[#This Row],[LPN Hours (excl. Admin)]],Nurse[[#This Row],[CNA Hours]],Nurse[[#This Row],[NA TR Hours]],Nurse[[#This Row],[Med Aide/Tech Hours]])</f>
        <v>195.74586956521739</v>
      </c>
      <c r="L225" s="4">
        <f>SUM(Nurse[[#This Row],[RN Hours (excl. Admin, DON)]],Nurse[[#This Row],[RN Admin Hours]],Nurse[[#This Row],[RN DON Hours]])</f>
        <v>68.21521739130435</v>
      </c>
      <c r="M225" s="4">
        <v>44.813586956521746</v>
      </c>
      <c r="N225" s="4">
        <v>18.184239130434783</v>
      </c>
      <c r="O225" s="4">
        <v>5.2173913043478262</v>
      </c>
      <c r="P225" s="4">
        <f>SUM(Nurse[[#This Row],[LPN Hours (excl. Admin)]],Nurse[[#This Row],[LPN Admin Hours]])</f>
        <v>25.616304347826084</v>
      </c>
      <c r="Q225" s="4">
        <v>20.83586956521739</v>
      </c>
      <c r="R225" s="4">
        <v>4.7804347826086948</v>
      </c>
      <c r="S225" s="4">
        <f>SUM(Nurse[[#This Row],[CNA Hours]],Nurse[[#This Row],[NA TR Hours]],Nurse[[#This Row],[Med Aide/Tech Hours]])</f>
        <v>130.09641304347826</v>
      </c>
      <c r="T225" s="4">
        <v>130.09641304347826</v>
      </c>
      <c r="U225" s="4">
        <v>0</v>
      </c>
      <c r="V225" s="4">
        <v>0</v>
      </c>
      <c r="W2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5" s="4">
        <v>0</v>
      </c>
      <c r="Y225" s="4">
        <v>0</v>
      </c>
      <c r="Z225" s="4">
        <v>0</v>
      </c>
      <c r="AA225" s="4">
        <v>0</v>
      </c>
      <c r="AB225" s="4">
        <v>0</v>
      </c>
      <c r="AC225" s="4">
        <v>0</v>
      </c>
      <c r="AD225" s="4">
        <v>0</v>
      </c>
      <c r="AE225" s="4">
        <v>0</v>
      </c>
      <c r="AF225" s="1">
        <v>235371</v>
      </c>
      <c r="AG225" s="1">
        <v>5</v>
      </c>
      <c r="AH225"/>
    </row>
    <row r="226" spans="1:34" x14ac:dyDescent="0.25">
      <c r="A226" t="s">
        <v>433</v>
      </c>
      <c r="B226" t="s">
        <v>234</v>
      </c>
      <c r="C226" t="s">
        <v>613</v>
      </c>
      <c r="D226" t="s">
        <v>509</v>
      </c>
      <c r="E226" s="4">
        <v>18.826086956521738</v>
      </c>
      <c r="F226" s="4">
        <f>Nurse[[#This Row],[Total Nurse Staff Hours]]/Nurse[[#This Row],[MDS Census]]</f>
        <v>5.3301039260969976</v>
      </c>
      <c r="G226" s="4">
        <f>Nurse[[#This Row],[Total Direct Care Staff Hours]]/Nurse[[#This Row],[MDS Census]]</f>
        <v>4.9275346420323327</v>
      </c>
      <c r="H226" s="4">
        <f>Nurse[[#This Row],[Total RN Hours (w/ Admin, DON)]]/Nurse[[#This Row],[MDS Census]]</f>
        <v>2.1646882217090067</v>
      </c>
      <c r="I226" s="4">
        <f>Nurse[[#This Row],[RN Hours (excl. Admin, DON)]]/Nurse[[#This Row],[MDS Census]]</f>
        <v>1.7621189376443418</v>
      </c>
      <c r="J226" s="4">
        <f>SUM(Nurse[[#This Row],[RN Hours (excl. Admin, DON)]],Nurse[[#This Row],[RN Admin Hours]],Nurse[[#This Row],[RN DON Hours]],Nurse[[#This Row],[LPN Hours (excl. Admin)]],Nurse[[#This Row],[LPN Admin Hours]],Nurse[[#This Row],[CNA Hours]],Nurse[[#This Row],[NA TR Hours]],Nurse[[#This Row],[Med Aide/Tech Hours]])</f>
        <v>100.345</v>
      </c>
      <c r="K226" s="4">
        <f>SUM(Nurse[[#This Row],[RN Hours (excl. Admin, DON)]],Nurse[[#This Row],[LPN Hours (excl. Admin)]],Nurse[[#This Row],[CNA Hours]],Nurse[[#This Row],[NA TR Hours]],Nurse[[#This Row],[Med Aide/Tech Hours]])</f>
        <v>92.766195652173906</v>
      </c>
      <c r="L226" s="4">
        <f>SUM(Nurse[[#This Row],[RN Hours (excl. Admin, DON)]],Nurse[[#This Row],[RN Admin Hours]],Nurse[[#This Row],[RN DON Hours]])</f>
        <v>40.752608695652171</v>
      </c>
      <c r="M226" s="4">
        <v>33.173804347826085</v>
      </c>
      <c r="N226" s="4">
        <v>7.5788043478260869</v>
      </c>
      <c r="O226" s="4">
        <v>0</v>
      </c>
      <c r="P226" s="4">
        <f>SUM(Nurse[[#This Row],[LPN Hours (excl. Admin)]],Nurse[[#This Row],[LPN Admin Hours]])</f>
        <v>13.866847826086957</v>
      </c>
      <c r="Q226" s="4">
        <v>13.866847826086957</v>
      </c>
      <c r="R226" s="4">
        <v>0</v>
      </c>
      <c r="S226" s="4">
        <f>SUM(Nurse[[#This Row],[CNA Hours]],Nurse[[#This Row],[NA TR Hours]],Nurse[[#This Row],[Med Aide/Tech Hours]])</f>
        <v>45.725543478260867</v>
      </c>
      <c r="T226" s="4">
        <v>45.725543478260867</v>
      </c>
      <c r="U226" s="4">
        <v>0</v>
      </c>
      <c r="V226" s="4">
        <v>0</v>
      </c>
      <c r="W2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6" s="4">
        <v>0</v>
      </c>
      <c r="Y226" s="4">
        <v>0</v>
      </c>
      <c r="Z226" s="4">
        <v>0</v>
      </c>
      <c r="AA226" s="4">
        <v>0</v>
      </c>
      <c r="AB226" s="4">
        <v>0</v>
      </c>
      <c r="AC226" s="4">
        <v>0</v>
      </c>
      <c r="AD226" s="4">
        <v>0</v>
      </c>
      <c r="AE226" s="4">
        <v>0</v>
      </c>
      <c r="AF226" s="1">
        <v>235472</v>
      </c>
      <c r="AG226" s="1">
        <v>5</v>
      </c>
      <c r="AH226"/>
    </row>
    <row r="227" spans="1:34" x14ac:dyDescent="0.25">
      <c r="A227" t="s">
        <v>433</v>
      </c>
      <c r="B227" t="s">
        <v>298</v>
      </c>
      <c r="C227" t="s">
        <v>723</v>
      </c>
      <c r="D227" t="s">
        <v>510</v>
      </c>
      <c r="E227" s="4">
        <v>27.945652173913043</v>
      </c>
      <c r="F227" s="4">
        <f>Nurse[[#This Row],[Total Nurse Staff Hours]]/Nurse[[#This Row],[MDS Census]]</f>
        <v>3.989583819525476</v>
      </c>
      <c r="G227" s="4">
        <f>Nurse[[#This Row],[Total Direct Care Staff Hours]]/Nurse[[#This Row],[MDS Census]]</f>
        <v>3.597907429015947</v>
      </c>
      <c r="H227" s="4">
        <f>Nurse[[#This Row],[Total RN Hours (w/ Admin, DON)]]/Nurse[[#This Row],[MDS Census]]</f>
        <v>1.080521197977441</v>
      </c>
      <c r="I227" s="4">
        <f>Nurse[[#This Row],[RN Hours (excl. Admin, DON)]]/Nurse[[#This Row],[MDS Census]]</f>
        <v>0.68884480746791155</v>
      </c>
      <c r="J227" s="4">
        <f>SUM(Nurse[[#This Row],[RN Hours (excl. Admin, DON)]],Nurse[[#This Row],[RN Admin Hours]],Nurse[[#This Row],[RN DON Hours]],Nurse[[#This Row],[LPN Hours (excl. Admin)]],Nurse[[#This Row],[LPN Admin Hours]],Nurse[[#This Row],[CNA Hours]],Nurse[[#This Row],[NA TR Hours]],Nurse[[#This Row],[Med Aide/Tech Hours]])</f>
        <v>111.49152173913042</v>
      </c>
      <c r="K227" s="4">
        <f>SUM(Nurse[[#This Row],[RN Hours (excl. Admin, DON)]],Nurse[[#This Row],[LPN Hours (excl. Admin)]],Nurse[[#This Row],[CNA Hours]],Nurse[[#This Row],[NA TR Hours]],Nurse[[#This Row],[Med Aide/Tech Hours]])</f>
        <v>100.54586956521739</v>
      </c>
      <c r="L227" s="4">
        <f>SUM(Nurse[[#This Row],[RN Hours (excl. Admin, DON)]],Nurse[[#This Row],[RN Admin Hours]],Nurse[[#This Row],[RN DON Hours]])</f>
        <v>30.195869565217397</v>
      </c>
      <c r="M227" s="4">
        <v>19.250217391304353</v>
      </c>
      <c r="N227" s="4">
        <v>5.3804347826086953</v>
      </c>
      <c r="O227" s="4">
        <v>5.5652173913043477</v>
      </c>
      <c r="P227" s="4">
        <f>SUM(Nurse[[#This Row],[LPN Hours (excl. Admin)]],Nurse[[#This Row],[LPN Admin Hours]])</f>
        <v>21.721956521739131</v>
      </c>
      <c r="Q227" s="4">
        <v>21.721956521739131</v>
      </c>
      <c r="R227" s="4">
        <v>0</v>
      </c>
      <c r="S227" s="4">
        <f>SUM(Nurse[[#This Row],[CNA Hours]],Nurse[[#This Row],[NA TR Hours]],Nurse[[#This Row],[Med Aide/Tech Hours]])</f>
        <v>59.573695652173903</v>
      </c>
      <c r="T227" s="4">
        <v>59.399347826086945</v>
      </c>
      <c r="U227" s="4">
        <v>0.17434782608695651</v>
      </c>
      <c r="V227" s="4">
        <v>0</v>
      </c>
      <c r="W2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7" s="4">
        <v>0</v>
      </c>
      <c r="Y227" s="4">
        <v>0</v>
      </c>
      <c r="Z227" s="4">
        <v>0</v>
      </c>
      <c r="AA227" s="4">
        <v>0</v>
      </c>
      <c r="AB227" s="4">
        <v>0</v>
      </c>
      <c r="AC227" s="4">
        <v>0</v>
      </c>
      <c r="AD227" s="4">
        <v>0</v>
      </c>
      <c r="AE227" s="4">
        <v>0</v>
      </c>
      <c r="AF227" s="1">
        <v>235558</v>
      </c>
      <c r="AG227" s="1">
        <v>5</v>
      </c>
      <c r="AH227"/>
    </row>
    <row r="228" spans="1:34" x14ac:dyDescent="0.25">
      <c r="A228" t="s">
        <v>433</v>
      </c>
      <c r="B228" t="s">
        <v>19</v>
      </c>
      <c r="C228" t="s">
        <v>549</v>
      </c>
      <c r="D228" t="s">
        <v>492</v>
      </c>
      <c r="E228" s="4">
        <v>127.59782608695652</v>
      </c>
      <c r="F228" s="4">
        <f>Nurse[[#This Row],[Total Nurse Staff Hours]]/Nurse[[#This Row],[MDS Census]]</f>
        <v>5.0221790612488304</v>
      </c>
      <c r="G228" s="4">
        <f>Nurse[[#This Row],[Total Direct Care Staff Hours]]/Nurse[[#This Row],[MDS Census]]</f>
        <v>4.598953062441435</v>
      </c>
      <c r="H228" s="4">
        <f>Nurse[[#This Row],[Total RN Hours (w/ Admin, DON)]]/Nurse[[#This Row],[MDS Census]]</f>
        <v>1.3374648607206747</v>
      </c>
      <c r="I228" s="4">
        <f>Nurse[[#This Row],[RN Hours (excl. Admin, DON)]]/Nurse[[#This Row],[MDS Census]]</f>
        <v>0.91423886191328052</v>
      </c>
      <c r="J228" s="4">
        <f>SUM(Nurse[[#This Row],[RN Hours (excl. Admin, DON)]],Nurse[[#This Row],[RN Admin Hours]],Nurse[[#This Row],[RN DON Hours]],Nurse[[#This Row],[LPN Hours (excl. Admin)]],Nurse[[#This Row],[LPN Admin Hours]],Nurse[[#This Row],[CNA Hours]],Nurse[[#This Row],[NA TR Hours]],Nurse[[#This Row],[Med Aide/Tech Hours]])</f>
        <v>640.81913043478278</v>
      </c>
      <c r="K228" s="4">
        <f>SUM(Nurse[[#This Row],[RN Hours (excl. Admin, DON)]],Nurse[[#This Row],[LPN Hours (excl. Admin)]],Nurse[[#This Row],[CNA Hours]],Nurse[[#This Row],[NA TR Hours]],Nurse[[#This Row],[Med Aide/Tech Hours]])</f>
        <v>586.81641304347829</v>
      </c>
      <c r="L228" s="4">
        <f>SUM(Nurse[[#This Row],[RN Hours (excl. Admin, DON)]],Nurse[[#This Row],[RN Admin Hours]],Nurse[[#This Row],[RN DON Hours]])</f>
        <v>170.65760869565219</v>
      </c>
      <c r="M228" s="4">
        <v>116.65489130434783</v>
      </c>
      <c r="N228" s="4">
        <v>43.654891304347828</v>
      </c>
      <c r="O228" s="4">
        <v>10.347826086956522</v>
      </c>
      <c r="P228" s="4">
        <f>SUM(Nurse[[#This Row],[LPN Hours (excl. Admin)]],Nurse[[#This Row],[LPN Admin Hours]])</f>
        <v>133.34728260869565</v>
      </c>
      <c r="Q228" s="4">
        <v>133.34728260869565</v>
      </c>
      <c r="R228" s="4">
        <v>0</v>
      </c>
      <c r="S228" s="4">
        <f>SUM(Nurse[[#This Row],[CNA Hours]],Nurse[[#This Row],[NA TR Hours]],Nurse[[#This Row],[Med Aide/Tech Hours]])</f>
        <v>336.81423913043483</v>
      </c>
      <c r="T228" s="4">
        <v>336.40934782608701</v>
      </c>
      <c r="U228" s="4">
        <v>0.40489130434782611</v>
      </c>
      <c r="V228" s="4">
        <v>0</v>
      </c>
      <c r="W2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206.49032608695654</v>
      </c>
      <c r="X228" s="4">
        <v>17.777173913043477</v>
      </c>
      <c r="Y228" s="4">
        <v>0</v>
      </c>
      <c r="Z228" s="4">
        <v>0</v>
      </c>
      <c r="AA228" s="4">
        <v>83.108152173913041</v>
      </c>
      <c r="AB228" s="4">
        <v>0</v>
      </c>
      <c r="AC228" s="4">
        <v>105.605</v>
      </c>
      <c r="AD228" s="4">
        <v>0</v>
      </c>
      <c r="AE228" s="4">
        <v>0</v>
      </c>
      <c r="AF228" s="1">
        <v>235020</v>
      </c>
      <c r="AG228" s="1">
        <v>5</v>
      </c>
      <c r="AH228"/>
    </row>
    <row r="229" spans="1:34" x14ac:dyDescent="0.25">
      <c r="A229" t="s">
        <v>433</v>
      </c>
      <c r="B229" t="s">
        <v>283</v>
      </c>
      <c r="C229" t="s">
        <v>542</v>
      </c>
      <c r="D229" t="s">
        <v>463</v>
      </c>
      <c r="E229" s="4">
        <v>45.706521739130437</v>
      </c>
      <c r="F229" s="4">
        <f>Nurse[[#This Row],[Total Nurse Staff Hours]]/Nurse[[#This Row],[MDS Census]]</f>
        <v>3.6038382877526751</v>
      </c>
      <c r="G229" s="4">
        <f>Nurse[[#This Row],[Total Direct Care Staff Hours]]/Nurse[[#This Row],[MDS Census]]</f>
        <v>3.2870891795481563</v>
      </c>
      <c r="H229" s="4">
        <f>Nurse[[#This Row],[Total RN Hours (w/ Admin, DON)]]/Nurse[[#This Row],[MDS Census]]</f>
        <v>1.0421593341260404</v>
      </c>
      <c r="I229" s="4">
        <f>Nurse[[#This Row],[RN Hours (excl. Admin, DON)]]/Nurse[[#This Row],[MDS Census]]</f>
        <v>0.78152199762187868</v>
      </c>
      <c r="J229" s="4">
        <f>SUM(Nurse[[#This Row],[RN Hours (excl. Admin, DON)]],Nurse[[#This Row],[RN Admin Hours]],Nurse[[#This Row],[RN DON Hours]],Nurse[[#This Row],[LPN Hours (excl. Admin)]],Nurse[[#This Row],[LPN Admin Hours]],Nurse[[#This Row],[CNA Hours]],Nurse[[#This Row],[NA TR Hours]],Nurse[[#This Row],[Med Aide/Tech Hours]])</f>
        <v>164.71891304347827</v>
      </c>
      <c r="K229" s="4">
        <f>SUM(Nurse[[#This Row],[RN Hours (excl. Admin, DON)]],Nurse[[#This Row],[LPN Hours (excl. Admin)]],Nurse[[#This Row],[CNA Hours]],Nurse[[#This Row],[NA TR Hours]],Nurse[[#This Row],[Med Aide/Tech Hours]])</f>
        <v>150.24141304347825</v>
      </c>
      <c r="L229" s="4">
        <f>SUM(Nurse[[#This Row],[RN Hours (excl. Admin, DON)]],Nurse[[#This Row],[RN Admin Hours]],Nurse[[#This Row],[RN DON Hours]])</f>
        <v>47.633478260869566</v>
      </c>
      <c r="M229" s="4">
        <v>35.720652173913045</v>
      </c>
      <c r="N229" s="4">
        <v>6.9182608695652164</v>
      </c>
      <c r="O229" s="4">
        <v>4.9945652173913047</v>
      </c>
      <c r="P229" s="4">
        <f>SUM(Nurse[[#This Row],[LPN Hours (excl. Admin)]],Nurse[[#This Row],[LPN Admin Hours]])</f>
        <v>35.64271739130433</v>
      </c>
      <c r="Q229" s="4">
        <v>33.078043478260852</v>
      </c>
      <c r="R229" s="4">
        <v>2.5646739130434786</v>
      </c>
      <c r="S229" s="4">
        <f>SUM(Nurse[[#This Row],[CNA Hours]],Nurse[[#This Row],[NA TR Hours]],Nurse[[#This Row],[Med Aide/Tech Hours]])</f>
        <v>81.442717391304342</v>
      </c>
      <c r="T229" s="4">
        <v>69.399782608695645</v>
      </c>
      <c r="U229" s="4">
        <v>12.042934782608699</v>
      </c>
      <c r="V229" s="4">
        <v>0</v>
      </c>
      <c r="W2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9" s="4">
        <v>0</v>
      </c>
      <c r="Y229" s="4">
        <v>0</v>
      </c>
      <c r="Z229" s="4">
        <v>0</v>
      </c>
      <c r="AA229" s="4">
        <v>0</v>
      </c>
      <c r="AB229" s="4">
        <v>0</v>
      </c>
      <c r="AC229" s="4">
        <v>0</v>
      </c>
      <c r="AD229" s="4">
        <v>0</v>
      </c>
      <c r="AE229" s="4">
        <v>0</v>
      </c>
      <c r="AF229" s="1">
        <v>235538</v>
      </c>
      <c r="AG229" s="1">
        <v>5</v>
      </c>
      <c r="AH229"/>
    </row>
    <row r="230" spans="1:34" x14ac:dyDescent="0.25">
      <c r="A230" t="s">
        <v>433</v>
      </c>
      <c r="B230" t="s">
        <v>378</v>
      </c>
      <c r="C230" t="s">
        <v>744</v>
      </c>
      <c r="D230" t="s">
        <v>501</v>
      </c>
      <c r="E230" s="4">
        <v>51.021739130434781</v>
      </c>
      <c r="F230" s="4">
        <f>Nurse[[#This Row],[Total Nurse Staff Hours]]/Nurse[[#This Row],[MDS Census]]</f>
        <v>2.7987750319556888</v>
      </c>
      <c r="G230" s="4">
        <f>Nurse[[#This Row],[Total Direct Care Staff Hours]]/Nurse[[#This Row],[MDS Census]]</f>
        <v>2.4916020451640395</v>
      </c>
      <c r="H230" s="4">
        <f>Nurse[[#This Row],[Total RN Hours (w/ Admin, DON)]]/Nurse[[#This Row],[MDS Census]]</f>
        <v>0.90108436301661743</v>
      </c>
      <c r="I230" s="4">
        <f>Nurse[[#This Row],[RN Hours (excl. Admin, DON)]]/Nurse[[#This Row],[MDS Census]]</f>
        <v>0.78796122709842387</v>
      </c>
      <c r="J230" s="4">
        <f>SUM(Nurse[[#This Row],[RN Hours (excl. Admin, DON)]],Nurse[[#This Row],[RN Admin Hours]],Nurse[[#This Row],[RN DON Hours]],Nurse[[#This Row],[LPN Hours (excl. Admin)]],Nurse[[#This Row],[LPN Admin Hours]],Nurse[[#This Row],[CNA Hours]],Nurse[[#This Row],[NA TR Hours]],Nurse[[#This Row],[Med Aide/Tech Hours]])</f>
        <v>142.79836956521743</v>
      </c>
      <c r="K230" s="4">
        <f>SUM(Nurse[[#This Row],[RN Hours (excl. Admin, DON)]],Nurse[[#This Row],[LPN Hours (excl. Admin)]],Nurse[[#This Row],[CNA Hours]],Nurse[[#This Row],[NA TR Hours]],Nurse[[#This Row],[Med Aide/Tech Hours]])</f>
        <v>127.12586956521741</v>
      </c>
      <c r="L230" s="4">
        <f>SUM(Nurse[[#This Row],[RN Hours (excl. Admin, DON)]],Nurse[[#This Row],[RN Admin Hours]],Nurse[[#This Row],[RN DON Hours]])</f>
        <v>45.97489130434785</v>
      </c>
      <c r="M230" s="4">
        <v>40.203152173913061</v>
      </c>
      <c r="N230" s="4">
        <v>0.20652173913043478</v>
      </c>
      <c r="O230" s="4">
        <v>5.5652173913043477</v>
      </c>
      <c r="P230" s="4">
        <f>SUM(Nurse[[#This Row],[LPN Hours (excl. Admin)]],Nurse[[#This Row],[LPN Admin Hours]])</f>
        <v>29.716956521739132</v>
      </c>
      <c r="Q230" s="4">
        <v>19.816195652173914</v>
      </c>
      <c r="R230" s="4">
        <v>9.9007608695652181</v>
      </c>
      <c r="S230" s="4">
        <f>SUM(Nurse[[#This Row],[CNA Hours]],Nurse[[#This Row],[NA TR Hours]],Nurse[[#This Row],[Med Aide/Tech Hours]])</f>
        <v>67.106521739130443</v>
      </c>
      <c r="T230" s="4">
        <v>46.690326086956532</v>
      </c>
      <c r="U230" s="4">
        <v>20.416195652173915</v>
      </c>
      <c r="V230" s="4">
        <v>0</v>
      </c>
      <c r="W2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9.0869565217391308</v>
      </c>
      <c r="X230" s="4">
        <v>0</v>
      </c>
      <c r="Y230" s="4">
        <v>0</v>
      </c>
      <c r="Z230" s="4">
        <v>0</v>
      </c>
      <c r="AA230" s="4">
        <v>6.1739130434782608</v>
      </c>
      <c r="AB230" s="4">
        <v>0</v>
      </c>
      <c r="AC230" s="4">
        <v>2.9130434782608696</v>
      </c>
      <c r="AD230" s="4">
        <v>0</v>
      </c>
      <c r="AE230" s="4">
        <v>0</v>
      </c>
      <c r="AF230" s="1">
        <v>235664</v>
      </c>
      <c r="AG230" s="1">
        <v>5</v>
      </c>
      <c r="AH230"/>
    </row>
    <row r="231" spans="1:34" x14ac:dyDescent="0.25">
      <c r="A231" t="s">
        <v>433</v>
      </c>
      <c r="B231" t="s">
        <v>143</v>
      </c>
      <c r="C231" t="s">
        <v>662</v>
      </c>
      <c r="D231" t="s">
        <v>529</v>
      </c>
      <c r="E231" s="4">
        <v>59.108695652173914</v>
      </c>
      <c r="F231" s="4">
        <f>Nurse[[#This Row],[Total Nurse Staff Hours]]/Nurse[[#This Row],[MDS Census]]</f>
        <v>3.4057355645457887</v>
      </c>
      <c r="G231" s="4">
        <f>Nurse[[#This Row],[Total Direct Care Staff Hours]]/Nurse[[#This Row],[MDS Census]]</f>
        <v>3.2394979771974994</v>
      </c>
      <c r="H231" s="4">
        <f>Nurse[[#This Row],[Total RN Hours (w/ Admin, DON)]]/Nurse[[#This Row],[MDS Census]]</f>
        <v>1.0489610150790731</v>
      </c>
      <c r="I231" s="4">
        <f>Nurse[[#This Row],[RN Hours (excl. Admin, DON)]]/Nurse[[#This Row],[MDS Census]]</f>
        <v>0.88272342773078338</v>
      </c>
      <c r="J231" s="4">
        <f>SUM(Nurse[[#This Row],[RN Hours (excl. Admin, DON)]],Nurse[[#This Row],[RN Admin Hours]],Nurse[[#This Row],[RN DON Hours]],Nurse[[#This Row],[LPN Hours (excl. Admin)]],Nurse[[#This Row],[LPN Admin Hours]],Nurse[[#This Row],[CNA Hours]],Nurse[[#This Row],[NA TR Hours]],Nurse[[#This Row],[Med Aide/Tech Hours]])</f>
        <v>201.30858695652174</v>
      </c>
      <c r="K231" s="4">
        <f>SUM(Nurse[[#This Row],[RN Hours (excl. Admin, DON)]],Nurse[[#This Row],[LPN Hours (excl. Admin)]],Nurse[[#This Row],[CNA Hours]],Nurse[[#This Row],[NA TR Hours]],Nurse[[#This Row],[Med Aide/Tech Hours]])</f>
        <v>191.48250000000002</v>
      </c>
      <c r="L231" s="4">
        <f>SUM(Nurse[[#This Row],[RN Hours (excl. Admin, DON)]],Nurse[[#This Row],[RN Admin Hours]],Nurse[[#This Row],[RN DON Hours]])</f>
        <v>62.002717391304344</v>
      </c>
      <c r="M231" s="4">
        <v>52.176630434782609</v>
      </c>
      <c r="N231" s="4">
        <v>4.5217391304347823</v>
      </c>
      <c r="O231" s="4">
        <v>5.3043478260869561</v>
      </c>
      <c r="P231" s="4">
        <f>SUM(Nurse[[#This Row],[LPN Hours (excl. Admin)]],Nurse[[#This Row],[LPN Admin Hours]])</f>
        <v>16.123913043478264</v>
      </c>
      <c r="Q231" s="4">
        <v>16.123913043478264</v>
      </c>
      <c r="R231" s="4">
        <v>0</v>
      </c>
      <c r="S231" s="4">
        <f>SUM(Nurse[[#This Row],[CNA Hours]],Nurse[[#This Row],[NA TR Hours]],Nurse[[#This Row],[Med Aide/Tech Hours]])</f>
        <v>123.18195652173912</v>
      </c>
      <c r="T231" s="4">
        <v>111.1807608695652</v>
      </c>
      <c r="U231" s="4">
        <v>12.001195652173912</v>
      </c>
      <c r="V231" s="4">
        <v>0</v>
      </c>
      <c r="W2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3.4782608695652173</v>
      </c>
      <c r="X231" s="4">
        <v>1.6956521739130435</v>
      </c>
      <c r="Y231" s="4">
        <v>0</v>
      </c>
      <c r="Z231" s="4">
        <v>0</v>
      </c>
      <c r="AA231" s="4">
        <v>1.7826086956521738</v>
      </c>
      <c r="AB231" s="4">
        <v>0</v>
      </c>
      <c r="AC231" s="4">
        <v>0</v>
      </c>
      <c r="AD231" s="4">
        <v>0</v>
      </c>
      <c r="AE231" s="4">
        <v>0</v>
      </c>
      <c r="AF231" s="1">
        <v>235312</v>
      </c>
      <c r="AG231" s="1">
        <v>5</v>
      </c>
      <c r="AH231"/>
    </row>
    <row r="232" spans="1:34" x14ac:dyDescent="0.25">
      <c r="A232" t="s">
        <v>433</v>
      </c>
      <c r="B232" t="s">
        <v>133</v>
      </c>
      <c r="C232" t="s">
        <v>658</v>
      </c>
      <c r="D232" t="s">
        <v>470</v>
      </c>
      <c r="E232" s="4">
        <v>62.836956521739133</v>
      </c>
      <c r="F232" s="4">
        <f>Nurse[[#This Row],[Total Nurse Staff Hours]]/Nurse[[#This Row],[MDS Census]]</f>
        <v>3.2044213803840162</v>
      </c>
      <c r="G232" s="4">
        <f>Nurse[[#This Row],[Total Direct Care Staff Hours]]/Nurse[[#This Row],[MDS Census]]</f>
        <v>3.0765715274174013</v>
      </c>
      <c r="H232" s="4">
        <f>Nurse[[#This Row],[Total RN Hours (w/ Admin, DON)]]/Nurse[[#This Row],[MDS Census]]</f>
        <v>0.51308597128524469</v>
      </c>
      <c r="I232" s="4">
        <f>Nurse[[#This Row],[RN Hours (excl. Admin, DON)]]/Nurse[[#This Row],[MDS Census]]</f>
        <v>0.38523611831862992</v>
      </c>
      <c r="J232" s="4">
        <f>SUM(Nurse[[#This Row],[RN Hours (excl. Admin, DON)]],Nurse[[#This Row],[RN Admin Hours]],Nurse[[#This Row],[RN DON Hours]],Nurse[[#This Row],[LPN Hours (excl. Admin)]],Nurse[[#This Row],[LPN Admin Hours]],Nurse[[#This Row],[CNA Hours]],Nurse[[#This Row],[NA TR Hours]],Nurse[[#This Row],[Med Aide/Tech Hours]])</f>
        <v>201.35608695652172</v>
      </c>
      <c r="K232" s="4">
        <f>SUM(Nurse[[#This Row],[RN Hours (excl. Admin, DON)]],Nurse[[#This Row],[LPN Hours (excl. Admin)]],Nurse[[#This Row],[CNA Hours]],Nurse[[#This Row],[NA TR Hours]],Nurse[[#This Row],[Med Aide/Tech Hours]])</f>
        <v>193.3223913043478</v>
      </c>
      <c r="L232" s="4">
        <f>SUM(Nurse[[#This Row],[RN Hours (excl. Admin, DON)]],Nurse[[#This Row],[RN Admin Hours]],Nurse[[#This Row],[RN DON Hours]])</f>
        <v>32.240760869565214</v>
      </c>
      <c r="M232" s="4">
        <v>24.2070652173913</v>
      </c>
      <c r="N232" s="4">
        <v>4.7293478260869568</v>
      </c>
      <c r="O232" s="4">
        <v>3.3043478260869565</v>
      </c>
      <c r="P232" s="4">
        <f>SUM(Nurse[[#This Row],[LPN Hours (excl. Admin)]],Nurse[[#This Row],[LPN Admin Hours]])</f>
        <v>55.537391304347814</v>
      </c>
      <c r="Q232" s="4">
        <v>55.537391304347814</v>
      </c>
      <c r="R232" s="4">
        <v>0</v>
      </c>
      <c r="S232" s="4">
        <f>SUM(Nurse[[#This Row],[CNA Hours]],Nurse[[#This Row],[NA TR Hours]],Nurse[[#This Row],[Med Aide/Tech Hours]])</f>
        <v>113.57793478260869</v>
      </c>
      <c r="T232" s="4">
        <v>103.76673913043477</v>
      </c>
      <c r="U232" s="4">
        <v>9.8111956521739163</v>
      </c>
      <c r="V232" s="4">
        <v>0</v>
      </c>
      <c r="W2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2" s="4">
        <v>0</v>
      </c>
      <c r="Y232" s="4">
        <v>0</v>
      </c>
      <c r="Z232" s="4">
        <v>0</v>
      </c>
      <c r="AA232" s="4">
        <v>0</v>
      </c>
      <c r="AB232" s="4">
        <v>0</v>
      </c>
      <c r="AC232" s="4">
        <v>0</v>
      </c>
      <c r="AD232" s="4">
        <v>0</v>
      </c>
      <c r="AE232" s="4">
        <v>0</v>
      </c>
      <c r="AF232" s="1">
        <v>235294</v>
      </c>
      <c r="AG232" s="1">
        <v>5</v>
      </c>
      <c r="AH232"/>
    </row>
    <row r="233" spans="1:34" x14ac:dyDescent="0.25">
      <c r="A233" t="s">
        <v>433</v>
      </c>
      <c r="B233" t="s">
        <v>227</v>
      </c>
      <c r="C233" t="s">
        <v>700</v>
      </c>
      <c r="D233" t="s">
        <v>501</v>
      </c>
      <c r="E233" s="4">
        <v>74.826086956521735</v>
      </c>
      <c r="F233" s="4">
        <f>Nurse[[#This Row],[Total Nurse Staff Hours]]/Nurse[[#This Row],[MDS Census]]</f>
        <v>3.0534616502033702</v>
      </c>
      <c r="G233" s="4">
        <f>Nurse[[#This Row],[Total Direct Care Staff Hours]]/Nurse[[#This Row],[MDS Census]]</f>
        <v>2.8299549680418363</v>
      </c>
      <c r="H233" s="4">
        <f>Nurse[[#This Row],[Total RN Hours (w/ Admin, DON)]]/Nurse[[#This Row],[MDS Census]]</f>
        <v>0.69358221963974453</v>
      </c>
      <c r="I233" s="4">
        <f>Nurse[[#This Row],[RN Hours (excl. Admin, DON)]]/Nurse[[#This Row],[MDS Census]]</f>
        <v>0.5396019755955842</v>
      </c>
      <c r="J233" s="4">
        <f>SUM(Nurse[[#This Row],[RN Hours (excl. Admin, DON)]],Nurse[[#This Row],[RN Admin Hours]],Nurse[[#This Row],[RN DON Hours]],Nurse[[#This Row],[LPN Hours (excl. Admin)]],Nurse[[#This Row],[LPN Admin Hours]],Nurse[[#This Row],[CNA Hours]],Nurse[[#This Row],[NA TR Hours]],Nurse[[#This Row],[Med Aide/Tech Hours]])</f>
        <v>228.47858695652172</v>
      </c>
      <c r="K233" s="4">
        <f>SUM(Nurse[[#This Row],[RN Hours (excl. Admin, DON)]],Nurse[[#This Row],[LPN Hours (excl. Admin)]],Nurse[[#This Row],[CNA Hours]],Nurse[[#This Row],[NA TR Hours]],Nurse[[#This Row],[Med Aide/Tech Hours]])</f>
        <v>211.75445652173914</v>
      </c>
      <c r="L233" s="4">
        <f>SUM(Nurse[[#This Row],[RN Hours (excl. Admin, DON)]],Nurse[[#This Row],[RN Admin Hours]],Nurse[[#This Row],[RN DON Hours]])</f>
        <v>51.898043478260881</v>
      </c>
      <c r="M233" s="4">
        <v>40.3763043478261</v>
      </c>
      <c r="N233" s="4">
        <v>0.43478260869565216</v>
      </c>
      <c r="O233" s="4">
        <v>11.086956521739131</v>
      </c>
      <c r="P233" s="4">
        <f>SUM(Nurse[[#This Row],[LPN Hours (excl. Admin)]],Nurse[[#This Row],[LPN Admin Hours]])</f>
        <v>61.546521739130434</v>
      </c>
      <c r="Q233" s="4">
        <v>56.344130434782606</v>
      </c>
      <c r="R233" s="4">
        <v>5.2023913043478256</v>
      </c>
      <c r="S233" s="4">
        <f>SUM(Nurse[[#This Row],[CNA Hours]],Nurse[[#This Row],[NA TR Hours]],Nurse[[#This Row],[Med Aide/Tech Hours]])</f>
        <v>115.03402173913042</v>
      </c>
      <c r="T233" s="4">
        <v>86.740217391304327</v>
      </c>
      <c r="U233" s="4">
        <v>28.293804347826089</v>
      </c>
      <c r="V233" s="4">
        <v>0</v>
      </c>
      <c r="W2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0.43478260869565216</v>
      </c>
      <c r="X233" s="4">
        <v>0</v>
      </c>
      <c r="Y233" s="4">
        <v>0.43478260869565216</v>
      </c>
      <c r="Z233" s="4">
        <v>0</v>
      </c>
      <c r="AA233" s="4">
        <v>0</v>
      </c>
      <c r="AB233" s="4">
        <v>0</v>
      </c>
      <c r="AC233" s="4">
        <v>0</v>
      </c>
      <c r="AD233" s="4">
        <v>0</v>
      </c>
      <c r="AE233" s="4">
        <v>0</v>
      </c>
      <c r="AF233" s="1">
        <v>235461</v>
      </c>
      <c r="AG233" s="1">
        <v>5</v>
      </c>
      <c r="AH233"/>
    </row>
    <row r="234" spans="1:34" x14ac:dyDescent="0.25">
      <c r="A234" t="s">
        <v>433</v>
      </c>
      <c r="B234" t="s">
        <v>85</v>
      </c>
      <c r="C234" t="s">
        <v>640</v>
      </c>
      <c r="D234" t="s">
        <v>501</v>
      </c>
      <c r="E234" s="4">
        <v>78.717391304347828</v>
      </c>
      <c r="F234" s="4">
        <f>Nurse[[#This Row],[Total Nurse Staff Hours]]/Nurse[[#This Row],[MDS Census]]</f>
        <v>2.8718365092515885</v>
      </c>
      <c r="G234" s="4">
        <f>Nurse[[#This Row],[Total Direct Care Staff Hours]]/Nurse[[#This Row],[MDS Census]]</f>
        <v>2.8033471416735711</v>
      </c>
      <c r="H234" s="4">
        <f>Nurse[[#This Row],[Total RN Hours (w/ Admin, DON)]]/Nurse[[#This Row],[MDS Census]]</f>
        <v>0.41981220657276985</v>
      </c>
      <c r="I234" s="4">
        <f>Nurse[[#This Row],[RN Hours (excl. Admin, DON)]]/Nurse[[#This Row],[MDS Census]]</f>
        <v>0.35884838442419209</v>
      </c>
      <c r="J234" s="4">
        <f>SUM(Nurse[[#This Row],[RN Hours (excl. Admin, DON)]],Nurse[[#This Row],[RN Admin Hours]],Nurse[[#This Row],[RN DON Hours]],Nurse[[#This Row],[LPN Hours (excl. Admin)]],Nurse[[#This Row],[LPN Admin Hours]],Nurse[[#This Row],[CNA Hours]],Nurse[[#This Row],[NA TR Hours]],Nurse[[#This Row],[Med Aide/Tech Hours]])</f>
        <v>226.06347826086963</v>
      </c>
      <c r="K234" s="4">
        <f>SUM(Nurse[[#This Row],[RN Hours (excl. Admin, DON)]],Nurse[[#This Row],[LPN Hours (excl. Admin)]],Nurse[[#This Row],[CNA Hours]],Nurse[[#This Row],[NA TR Hours]],Nurse[[#This Row],[Med Aide/Tech Hours]])</f>
        <v>220.67217391304351</v>
      </c>
      <c r="L234" s="4">
        <f>SUM(Nurse[[#This Row],[RN Hours (excl. Admin, DON)]],Nurse[[#This Row],[RN Admin Hours]],Nurse[[#This Row],[RN DON Hours]])</f>
        <v>33.046521739130426</v>
      </c>
      <c r="M234" s="4">
        <v>28.247608695652165</v>
      </c>
      <c r="N234" s="4">
        <v>0.83152173913043481</v>
      </c>
      <c r="O234" s="4">
        <v>3.9673913043478262</v>
      </c>
      <c r="P234" s="4">
        <f>SUM(Nurse[[#This Row],[LPN Hours (excl. Admin)]],Nurse[[#This Row],[LPN Admin Hours]])</f>
        <v>56.092282608695683</v>
      </c>
      <c r="Q234" s="4">
        <v>55.499891304347855</v>
      </c>
      <c r="R234" s="4">
        <v>0.59239130434782605</v>
      </c>
      <c r="S234" s="4">
        <f>SUM(Nurse[[#This Row],[CNA Hours]],Nurse[[#This Row],[NA TR Hours]],Nurse[[#This Row],[Med Aide/Tech Hours]])</f>
        <v>136.92467391304351</v>
      </c>
      <c r="T234" s="4">
        <v>130.10445652173917</v>
      </c>
      <c r="U234" s="4">
        <v>6.8202173913043485</v>
      </c>
      <c r="V234" s="4">
        <v>0</v>
      </c>
      <c r="W2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25.554891304347827</v>
      </c>
      <c r="X234" s="4">
        <v>0.52336956521739131</v>
      </c>
      <c r="Y234" s="4">
        <v>0</v>
      </c>
      <c r="Z234" s="4">
        <v>0</v>
      </c>
      <c r="AA234" s="4">
        <v>8.32</v>
      </c>
      <c r="AB234" s="4">
        <v>0</v>
      </c>
      <c r="AC234" s="4">
        <v>16.711521739130436</v>
      </c>
      <c r="AD234" s="4">
        <v>0</v>
      </c>
      <c r="AE234" s="4">
        <v>0</v>
      </c>
      <c r="AF234" s="1">
        <v>235214</v>
      </c>
      <c r="AG234" s="1">
        <v>5</v>
      </c>
      <c r="AH234"/>
    </row>
    <row r="235" spans="1:34" x14ac:dyDescent="0.25">
      <c r="A235" t="s">
        <v>433</v>
      </c>
      <c r="B235" t="s">
        <v>194</v>
      </c>
      <c r="C235" t="s">
        <v>685</v>
      </c>
      <c r="D235" t="s">
        <v>519</v>
      </c>
      <c r="E235" s="4">
        <v>107.39130434782609</v>
      </c>
      <c r="F235" s="4">
        <f>Nurse[[#This Row],[Total Nurse Staff Hours]]/Nurse[[#This Row],[MDS Census]]</f>
        <v>0.46289979757085015</v>
      </c>
      <c r="G235" s="4">
        <f>Nurse[[#This Row],[Total Direct Care Staff Hours]]/Nurse[[#This Row],[MDS Census]]</f>
        <v>0.46289979757085015</v>
      </c>
      <c r="H235" s="4">
        <f>Nurse[[#This Row],[Total RN Hours (w/ Admin, DON)]]/Nurse[[#This Row],[MDS Census]]</f>
        <v>0.15771761133603238</v>
      </c>
      <c r="I235" s="4">
        <f>Nurse[[#This Row],[RN Hours (excl. Admin, DON)]]/Nurse[[#This Row],[MDS Census]]</f>
        <v>0.15771761133603238</v>
      </c>
      <c r="J235" s="4">
        <f>SUM(Nurse[[#This Row],[RN Hours (excl. Admin, DON)]],Nurse[[#This Row],[RN Admin Hours]],Nurse[[#This Row],[RN DON Hours]],Nurse[[#This Row],[LPN Hours (excl. Admin)]],Nurse[[#This Row],[LPN Admin Hours]],Nurse[[#This Row],[CNA Hours]],Nurse[[#This Row],[NA TR Hours]],Nurse[[#This Row],[Med Aide/Tech Hours]])</f>
        <v>49.71141304347826</v>
      </c>
      <c r="K235" s="4">
        <f>SUM(Nurse[[#This Row],[RN Hours (excl. Admin, DON)]],Nurse[[#This Row],[LPN Hours (excl. Admin)]],Nurse[[#This Row],[CNA Hours]],Nurse[[#This Row],[NA TR Hours]],Nurse[[#This Row],[Med Aide/Tech Hours]])</f>
        <v>49.71141304347826</v>
      </c>
      <c r="L235" s="4">
        <f>SUM(Nurse[[#This Row],[RN Hours (excl. Admin, DON)]],Nurse[[#This Row],[RN Admin Hours]],Nurse[[#This Row],[RN DON Hours]])</f>
        <v>16.9375</v>
      </c>
      <c r="M235" s="4">
        <v>16.9375</v>
      </c>
      <c r="N235" s="4">
        <v>0</v>
      </c>
      <c r="O235" s="4">
        <v>0</v>
      </c>
      <c r="P235" s="4">
        <f>SUM(Nurse[[#This Row],[LPN Hours (excl. Admin)]],Nurse[[#This Row],[LPN Admin Hours]])</f>
        <v>2.6476086956521736</v>
      </c>
      <c r="Q235" s="4">
        <v>2.6476086956521736</v>
      </c>
      <c r="R235" s="4">
        <v>0</v>
      </c>
      <c r="S235" s="4">
        <f>SUM(Nurse[[#This Row],[CNA Hours]],Nurse[[#This Row],[NA TR Hours]],Nurse[[#This Row],[Med Aide/Tech Hours]])</f>
        <v>30.126304347826085</v>
      </c>
      <c r="T235" s="4">
        <v>30.126304347826085</v>
      </c>
      <c r="U235" s="4">
        <v>0</v>
      </c>
      <c r="V235" s="4">
        <v>0</v>
      </c>
      <c r="W2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5" s="4">
        <v>0</v>
      </c>
      <c r="Y235" s="4">
        <v>0</v>
      </c>
      <c r="Z235" s="4">
        <v>0</v>
      </c>
      <c r="AA235" s="4">
        <v>0</v>
      </c>
      <c r="AB235" s="4">
        <v>0</v>
      </c>
      <c r="AC235" s="4">
        <v>0</v>
      </c>
      <c r="AD235" s="4">
        <v>0</v>
      </c>
      <c r="AE235" s="4">
        <v>0</v>
      </c>
      <c r="AF235" s="1">
        <v>235405</v>
      </c>
      <c r="AG235" s="1">
        <v>5</v>
      </c>
      <c r="AH235"/>
    </row>
    <row r="236" spans="1:34" x14ac:dyDescent="0.25">
      <c r="A236" t="s">
        <v>433</v>
      </c>
      <c r="B236" t="s">
        <v>178</v>
      </c>
      <c r="C236" t="s">
        <v>629</v>
      </c>
      <c r="D236" t="s">
        <v>474</v>
      </c>
      <c r="E236" s="4">
        <v>36</v>
      </c>
      <c r="F236" s="4">
        <f>Nurse[[#This Row],[Total Nurse Staff Hours]]/Nurse[[#This Row],[MDS Census]]</f>
        <v>3.2608695652173916</v>
      </c>
      <c r="G236" s="4">
        <f>Nurse[[#This Row],[Total Direct Care Staff Hours]]/Nurse[[#This Row],[MDS Census]]</f>
        <v>3.1038647342995169</v>
      </c>
      <c r="H236" s="4">
        <f>Nurse[[#This Row],[Total RN Hours (w/ Admin, DON)]]/Nurse[[#This Row],[MDS Census]]</f>
        <v>0.37922705314009664</v>
      </c>
      <c r="I236" s="4">
        <f>Nurse[[#This Row],[RN Hours (excl. Admin, DON)]]/Nurse[[#This Row],[MDS Census]]</f>
        <v>0.22222222222222221</v>
      </c>
      <c r="J236" s="4">
        <f>SUM(Nurse[[#This Row],[RN Hours (excl. Admin, DON)]],Nurse[[#This Row],[RN Admin Hours]],Nurse[[#This Row],[RN DON Hours]],Nurse[[#This Row],[LPN Hours (excl. Admin)]],Nurse[[#This Row],[LPN Admin Hours]],Nurse[[#This Row],[CNA Hours]],Nurse[[#This Row],[NA TR Hours]],Nurse[[#This Row],[Med Aide/Tech Hours]])</f>
        <v>117.39130434782609</v>
      </c>
      <c r="K236" s="4">
        <f>SUM(Nurse[[#This Row],[RN Hours (excl. Admin, DON)]],Nurse[[#This Row],[LPN Hours (excl. Admin)]],Nurse[[#This Row],[CNA Hours]],Nurse[[#This Row],[NA TR Hours]],Nurse[[#This Row],[Med Aide/Tech Hours]])</f>
        <v>111.73913043478261</v>
      </c>
      <c r="L236" s="4">
        <f>SUM(Nurse[[#This Row],[RN Hours (excl. Admin, DON)]],Nurse[[#This Row],[RN Admin Hours]],Nurse[[#This Row],[RN DON Hours]])</f>
        <v>13.652173913043478</v>
      </c>
      <c r="M236" s="4">
        <v>8</v>
      </c>
      <c r="N236" s="4">
        <v>0</v>
      </c>
      <c r="O236" s="4">
        <v>5.6521739130434785</v>
      </c>
      <c r="P236" s="4">
        <f>SUM(Nurse[[#This Row],[LPN Hours (excl. Admin)]],Nurse[[#This Row],[LPN Admin Hours]])</f>
        <v>31.913043478260871</v>
      </c>
      <c r="Q236" s="4">
        <v>31.913043478260871</v>
      </c>
      <c r="R236" s="4">
        <v>0</v>
      </c>
      <c r="S236" s="4">
        <f>SUM(Nurse[[#This Row],[CNA Hours]],Nurse[[#This Row],[NA TR Hours]],Nurse[[#This Row],[Med Aide/Tech Hours]])</f>
        <v>71.826086956521735</v>
      </c>
      <c r="T236" s="4">
        <v>71.826086956521735</v>
      </c>
      <c r="U236" s="4">
        <v>0</v>
      </c>
      <c r="V236" s="4">
        <v>0</v>
      </c>
      <c r="W2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6" s="4">
        <v>0</v>
      </c>
      <c r="Y236" s="4">
        <v>0</v>
      </c>
      <c r="Z236" s="4">
        <v>0</v>
      </c>
      <c r="AA236" s="4">
        <v>0</v>
      </c>
      <c r="AB236" s="4">
        <v>0</v>
      </c>
      <c r="AC236" s="4">
        <v>0</v>
      </c>
      <c r="AD236" s="4">
        <v>0</v>
      </c>
      <c r="AE236" s="4">
        <v>0</v>
      </c>
      <c r="AF236" s="1">
        <v>235372</v>
      </c>
      <c r="AG236" s="1">
        <v>5</v>
      </c>
      <c r="AH236"/>
    </row>
    <row r="237" spans="1:34" x14ac:dyDescent="0.25">
      <c r="A237" t="s">
        <v>433</v>
      </c>
      <c r="B237" t="s">
        <v>223</v>
      </c>
      <c r="C237" t="s">
        <v>629</v>
      </c>
      <c r="D237" t="s">
        <v>474</v>
      </c>
      <c r="E237" s="4">
        <v>103.20652173913044</v>
      </c>
      <c r="F237" s="4">
        <f>Nurse[[#This Row],[Total Nurse Staff Hours]]/Nurse[[#This Row],[MDS Census]]</f>
        <v>2.7697314375987361</v>
      </c>
      <c r="G237" s="4">
        <f>Nurse[[#This Row],[Total Direct Care Staff Hours]]/Nurse[[#This Row],[MDS Census]]</f>
        <v>2.6568299104791997</v>
      </c>
      <c r="H237" s="4">
        <f>Nurse[[#This Row],[Total RN Hours (w/ Admin, DON)]]/Nurse[[#This Row],[MDS Census]]</f>
        <v>0.20759031068983674</v>
      </c>
      <c r="I237" s="4">
        <f>Nurse[[#This Row],[RN Hours (excl. Admin, DON)]]/Nurse[[#This Row],[MDS Census]]</f>
        <v>9.4688783570300153E-2</v>
      </c>
      <c r="J237" s="4">
        <f>SUM(Nurse[[#This Row],[RN Hours (excl. Admin, DON)]],Nurse[[#This Row],[RN Admin Hours]],Nurse[[#This Row],[RN DON Hours]],Nurse[[#This Row],[LPN Hours (excl. Admin)]],Nurse[[#This Row],[LPN Admin Hours]],Nurse[[#This Row],[CNA Hours]],Nurse[[#This Row],[NA TR Hours]],Nurse[[#This Row],[Med Aide/Tech Hours]])</f>
        <v>285.85434782608695</v>
      </c>
      <c r="K237" s="4">
        <f>SUM(Nurse[[#This Row],[RN Hours (excl. Admin, DON)]],Nurse[[#This Row],[LPN Hours (excl. Admin)]],Nurse[[#This Row],[CNA Hours]],Nurse[[#This Row],[NA TR Hours]],Nurse[[#This Row],[Med Aide/Tech Hours]])</f>
        <v>274.20217391304351</v>
      </c>
      <c r="L237" s="4">
        <f>SUM(Nurse[[#This Row],[RN Hours (excl. Admin, DON)]],Nurse[[#This Row],[RN Admin Hours]],Nurse[[#This Row],[RN DON Hours]])</f>
        <v>21.424673913043478</v>
      </c>
      <c r="M237" s="4">
        <v>9.7724999999999991</v>
      </c>
      <c r="N237" s="4">
        <v>6.1739130434782608</v>
      </c>
      <c r="O237" s="4">
        <v>5.4782608695652177</v>
      </c>
      <c r="P237" s="4">
        <f>SUM(Nurse[[#This Row],[LPN Hours (excl. Admin)]],Nurse[[#This Row],[LPN Admin Hours]])</f>
        <v>106.29684782608697</v>
      </c>
      <c r="Q237" s="4">
        <v>106.29684782608697</v>
      </c>
      <c r="R237" s="4">
        <v>0</v>
      </c>
      <c r="S237" s="4">
        <f>SUM(Nurse[[#This Row],[CNA Hours]],Nurse[[#This Row],[NA TR Hours]],Nurse[[#This Row],[Med Aide/Tech Hours]])</f>
        <v>158.13282608695653</v>
      </c>
      <c r="T237" s="4">
        <v>158.13282608695653</v>
      </c>
      <c r="U237" s="4">
        <v>0</v>
      </c>
      <c r="V237" s="4">
        <v>0</v>
      </c>
      <c r="W2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7" s="4">
        <v>0</v>
      </c>
      <c r="Y237" s="4">
        <v>0</v>
      </c>
      <c r="Z237" s="4">
        <v>0</v>
      </c>
      <c r="AA237" s="4">
        <v>0</v>
      </c>
      <c r="AB237" s="4">
        <v>0</v>
      </c>
      <c r="AC237" s="4">
        <v>0</v>
      </c>
      <c r="AD237" s="4">
        <v>0</v>
      </c>
      <c r="AE237" s="4">
        <v>0</v>
      </c>
      <c r="AF237" s="1">
        <v>235454</v>
      </c>
      <c r="AG237" s="1">
        <v>5</v>
      </c>
      <c r="AH237"/>
    </row>
    <row r="238" spans="1:34" x14ac:dyDescent="0.25">
      <c r="A238" t="s">
        <v>433</v>
      </c>
      <c r="B238" t="s">
        <v>171</v>
      </c>
      <c r="C238" t="s">
        <v>631</v>
      </c>
      <c r="D238" t="s">
        <v>516</v>
      </c>
      <c r="E238" s="4">
        <v>108.31521739130434</v>
      </c>
      <c r="F238" s="4">
        <f>Nurse[[#This Row],[Total Nurse Staff Hours]]/Nurse[[#This Row],[MDS Census]]</f>
        <v>3.2317902659307571</v>
      </c>
      <c r="G238" s="4">
        <f>Nurse[[#This Row],[Total Direct Care Staff Hours]]/Nurse[[#This Row],[MDS Census]]</f>
        <v>3.1015042649272453</v>
      </c>
      <c r="H238" s="4">
        <f>Nurse[[#This Row],[Total RN Hours (w/ Admin, DON)]]/Nurse[[#This Row],[MDS Census]]</f>
        <v>0.39317009533366776</v>
      </c>
      <c r="I238" s="4">
        <f>Nurse[[#This Row],[RN Hours (excl. Admin, DON)]]/Nurse[[#This Row],[MDS Census]]</f>
        <v>0.30325539387857492</v>
      </c>
      <c r="J238" s="4">
        <f>SUM(Nurse[[#This Row],[RN Hours (excl. Admin, DON)]],Nurse[[#This Row],[RN Admin Hours]],Nurse[[#This Row],[RN DON Hours]],Nurse[[#This Row],[LPN Hours (excl. Admin)]],Nurse[[#This Row],[LPN Admin Hours]],Nurse[[#This Row],[CNA Hours]],Nurse[[#This Row],[NA TR Hours]],Nurse[[#This Row],[Med Aide/Tech Hours]])</f>
        <v>350.05206521739126</v>
      </c>
      <c r="K238" s="4">
        <f>SUM(Nurse[[#This Row],[RN Hours (excl. Admin, DON)]],Nurse[[#This Row],[LPN Hours (excl. Admin)]],Nurse[[#This Row],[CNA Hours]],Nurse[[#This Row],[NA TR Hours]],Nurse[[#This Row],[Med Aide/Tech Hours]])</f>
        <v>335.94010869565216</v>
      </c>
      <c r="L238" s="4">
        <f>SUM(Nurse[[#This Row],[RN Hours (excl. Admin, DON)]],Nurse[[#This Row],[RN Admin Hours]],Nurse[[#This Row],[RN DON Hours]])</f>
        <v>42.586304347826079</v>
      </c>
      <c r="M238" s="4">
        <v>32.84717391304347</v>
      </c>
      <c r="N238" s="4">
        <v>4.3478260869565215</v>
      </c>
      <c r="O238" s="4">
        <v>5.3913043478260869</v>
      </c>
      <c r="P238" s="4">
        <f>SUM(Nurse[[#This Row],[LPN Hours (excl. Admin)]],Nurse[[#This Row],[LPN Admin Hours]])</f>
        <v>72.559891304347829</v>
      </c>
      <c r="Q238" s="4">
        <v>68.187065217391307</v>
      </c>
      <c r="R238" s="4">
        <v>4.372826086956521</v>
      </c>
      <c r="S238" s="4">
        <f>SUM(Nurse[[#This Row],[CNA Hours]],Nurse[[#This Row],[NA TR Hours]],Nurse[[#This Row],[Med Aide/Tech Hours]])</f>
        <v>234.90586956521736</v>
      </c>
      <c r="T238" s="4">
        <v>210.70423913043476</v>
      </c>
      <c r="U238" s="4">
        <v>24.201630434782615</v>
      </c>
      <c r="V238" s="4">
        <v>0</v>
      </c>
      <c r="W2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48.880434782608695</v>
      </c>
      <c r="X238" s="4">
        <v>1.9565217391304348</v>
      </c>
      <c r="Y238" s="4">
        <v>0</v>
      </c>
      <c r="Z238" s="4">
        <v>0</v>
      </c>
      <c r="AA238" s="4">
        <v>20.315217391304348</v>
      </c>
      <c r="AB238" s="4">
        <v>0</v>
      </c>
      <c r="AC238" s="4">
        <v>26.608695652173914</v>
      </c>
      <c r="AD238" s="4">
        <v>0</v>
      </c>
      <c r="AE238" s="4">
        <v>0</v>
      </c>
      <c r="AF238" s="1">
        <v>235363</v>
      </c>
      <c r="AG238" s="1">
        <v>5</v>
      </c>
      <c r="AH238"/>
    </row>
    <row r="239" spans="1:34" x14ac:dyDescent="0.25">
      <c r="A239" t="s">
        <v>433</v>
      </c>
      <c r="B239" t="s">
        <v>173</v>
      </c>
      <c r="C239" t="s">
        <v>601</v>
      </c>
      <c r="D239" t="s">
        <v>470</v>
      </c>
      <c r="E239" s="4">
        <v>48.934782608695649</v>
      </c>
      <c r="F239" s="4">
        <f>Nurse[[#This Row],[Total Nurse Staff Hours]]/Nurse[[#This Row],[MDS Census]]</f>
        <v>3.4547378942692131</v>
      </c>
      <c r="G239" s="4">
        <f>Nurse[[#This Row],[Total Direct Care Staff Hours]]/Nurse[[#This Row],[MDS Census]]</f>
        <v>3.2523345179920029</v>
      </c>
      <c r="H239" s="4">
        <f>Nurse[[#This Row],[Total RN Hours (w/ Admin, DON)]]/Nurse[[#This Row],[MDS Census]]</f>
        <v>0.91848956019546879</v>
      </c>
      <c r="I239" s="4">
        <f>Nurse[[#This Row],[RN Hours (excl. Admin, DON)]]/Nurse[[#This Row],[MDS Census]]</f>
        <v>0.71608618391825862</v>
      </c>
      <c r="J239" s="4">
        <f>SUM(Nurse[[#This Row],[RN Hours (excl. Admin, DON)]],Nurse[[#This Row],[RN Admin Hours]],Nurse[[#This Row],[RN DON Hours]],Nurse[[#This Row],[LPN Hours (excl. Admin)]],Nurse[[#This Row],[LPN Admin Hours]],Nurse[[#This Row],[CNA Hours]],Nurse[[#This Row],[NA TR Hours]],Nurse[[#This Row],[Med Aide/Tech Hours]])</f>
        <v>169.05684782608691</v>
      </c>
      <c r="K239" s="4">
        <f>SUM(Nurse[[#This Row],[RN Hours (excl. Admin, DON)]],Nurse[[#This Row],[LPN Hours (excl. Admin)]],Nurse[[#This Row],[CNA Hours]],Nurse[[#This Row],[NA TR Hours]],Nurse[[#This Row],[Med Aide/Tech Hours]])</f>
        <v>159.1522826086956</v>
      </c>
      <c r="L239" s="4">
        <f>SUM(Nurse[[#This Row],[RN Hours (excl. Admin, DON)]],Nurse[[#This Row],[RN Admin Hours]],Nurse[[#This Row],[RN DON Hours]])</f>
        <v>44.946086956521739</v>
      </c>
      <c r="M239" s="4">
        <v>35.041521739130438</v>
      </c>
      <c r="N239" s="4">
        <v>4.513260869565217</v>
      </c>
      <c r="O239" s="4">
        <v>5.3913043478260869</v>
      </c>
      <c r="P239" s="4">
        <f>SUM(Nurse[[#This Row],[LPN Hours (excl. Admin)]],Nurse[[#This Row],[LPN Admin Hours]])</f>
        <v>27.234021739130426</v>
      </c>
      <c r="Q239" s="4">
        <v>27.234021739130426</v>
      </c>
      <c r="R239" s="4">
        <v>0</v>
      </c>
      <c r="S239" s="4">
        <f>SUM(Nurse[[#This Row],[CNA Hours]],Nurse[[#This Row],[NA TR Hours]],Nurse[[#This Row],[Med Aide/Tech Hours]])</f>
        <v>96.876739130434757</v>
      </c>
      <c r="T239" s="4">
        <v>84.299239130434756</v>
      </c>
      <c r="U239" s="4">
        <v>12.577499999999999</v>
      </c>
      <c r="V239" s="4">
        <v>0</v>
      </c>
      <c r="W2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9" s="4">
        <v>0</v>
      </c>
      <c r="Y239" s="4">
        <v>0</v>
      </c>
      <c r="Z239" s="4">
        <v>0</v>
      </c>
      <c r="AA239" s="4">
        <v>0</v>
      </c>
      <c r="AB239" s="4">
        <v>0</v>
      </c>
      <c r="AC239" s="4">
        <v>0</v>
      </c>
      <c r="AD239" s="4">
        <v>0</v>
      </c>
      <c r="AE239" s="4">
        <v>0</v>
      </c>
      <c r="AF239" s="1">
        <v>235366</v>
      </c>
      <c r="AG239" s="1">
        <v>5</v>
      </c>
      <c r="AH239"/>
    </row>
    <row r="240" spans="1:34" x14ac:dyDescent="0.25">
      <c r="A240" t="s">
        <v>433</v>
      </c>
      <c r="B240" t="s">
        <v>130</v>
      </c>
      <c r="C240" t="s">
        <v>543</v>
      </c>
      <c r="D240" t="s">
        <v>505</v>
      </c>
      <c r="E240" s="4">
        <v>90.934782608695656</v>
      </c>
      <c r="F240" s="4">
        <f>Nurse[[#This Row],[Total Nurse Staff Hours]]/Nurse[[#This Row],[MDS Census]]</f>
        <v>3.8292852020081272</v>
      </c>
      <c r="G240" s="4">
        <f>Nurse[[#This Row],[Total Direct Care Staff Hours]]/Nurse[[#This Row],[MDS Census]]</f>
        <v>3.6869615108773597</v>
      </c>
      <c r="H240" s="4">
        <f>Nurse[[#This Row],[Total RN Hours (w/ Admin, DON)]]/Nurse[[#This Row],[MDS Census]]</f>
        <v>0.96384532632082209</v>
      </c>
      <c r="I240" s="4">
        <f>Nurse[[#This Row],[RN Hours (excl. Admin, DON)]]/Nurse[[#This Row],[MDS Census]]</f>
        <v>0.82152163519005461</v>
      </c>
      <c r="J240" s="4">
        <f>SUM(Nurse[[#This Row],[RN Hours (excl. Admin, DON)]],Nurse[[#This Row],[RN Admin Hours]],Nurse[[#This Row],[RN DON Hours]],Nurse[[#This Row],[LPN Hours (excl. Admin)]],Nurse[[#This Row],[LPN Admin Hours]],Nurse[[#This Row],[CNA Hours]],Nurse[[#This Row],[NA TR Hours]],Nurse[[#This Row],[Med Aide/Tech Hours]])</f>
        <v>348.21521739130429</v>
      </c>
      <c r="K240" s="4">
        <f>SUM(Nurse[[#This Row],[RN Hours (excl. Admin, DON)]],Nurse[[#This Row],[LPN Hours (excl. Admin)]],Nurse[[#This Row],[CNA Hours]],Nurse[[#This Row],[NA TR Hours]],Nurse[[#This Row],[Med Aide/Tech Hours]])</f>
        <v>335.27304347826077</v>
      </c>
      <c r="L240" s="4">
        <f>SUM(Nurse[[#This Row],[RN Hours (excl. Admin, DON)]],Nurse[[#This Row],[RN Admin Hours]],Nurse[[#This Row],[RN DON Hours]])</f>
        <v>87.647065217391287</v>
      </c>
      <c r="M240" s="4">
        <v>74.704891304347797</v>
      </c>
      <c r="N240" s="4">
        <v>8.5073913043478289</v>
      </c>
      <c r="O240" s="4">
        <v>4.4347826086956523</v>
      </c>
      <c r="P240" s="4">
        <f>SUM(Nurse[[#This Row],[LPN Hours (excl. Admin)]],Nurse[[#This Row],[LPN Admin Hours]])</f>
        <v>48.599239130434782</v>
      </c>
      <c r="Q240" s="4">
        <v>48.599239130434782</v>
      </c>
      <c r="R240" s="4">
        <v>0</v>
      </c>
      <c r="S240" s="4">
        <f>SUM(Nurse[[#This Row],[CNA Hours]],Nurse[[#This Row],[NA TR Hours]],Nurse[[#This Row],[Med Aide/Tech Hours]])</f>
        <v>211.96891304347818</v>
      </c>
      <c r="T240" s="4">
        <v>174.12097826086949</v>
      </c>
      <c r="U240" s="4">
        <v>37.847934782608696</v>
      </c>
      <c r="V240" s="4">
        <v>0</v>
      </c>
      <c r="W2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0" s="4">
        <v>0</v>
      </c>
      <c r="Y240" s="4">
        <v>0</v>
      </c>
      <c r="Z240" s="4">
        <v>0</v>
      </c>
      <c r="AA240" s="4">
        <v>0</v>
      </c>
      <c r="AB240" s="4">
        <v>0</v>
      </c>
      <c r="AC240" s="4">
        <v>0</v>
      </c>
      <c r="AD240" s="4">
        <v>0</v>
      </c>
      <c r="AE240" s="4">
        <v>0</v>
      </c>
      <c r="AF240" s="1">
        <v>235290</v>
      </c>
      <c r="AG240" s="1">
        <v>5</v>
      </c>
      <c r="AH240"/>
    </row>
    <row r="241" spans="1:34" x14ac:dyDescent="0.25">
      <c r="A241" t="s">
        <v>433</v>
      </c>
      <c r="B241" t="s">
        <v>293</v>
      </c>
      <c r="C241" t="s">
        <v>598</v>
      </c>
      <c r="D241" t="s">
        <v>499</v>
      </c>
      <c r="E241" s="4">
        <v>49.706521739130437</v>
      </c>
      <c r="F241" s="4">
        <f>Nurse[[#This Row],[Total Nurse Staff Hours]]/Nurse[[#This Row],[MDS Census]]</f>
        <v>3.081506669582331</v>
      </c>
      <c r="G241" s="4">
        <f>Nurse[[#This Row],[Total Direct Care Staff Hours]]/Nurse[[#This Row],[MDS Census]]</f>
        <v>2.8428143450688825</v>
      </c>
      <c r="H241" s="4">
        <f>Nurse[[#This Row],[Total RN Hours (w/ Admin, DON)]]/Nurse[[#This Row],[MDS Census]]</f>
        <v>0.83620599169035648</v>
      </c>
      <c r="I241" s="4">
        <f>Nurse[[#This Row],[RN Hours (excl. Admin, DON)]]/Nurse[[#This Row],[MDS Census]]</f>
        <v>0.59751366717690801</v>
      </c>
      <c r="J241" s="4">
        <f>SUM(Nurse[[#This Row],[RN Hours (excl. Admin, DON)]],Nurse[[#This Row],[RN Admin Hours]],Nurse[[#This Row],[RN DON Hours]],Nurse[[#This Row],[LPN Hours (excl. Admin)]],Nurse[[#This Row],[LPN Admin Hours]],Nurse[[#This Row],[CNA Hours]],Nurse[[#This Row],[NA TR Hours]],Nurse[[#This Row],[Med Aide/Tech Hours]])</f>
        <v>153.17097826086956</v>
      </c>
      <c r="K241" s="4">
        <f>SUM(Nurse[[#This Row],[RN Hours (excl. Admin, DON)]],Nurse[[#This Row],[LPN Hours (excl. Admin)]],Nurse[[#This Row],[CNA Hours]],Nurse[[#This Row],[NA TR Hours]],Nurse[[#This Row],[Med Aide/Tech Hours]])</f>
        <v>141.30641304347827</v>
      </c>
      <c r="L241" s="4">
        <f>SUM(Nurse[[#This Row],[RN Hours (excl. Admin, DON)]],Nurse[[#This Row],[RN Admin Hours]],Nurse[[#This Row],[RN DON Hours]])</f>
        <v>41.564891304347832</v>
      </c>
      <c r="M241" s="4">
        <v>29.700326086956526</v>
      </c>
      <c r="N241" s="4">
        <v>7.6983695652173916</v>
      </c>
      <c r="O241" s="4">
        <v>4.1661956521739123</v>
      </c>
      <c r="P241" s="4">
        <f>SUM(Nurse[[#This Row],[LPN Hours (excl. Admin)]],Nurse[[#This Row],[LPN Admin Hours]])</f>
        <v>23.740652173913041</v>
      </c>
      <c r="Q241" s="4">
        <v>23.740652173913041</v>
      </c>
      <c r="R241" s="4">
        <v>0</v>
      </c>
      <c r="S241" s="4">
        <f>SUM(Nurse[[#This Row],[CNA Hours]],Nurse[[#This Row],[NA TR Hours]],Nurse[[#This Row],[Med Aide/Tech Hours]])</f>
        <v>87.865434782608688</v>
      </c>
      <c r="T241" s="4">
        <v>85.786195652173902</v>
      </c>
      <c r="U241" s="4">
        <v>2.0792391304347824</v>
      </c>
      <c r="V241" s="4">
        <v>0</v>
      </c>
      <c r="W2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1" s="4">
        <v>0</v>
      </c>
      <c r="Y241" s="4">
        <v>0</v>
      </c>
      <c r="Z241" s="4">
        <v>0</v>
      </c>
      <c r="AA241" s="4">
        <v>0</v>
      </c>
      <c r="AB241" s="4">
        <v>0</v>
      </c>
      <c r="AC241" s="4">
        <v>0</v>
      </c>
      <c r="AD241" s="4">
        <v>0</v>
      </c>
      <c r="AE241" s="4">
        <v>0</v>
      </c>
      <c r="AF241" s="1">
        <v>235552</v>
      </c>
      <c r="AG241" s="1">
        <v>5</v>
      </c>
      <c r="AH241"/>
    </row>
    <row r="242" spans="1:34" x14ac:dyDescent="0.25">
      <c r="A242" t="s">
        <v>433</v>
      </c>
      <c r="B242" t="s">
        <v>159</v>
      </c>
      <c r="C242" t="s">
        <v>664</v>
      </c>
      <c r="D242" t="s">
        <v>530</v>
      </c>
      <c r="E242" s="4">
        <v>48.543478260869563</v>
      </c>
      <c r="F242" s="4">
        <f>Nurse[[#This Row],[Total Nurse Staff Hours]]/Nurse[[#This Row],[MDS Census]]</f>
        <v>3.3905127630989695</v>
      </c>
      <c r="G242" s="4">
        <f>Nurse[[#This Row],[Total Direct Care Staff Hours]]/Nurse[[#This Row],[MDS Census]]</f>
        <v>3.0563770712046576</v>
      </c>
      <c r="H242" s="4">
        <f>Nurse[[#This Row],[Total RN Hours (w/ Admin, DON)]]/Nurse[[#This Row],[MDS Census]]</f>
        <v>0.44757053291536064</v>
      </c>
      <c r="I242" s="4">
        <f>Nurse[[#This Row],[RN Hours (excl. Admin, DON)]]/Nurse[[#This Row],[MDS Census]]</f>
        <v>0.18665472458575913</v>
      </c>
      <c r="J242" s="4">
        <f>SUM(Nurse[[#This Row],[RN Hours (excl. Admin, DON)]],Nurse[[#This Row],[RN Admin Hours]],Nurse[[#This Row],[RN DON Hours]],Nurse[[#This Row],[LPN Hours (excl. Admin)]],Nurse[[#This Row],[LPN Admin Hours]],Nurse[[#This Row],[CNA Hours]],Nurse[[#This Row],[NA TR Hours]],Nurse[[#This Row],[Med Aide/Tech Hours]])</f>
        <v>164.58728260869563</v>
      </c>
      <c r="K242" s="4">
        <f>SUM(Nurse[[#This Row],[RN Hours (excl. Admin, DON)]],Nurse[[#This Row],[LPN Hours (excl. Admin)]],Nurse[[#This Row],[CNA Hours]],Nurse[[#This Row],[NA TR Hours]],Nurse[[#This Row],[Med Aide/Tech Hours]])</f>
        <v>148.36717391304347</v>
      </c>
      <c r="L242" s="4">
        <f>SUM(Nurse[[#This Row],[RN Hours (excl. Admin, DON)]],Nurse[[#This Row],[RN Admin Hours]],Nurse[[#This Row],[RN DON Hours]])</f>
        <v>21.726630434782614</v>
      </c>
      <c r="M242" s="4">
        <v>9.0608695652173932</v>
      </c>
      <c r="N242" s="4">
        <v>7.0135869565217392</v>
      </c>
      <c r="O242" s="4">
        <v>5.6521739130434785</v>
      </c>
      <c r="P242" s="4">
        <f>SUM(Nurse[[#This Row],[LPN Hours (excl. Admin)]],Nurse[[#This Row],[LPN Admin Hours]])</f>
        <v>61.844782608695645</v>
      </c>
      <c r="Q242" s="4">
        <v>58.290434782608692</v>
      </c>
      <c r="R242" s="4">
        <v>3.5543478260869565</v>
      </c>
      <c r="S242" s="4">
        <f>SUM(Nurse[[#This Row],[CNA Hours]],Nurse[[#This Row],[NA TR Hours]],Nurse[[#This Row],[Med Aide/Tech Hours]])</f>
        <v>81.015869565217372</v>
      </c>
      <c r="T242" s="4">
        <v>73.896630434782594</v>
      </c>
      <c r="U242" s="4">
        <v>7.1192391304347842</v>
      </c>
      <c r="V242" s="4">
        <v>0</v>
      </c>
      <c r="W2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2" s="4">
        <v>0</v>
      </c>
      <c r="Y242" s="4">
        <v>0</v>
      </c>
      <c r="Z242" s="4">
        <v>0</v>
      </c>
      <c r="AA242" s="4">
        <v>0</v>
      </c>
      <c r="AB242" s="4">
        <v>0</v>
      </c>
      <c r="AC242" s="4">
        <v>0</v>
      </c>
      <c r="AD242" s="4">
        <v>0</v>
      </c>
      <c r="AE242" s="4">
        <v>0</v>
      </c>
      <c r="AF242" s="1">
        <v>235349</v>
      </c>
      <c r="AG242" s="1">
        <v>5</v>
      </c>
      <c r="AH242"/>
    </row>
    <row r="243" spans="1:34" x14ac:dyDescent="0.25">
      <c r="A243" t="s">
        <v>433</v>
      </c>
      <c r="B243" t="s">
        <v>262</v>
      </c>
      <c r="C243" t="s">
        <v>709</v>
      </c>
      <c r="D243" t="s">
        <v>537</v>
      </c>
      <c r="E243" s="4">
        <v>30.358695652173914</v>
      </c>
      <c r="F243" s="4">
        <f>Nurse[[#This Row],[Total Nurse Staff Hours]]/Nurse[[#This Row],[MDS Census]]</f>
        <v>4.6691156462585033</v>
      </c>
      <c r="G243" s="4">
        <f>Nurse[[#This Row],[Total Direct Care Staff Hours]]/Nurse[[#This Row],[MDS Census]]</f>
        <v>4.2044754744002866</v>
      </c>
      <c r="H243" s="4">
        <f>Nurse[[#This Row],[Total RN Hours (w/ Admin, DON)]]/Nurse[[#This Row],[MDS Census]]</f>
        <v>1.1926530612244897</v>
      </c>
      <c r="I243" s="4">
        <f>Nurse[[#This Row],[RN Hours (excl. Admin, DON)]]/Nurse[[#This Row],[MDS Census]]</f>
        <v>0.72801288936627262</v>
      </c>
      <c r="J243" s="4">
        <f>SUM(Nurse[[#This Row],[RN Hours (excl. Admin, DON)]],Nurse[[#This Row],[RN Admin Hours]],Nurse[[#This Row],[RN DON Hours]],Nurse[[#This Row],[LPN Hours (excl. Admin)]],Nurse[[#This Row],[LPN Admin Hours]],Nurse[[#This Row],[CNA Hours]],Nurse[[#This Row],[NA TR Hours]],Nurse[[#This Row],[Med Aide/Tech Hours]])</f>
        <v>141.74826086956523</v>
      </c>
      <c r="K243" s="4">
        <f>SUM(Nurse[[#This Row],[RN Hours (excl. Admin, DON)]],Nurse[[#This Row],[LPN Hours (excl. Admin)]],Nurse[[#This Row],[CNA Hours]],Nurse[[#This Row],[NA TR Hours]],Nurse[[#This Row],[Med Aide/Tech Hours]])</f>
        <v>127.64239130434783</v>
      </c>
      <c r="L243" s="4">
        <f>SUM(Nurse[[#This Row],[RN Hours (excl. Admin, DON)]],Nurse[[#This Row],[RN Admin Hours]],Nurse[[#This Row],[RN DON Hours]])</f>
        <v>36.207391304347823</v>
      </c>
      <c r="M243" s="4">
        <v>22.10152173913043</v>
      </c>
      <c r="N243" s="4">
        <v>9.8689130434782619</v>
      </c>
      <c r="O243" s="4">
        <v>4.2369565217391303</v>
      </c>
      <c r="P243" s="4">
        <f>SUM(Nurse[[#This Row],[LPN Hours (excl. Admin)]],Nurse[[#This Row],[LPN Admin Hours]])</f>
        <v>26.869239130434789</v>
      </c>
      <c r="Q243" s="4">
        <v>26.869239130434789</v>
      </c>
      <c r="R243" s="4">
        <v>0</v>
      </c>
      <c r="S243" s="4">
        <f>SUM(Nurse[[#This Row],[CNA Hours]],Nurse[[#This Row],[NA TR Hours]],Nurse[[#This Row],[Med Aide/Tech Hours]])</f>
        <v>78.6716304347826</v>
      </c>
      <c r="T243" s="4">
        <v>78.6716304347826</v>
      </c>
      <c r="U243" s="4">
        <v>0</v>
      </c>
      <c r="V243" s="4">
        <v>0</v>
      </c>
      <c r="W2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3" s="4">
        <v>0</v>
      </c>
      <c r="Y243" s="4">
        <v>0</v>
      </c>
      <c r="Z243" s="4">
        <v>0</v>
      </c>
      <c r="AA243" s="4">
        <v>0</v>
      </c>
      <c r="AB243" s="4">
        <v>0</v>
      </c>
      <c r="AC243" s="4">
        <v>0</v>
      </c>
      <c r="AD243" s="4">
        <v>0</v>
      </c>
      <c r="AE243" s="4">
        <v>0</v>
      </c>
      <c r="AF243" s="1">
        <v>235511</v>
      </c>
      <c r="AG243" s="1">
        <v>5</v>
      </c>
      <c r="AH243"/>
    </row>
    <row r="244" spans="1:34" x14ac:dyDescent="0.25">
      <c r="A244" t="s">
        <v>433</v>
      </c>
      <c r="B244" t="s">
        <v>108</v>
      </c>
      <c r="C244" t="s">
        <v>547</v>
      </c>
      <c r="D244" t="s">
        <v>519</v>
      </c>
      <c r="E244" s="4">
        <v>137.59782608695653</v>
      </c>
      <c r="F244" s="4">
        <f>Nurse[[#This Row],[Total Nurse Staff Hours]]/Nurse[[#This Row],[MDS Census]]</f>
        <v>2.9946085788766892</v>
      </c>
      <c r="G244" s="4">
        <f>Nurse[[#This Row],[Total Direct Care Staff Hours]]/Nurse[[#This Row],[MDS Census]]</f>
        <v>2.9156133975827485</v>
      </c>
      <c r="H244" s="4">
        <f>Nurse[[#This Row],[Total RN Hours (w/ Admin, DON)]]/Nurse[[#This Row],[MDS Census]]</f>
        <v>0.2606659293783079</v>
      </c>
      <c r="I244" s="4">
        <f>Nurse[[#This Row],[RN Hours (excl. Admin, DON)]]/Nurse[[#This Row],[MDS Census]]</f>
        <v>0.18167074808436684</v>
      </c>
      <c r="J244" s="4">
        <f>SUM(Nurse[[#This Row],[RN Hours (excl. Admin, DON)]],Nurse[[#This Row],[RN Admin Hours]],Nurse[[#This Row],[RN DON Hours]],Nurse[[#This Row],[LPN Hours (excl. Admin)]],Nurse[[#This Row],[LPN Admin Hours]],Nurse[[#This Row],[CNA Hours]],Nurse[[#This Row],[NA TR Hours]],Nurse[[#This Row],[Med Aide/Tech Hours]])</f>
        <v>412.05163043478274</v>
      </c>
      <c r="K244" s="4">
        <f>SUM(Nurse[[#This Row],[RN Hours (excl. Admin, DON)]],Nurse[[#This Row],[LPN Hours (excl. Admin)]],Nurse[[#This Row],[CNA Hours]],Nurse[[#This Row],[NA TR Hours]],Nurse[[#This Row],[Med Aide/Tech Hours]])</f>
        <v>401.18206521739148</v>
      </c>
      <c r="L244" s="4">
        <f>SUM(Nurse[[#This Row],[RN Hours (excl. Admin, DON)]],Nurse[[#This Row],[RN Admin Hours]],Nurse[[#This Row],[RN DON Hours]])</f>
        <v>35.867065217391307</v>
      </c>
      <c r="M244" s="4">
        <v>24.997499999999999</v>
      </c>
      <c r="N244" s="4">
        <v>5.6521739130434785</v>
      </c>
      <c r="O244" s="4">
        <v>5.2173913043478262</v>
      </c>
      <c r="P244" s="4">
        <f>SUM(Nurse[[#This Row],[LPN Hours (excl. Admin)]],Nurse[[#This Row],[LPN Admin Hours]])</f>
        <v>138.07500000000005</v>
      </c>
      <c r="Q244" s="4">
        <v>138.07500000000005</v>
      </c>
      <c r="R244" s="4">
        <v>0</v>
      </c>
      <c r="S244" s="4">
        <f>SUM(Nurse[[#This Row],[CNA Hours]],Nurse[[#This Row],[NA TR Hours]],Nurse[[#This Row],[Med Aide/Tech Hours]])</f>
        <v>238.10956521739138</v>
      </c>
      <c r="T244" s="4">
        <v>223.0107608695653</v>
      </c>
      <c r="U244" s="4">
        <v>15.098804347826089</v>
      </c>
      <c r="V244" s="4">
        <v>0</v>
      </c>
      <c r="W2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4" s="4">
        <v>0</v>
      </c>
      <c r="Y244" s="4">
        <v>0</v>
      </c>
      <c r="Z244" s="4">
        <v>0</v>
      </c>
      <c r="AA244" s="4">
        <v>0</v>
      </c>
      <c r="AB244" s="4">
        <v>0</v>
      </c>
      <c r="AC244" s="4">
        <v>0</v>
      </c>
      <c r="AD244" s="4">
        <v>0</v>
      </c>
      <c r="AE244" s="4">
        <v>0</v>
      </c>
      <c r="AF244" s="1">
        <v>235259</v>
      </c>
      <c r="AG244" s="1">
        <v>5</v>
      </c>
      <c r="AH244"/>
    </row>
    <row r="245" spans="1:34" x14ac:dyDescent="0.25">
      <c r="A245" t="s">
        <v>433</v>
      </c>
      <c r="B245" t="s">
        <v>231</v>
      </c>
      <c r="C245" t="s">
        <v>629</v>
      </c>
      <c r="D245" t="s">
        <v>474</v>
      </c>
      <c r="E245" s="4">
        <v>63.847826086956523</v>
      </c>
      <c r="F245" s="4">
        <f>Nurse[[#This Row],[Total Nurse Staff Hours]]/Nurse[[#This Row],[MDS Census]]</f>
        <v>2.9779128362274427</v>
      </c>
      <c r="G245" s="4">
        <f>Nurse[[#This Row],[Total Direct Care Staff Hours]]/Nurse[[#This Row],[MDS Census]]</f>
        <v>2.8063091590057883</v>
      </c>
      <c r="H245" s="4">
        <f>Nurse[[#This Row],[Total RN Hours (w/ Admin, DON)]]/Nurse[[#This Row],[MDS Census]]</f>
        <v>0.17160367722165476</v>
      </c>
      <c r="I245" s="4">
        <f>Nurse[[#This Row],[RN Hours (excl. Admin, DON)]]/Nurse[[#This Row],[MDS Census]]</f>
        <v>0</v>
      </c>
      <c r="J245" s="4">
        <f>SUM(Nurse[[#This Row],[RN Hours (excl. Admin, DON)]],Nurse[[#This Row],[RN Admin Hours]],Nurse[[#This Row],[RN DON Hours]],Nurse[[#This Row],[LPN Hours (excl. Admin)]],Nurse[[#This Row],[LPN Admin Hours]],Nurse[[#This Row],[CNA Hours]],Nurse[[#This Row],[NA TR Hours]],Nurse[[#This Row],[Med Aide/Tech Hours]])</f>
        <v>190.13326086956522</v>
      </c>
      <c r="K245" s="4">
        <f>SUM(Nurse[[#This Row],[RN Hours (excl. Admin, DON)]],Nurse[[#This Row],[LPN Hours (excl. Admin)]],Nurse[[#This Row],[CNA Hours]],Nurse[[#This Row],[NA TR Hours]],Nurse[[#This Row],[Med Aide/Tech Hours]])</f>
        <v>179.17673913043478</v>
      </c>
      <c r="L245" s="4">
        <f>SUM(Nurse[[#This Row],[RN Hours (excl. Admin, DON)]],Nurse[[#This Row],[RN Admin Hours]],Nurse[[#This Row],[RN DON Hours]])</f>
        <v>10.956521739130435</v>
      </c>
      <c r="M245" s="4">
        <v>0</v>
      </c>
      <c r="N245" s="4">
        <v>5.4782608695652177</v>
      </c>
      <c r="O245" s="4">
        <v>5.4782608695652177</v>
      </c>
      <c r="P245" s="4">
        <f>SUM(Nurse[[#This Row],[LPN Hours (excl. Admin)]],Nurse[[#This Row],[LPN Admin Hours]])</f>
        <v>67.524891304347861</v>
      </c>
      <c r="Q245" s="4">
        <v>67.524891304347861</v>
      </c>
      <c r="R245" s="4">
        <v>0</v>
      </c>
      <c r="S245" s="4">
        <f>SUM(Nurse[[#This Row],[CNA Hours]],Nurse[[#This Row],[NA TR Hours]],Nurse[[#This Row],[Med Aide/Tech Hours]])</f>
        <v>111.65184782608691</v>
      </c>
      <c r="T245" s="4">
        <v>111.65184782608691</v>
      </c>
      <c r="U245" s="4">
        <v>0</v>
      </c>
      <c r="V245" s="4">
        <v>0</v>
      </c>
      <c r="W2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5" s="4">
        <v>0</v>
      </c>
      <c r="Y245" s="4">
        <v>0</v>
      </c>
      <c r="Z245" s="4">
        <v>0</v>
      </c>
      <c r="AA245" s="4">
        <v>0</v>
      </c>
      <c r="AB245" s="4">
        <v>0</v>
      </c>
      <c r="AC245" s="4">
        <v>0</v>
      </c>
      <c r="AD245" s="4">
        <v>0</v>
      </c>
      <c r="AE245" s="4">
        <v>0</v>
      </c>
      <c r="AF245" s="1">
        <v>235468</v>
      </c>
      <c r="AG245" s="1">
        <v>5</v>
      </c>
      <c r="AH245"/>
    </row>
    <row r="246" spans="1:34" x14ac:dyDescent="0.25">
      <c r="A246" t="s">
        <v>433</v>
      </c>
      <c r="B246" t="s">
        <v>322</v>
      </c>
      <c r="C246" t="s">
        <v>730</v>
      </c>
      <c r="D246" t="s">
        <v>493</v>
      </c>
      <c r="E246" s="4">
        <v>75.489130434782609</v>
      </c>
      <c r="F246" s="4">
        <f>Nurse[[#This Row],[Total Nurse Staff Hours]]/Nurse[[#This Row],[MDS Census]]</f>
        <v>3.0604175665946727</v>
      </c>
      <c r="G246" s="4">
        <f>Nurse[[#This Row],[Total Direct Care Staff Hours]]/Nurse[[#This Row],[MDS Census]]</f>
        <v>2.892722822174226</v>
      </c>
      <c r="H246" s="4">
        <f>Nurse[[#This Row],[Total RN Hours (w/ Admin, DON)]]/Nurse[[#This Row],[MDS Census]]</f>
        <v>0.67957811375089994</v>
      </c>
      <c r="I246" s="4">
        <f>Nurse[[#This Row],[RN Hours (excl. Admin, DON)]]/Nurse[[#This Row],[MDS Census]]</f>
        <v>0.55373218142548597</v>
      </c>
      <c r="J246" s="4">
        <f>SUM(Nurse[[#This Row],[RN Hours (excl. Admin, DON)]],Nurse[[#This Row],[RN Admin Hours]],Nurse[[#This Row],[RN DON Hours]],Nurse[[#This Row],[LPN Hours (excl. Admin)]],Nurse[[#This Row],[LPN Admin Hours]],Nurse[[#This Row],[CNA Hours]],Nurse[[#This Row],[NA TR Hours]],Nurse[[#This Row],[Med Aide/Tech Hours]])</f>
        <v>231.02826086956523</v>
      </c>
      <c r="K246" s="4">
        <f>SUM(Nurse[[#This Row],[RN Hours (excl. Admin, DON)]],Nurse[[#This Row],[LPN Hours (excl. Admin)]],Nurse[[#This Row],[CNA Hours]],Nurse[[#This Row],[NA TR Hours]],Nurse[[#This Row],[Med Aide/Tech Hours]])</f>
        <v>218.36913043478262</v>
      </c>
      <c r="L246" s="4">
        <f>SUM(Nurse[[#This Row],[RN Hours (excl. Admin, DON)]],Nurse[[#This Row],[RN Admin Hours]],Nurse[[#This Row],[RN DON Hours]])</f>
        <v>51.300760869565217</v>
      </c>
      <c r="M246" s="4">
        <v>41.800760869565217</v>
      </c>
      <c r="N246" s="4">
        <v>4.1086956521739131</v>
      </c>
      <c r="O246" s="4">
        <v>5.3913043478260869</v>
      </c>
      <c r="P246" s="4">
        <f>SUM(Nurse[[#This Row],[LPN Hours (excl. Admin)]],Nurse[[#This Row],[LPN Admin Hours]])</f>
        <v>55.815217391304387</v>
      </c>
      <c r="Q246" s="4">
        <v>52.656086956521776</v>
      </c>
      <c r="R246" s="4">
        <v>3.1591304347826092</v>
      </c>
      <c r="S246" s="4">
        <f>SUM(Nurse[[#This Row],[CNA Hours]],Nurse[[#This Row],[NA TR Hours]],Nurse[[#This Row],[Med Aide/Tech Hours]])</f>
        <v>123.91228260869562</v>
      </c>
      <c r="T246" s="4">
        <v>118.18771739130432</v>
      </c>
      <c r="U246" s="4">
        <v>5.7245652173913024</v>
      </c>
      <c r="V246" s="4">
        <v>0</v>
      </c>
      <c r="W2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7.7391304347826084</v>
      </c>
      <c r="X246" s="4">
        <v>0.69565217391304346</v>
      </c>
      <c r="Y246" s="4">
        <v>0</v>
      </c>
      <c r="Z246" s="4">
        <v>0</v>
      </c>
      <c r="AA246" s="4">
        <v>6.5217391304347823</v>
      </c>
      <c r="AB246" s="4">
        <v>0</v>
      </c>
      <c r="AC246" s="4">
        <v>0.52173913043478259</v>
      </c>
      <c r="AD246" s="4">
        <v>0</v>
      </c>
      <c r="AE246" s="4">
        <v>0</v>
      </c>
      <c r="AF246" s="1">
        <v>235596</v>
      </c>
      <c r="AG246" s="1">
        <v>5</v>
      </c>
      <c r="AH246"/>
    </row>
    <row r="247" spans="1:34" x14ac:dyDescent="0.25">
      <c r="A247" t="s">
        <v>433</v>
      </c>
      <c r="B247" t="s">
        <v>33</v>
      </c>
      <c r="C247" t="s">
        <v>603</v>
      </c>
      <c r="D247" t="s">
        <v>470</v>
      </c>
      <c r="E247" s="4">
        <v>78.054347826086953</v>
      </c>
      <c r="F247" s="4">
        <f>Nurse[[#This Row],[Total Nurse Staff Hours]]/Nurse[[#This Row],[MDS Census]]</f>
        <v>4.9514009190920483</v>
      </c>
      <c r="G247" s="4">
        <f>Nurse[[#This Row],[Total Direct Care Staff Hours]]/Nurse[[#This Row],[MDS Census]]</f>
        <v>4.3414357331847935</v>
      </c>
      <c r="H247" s="4">
        <f>Nurse[[#This Row],[Total RN Hours (w/ Admin, DON)]]/Nurse[[#This Row],[MDS Census]]</f>
        <v>0.66262916028408314</v>
      </c>
      <c r="I247" s="4">
        <f>Nurse[[#This Row],[RN Hours (excl. Admin, DON)]]/Nurse[[#This Row],[MDS Census]]</f>
        <v>0.31810054309984692</v>
      </c>
      <c r="J247" s="4">
        <f>SUM(Nurse[[#This Row],[RN Hours (excl. Admin, DON)]],Nurse[[#This Row],[RN Admin Hours]],Nurse[[#This Row],[RN DON Hours]],Nurse[[#This Row],[LPN Hours (excl. Admin)]],Nurse[[#This Row],[LPN Admin Hours]],Nurse[[#This Row],[CNA Hours]],Nurse[[#This Row],[NA TR Hours]],Nurse[[#This Row],[Med Aide/Tech Hours]])</f>
        <v>386.47836956521735</v>
      </c>
      <c r="K247" s="4">
        <f>SUM(Nurse[[#This Row],[RN Hours (excl. Admin, DON)]],Nurse[[#This Row],[LPN Hours (excl. Admin)]],Nurse[[#This Row],[CNA Hours]],Nurse[[#This Row],[NA TR Hours]],Nurse[[#This Row],[Med Aide/Tech Hours]])</f>
        <v>338.8679347826087</v>
      </c>
      <c r="L247" s="4">
        <f>SUM(Nurse[[#This Row],[RN Hours (excl. Admin, DON)]],Nurse[[#This Row],[RN Admin Hours]],Nurse[[#This Row],[RN DON Hours]])</f>
        <v>51.721086956521745</v>
      </c>
      <c r="M247" s="4">
        <v>24.829130434782616</v>
      </c>
      <c r="N247" s="4">
        <v>21.848478260869566</v>
      </c>
      <c r="O247" s="4">
        <v>5.0434782608695654</v>
      </c>
      <c r="P247" s="4">
        <f>SUM(Nurse[[#This Row],[LPN Hours (excl. Admin)]],Nurse[[#This Row],[LPN Admin Hours]])</f>
        <v>92.301847826086941</v>
      </c>
      <c r="Q247" s="4">
        <v>71.583369565217382</v>
      </c>
      <c r="R247" s="4">
        <v>20.718478260869567</v>
      </c>
      <c r="S247" s="4">
        <f>SUM(Nurse[[#This Row],[CNA Hours]],Nurse[[#This Row],[NA TR Hours]],Nurse[[#This Row],[Med Aide/Tech Hours]])</f>
        <v>242.45543478260868</v>
      </c>
      <c r="T247" s="4">
        <v>242.45543478260868</v>
      </c>
      <c r="U247" s="4">
        <v>0</v>
      </c>
      <c r="V247" s="4">
        <v>0</v>
      </c>
      <c r="W2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7" s="4">
        <v>0</v>
      </c>
      <c r="Y247" s="4">
        <v>0</v>
      </c>
      <c r="Z247" s="4">
        <v>0</v>
      </c>
      <c r="AA247" s="4">
        <v>0</v>
      </c>
      <c r="AB247" s="4">
        <v>0</v>
      </c>
      <c r="AC247" s="4">
        <v>0</v>
      </c>
      <c r="AD247" s="4">
        <v>0</v>
      </c>
      <c r="AE247" s="4">
        <v>0</v>
      </c>
      <c r="AF247" s="1">
        <v>235039</v>
      </c>
      <c r="AG247" s="1">
        <v>5</v>
      </c>
      <c r="AH247"/>
    </row>
    <row r="248" spans="1:34" x14ac:dyDescent="0.25">
      <c r="A248" t="s">
        <v>433</v>
      </c>
      <c r="B248" t="s">
        <v>166</v>
      </c>
      <c r="C248" t="s">
        <v>676</v>
      </c>
      <c r="D248" t="s">
        <v>500</v>
      </c>
      <c r="E248" s="4">
        <v>90.717391304347828</v>
      </c>
      <c r="F248" s="4">
        <f>Nurse[[#This Row],[Total Nurse Staff Hours]]/Nurse[[#This Row],[MDS Census]]</f>
        <v>3.4721998562185474</v>
      </c>
      <c r="G248" s="4">
        <f>Nurse[[#This Row],[Total Direct Care Staff Hours]]/Nurse[[#This Row],[MDS Census]]</f>
        <v>3.3442343637670735</v>
      </c>
      <c r="H248" s="4">
        <f>Nurse[[#This Row],[Total RN Hours (w/ Admin, DON)]]/Nurse[[#This Row],[MDS Census]]</f>
        <v>1.0783632878025402</v>
      </c>
      <c r="I248" s="4">
        <f>Nurse[[#This Row],[RN Hours (excl. Admin, DON)]]/Nurse[[#This Row],[MDS Census]]</f>
        <v>0.95039779535106639</v>
      </c>
      <c r="J248" s="4">
        <f>SUM(Nurse[[#This Row],[RN Hours (excl. Admin, DON)]],Nurse[[#This Row],[RN Admin Hours]],Nurse[[#This Row],[RN DON Hours]],Nurse[[#This Row],[LPN Hours (excl. Admin)]],Nurse[[#This Row],[LPN Admin Hours]],Nurse[[#This Row],[CNA Hours]],Nurse[[#This Row],[NA TR Hours]],Nurse[[#This Row],[Med Aide/Tech Hours]])</f>
        <v>314.98891304347825</v>
      </c>
      <c r="K248" s="4">
        <f>SUM(Nurse[[#This Row],[RN Hours (excl. Admin, DON)]],Nurse[[#This Row],[LPN Hours (excl. Admin)]],Nurse[[#This Row],[CNA Hours]],Nurse[[#This Row],[NA TR Hours]],Nurse[[#This Row],[Med Aide/Tech Hours]])</f>
        <v>303.38021739130431</v>
      </c>
      <c r="L248" s="4">
        <f>SUM(Nurse[[#This Row],[RN Hours (excl. Admin, DON)]],Nurse[[#This Row],[RN Admin Hours]],Nurse[[#This Row],[RN DON Hours]])</f>
        <v>97.826304347826095</v>
      </c>
      <c r="M248" s="4">
        <v>86.217608695652174</v>
      </c>
      <c r="N248" s="4">
        <v>6.9565217391304346</v>
      </c>
      <c r="O248" s="4">
        <v>4.6521739130434785</v>
      </c>
      <c r="P248" s="4">
        <f>SUM(Nurse[[#This Row],[LPN Hours (excl. Admin)]],Nurse[[#This Row],[LPN Admin Hours]])</f>
        <v>39.219347826086953</v>
      </c>
      <c r="Q248" s="4">
        <v>39.219347826086953</v>
      </c>
      <c r="R248" s="4">
        <v>0</v>
      </c>
      <c r="S248" s="4">
        <f>SUM(Nurse[[#This Row],[CNA Hours]],Nurse[[#This Row],[NA TR Hours]],Nurse[[#This Row],[Med Aide/Tech Hours]])</f>
        <v>177.94326086956519</v>
      </c>
      <c r="T248" s="4">
        <v>137.79586956521737</v>
      </c>
      <c r="U248" s="4">
        <v>40.147391304347828</v>
      </c>
      <c r="V248" s="4">
        <v>0</v>
      </c>
      <c r="W2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8" s="4">
        <v>0</v>
      </c>
      <c r="Y248" s="4">
        <v>0</v>
      </c>
      <c r="Z248" s="4">
        <v>0</v>
      </c>
      <c r="AA248" s="4">
        <v>0</v>
      </c>
      <c r="AB248" s="4">
        <v>0</v>
      </c>
      <c r="AC248" s="4">
        <v>0</v>
      </c>
      <c r="AD248" s="4">
        <v>0</v>
      </c>
      <c r="AE248" s="4">
        <v>0</v>
      </c>
      <c r="AF248" s="1">
        <v>235357</v>
      </c>
      <c r="AG248" s="1">
        <v>5</v>
      </c>
      <c r="AH248"/>
    </row>
    <row r="249" spans="1:34" x14ac:dyDescent="0.25">
      <c r="A249" t="s">
        <v>433</v>
      </c>
      <c r="B249" t="s">
        <v>321</v>
      </c>
      <c r="C249" t="s">
        <v>629</v>
      </c>
      <c r="D249" t="s">
        <v>474</v>
      </c>
      <c r="E249" s="4">
        <v>56.945652173913047</v>
      </c>
      <c r="F249" s="4">
        <f>Nurse[[#This Row],[Total Nurse Staff Hours]]/Nurse[[#This Row],[MDS Census]]</f>
        <v>4.4801049818667673</v>
      </c>
      <c r="G249" s="4">
        <f>Nurse[[#This Row],[Total Direct Care Staff Hours]]/Nurse[[#This Row],[MDS Census]]</f>
        <v>3.9175548768849007</v>
      </c>
      <c r="H249" s="4">
        <f>Nurse[[#This Row],[Total RN Hours (w/ Admin, DON)]]/Nurse[[#This Row],[MDS Census]]</f>
        <v>0.38619011261691172</v>
      </c>
      <c r="I249" s="4">
        <f>Nurse[[#This Row],[RN Hours (excl. Admin, DON)]]/Nurse[[#This Row],[MDS Census]]</f>
        <v>0.28330788318381378</v>
      </c>
      <c r="J249" s="4">
        <f>SUM(Nurse[[#This Row],[RN Hours (excl. Admin, DON)]],Nurse[[#This Row],[RN Admin Hours]],Nurse[[#This Row],[RN DON Hours]],Nurse[[#This Row],[LPN Hours (excl. Admin)]],Nurse[[#This Row],[LPN Admin Hours]],Nurse[[#This Row],[CNA Hours]],Nurse[[#This Row],[NA TR Hours]],Nurse[[#This Row],[Med Aide/Tech Hours]])</f>
        <v>255.12249999999995</v>
      </c>
      <c r="K249" s="4">
        <f>SUM(Nurse[[#This Row],[RN Hours (excl. Admin, DON)]],Nurse[[#This Row],[LPN Hours (excl. Admin)]],Nurse[[#This Row],[CNA Hours]],Nurse[[#This Row],[NA TR Hours]],Nurse[[#This Row],[Med Aide/Tech Hours]])</f>
        <v>223.0877173913043</v>
      </c>
      <c r="L249" s="4">
        <f>SUM(Nurse[[#This Row],[RN Hours (excl. Admin, DON)]],Nurse[[#This Row],[RN Admin Hours]],Nurse[[#This Row],[RN DON Hours]])</f>
        <v>21.991847826086964</v>
      </c>
      <c r="M249" s="4">
        <v>16.13315217391305</v>
      </c>
      <c r="N249" s="4">
        <v>0</v>
      </c>
      <c r="O249" s="4">
        <v>5.8586956521739131</v>
      </c>
      <c r="P249" s="4">
        <f>SUM(Nurse[[#This Row],[LPN Hours (excl. Admin)]],Nurse[[#This Row],[LPN Admin Hours]])</f>
        <v>65.745978260869549</v>
      </c>
      <c r="Q249" s="4">
        <v>39.569891304347806</v>
      </c>
      <c r="R249" s="4">
        <v>26.176086956521736</v>
      </c>
      <c r="S249" s="4">
        <f>SUM(Nurse[[#This Row],[CNA Hours]],Nurse[[#This Row],[NA TR Hours]],Nurse[[#This Row],[Med Aide/Tech Hours]])</f>
        <v>167.38467391304343</v>
      </c>
      <c r="T249" s="4">
        <v>161.78815217391301</v>
      </c>
      <c r="U249" s="4">
        <v>5.5965217391304352</v>
      </c>
      <c r="V249" s="4">
        <v>0</v>
      </c>
      <c r="W2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9" s="4">
        <v>0</v>
      </c>
      <c r="Y249" s="4">
        <v>0</v>
      </c>
      <c r="Z249" s="4">
        <v>0</v>
      </c>
      <c r="AA249" s="4">
        <v>0</v>
      </c>
      <c r="AB249" s="4">
        <v>0</v>
      </c>
      <c r="AC249" s="4">
        <v>0</v>
      </c>
      <c r="AD249" s="4">
        <v>0</v>
      </c>
      <c r="AE249" s="4">
        <v>0</v>
      </c>
      <c r="AF249" s="1">
        <v>235595</v>
      </c>
      <c r="AG249" s="1">
        <v>5</v>
      </c>
      <c r="AH249"/>
    </row>
    <row r="250" spans="1:34" x14ac:dyDescent="0.25">
      <c r="A250" t="s">
        <v>433</v>
      </c>
      <c r="B250" t="s">
        <v>164</v>
      </c>
      <c r="C250" t="s">
        <v>674</v>
      </c>
      <c r="D250" t="s">
        <v>482</v>
      </c>
      <c r="E250" s="4">
        <v>32.195652173913047</v>
      </c>
      <c r="F250" s="4">
        <f>Nurse[[#This Row],[Total Nurse Staff Hours]]/Nurse[[#This Row],[MDS Census]]</f>
        <v>2.6007528696826472</v>
      </c>
      <c r="G250" s="4">
        <f>Nurse[[#This Row],[Total Direct Care Staff Hours]]/Nurse[[#This Row],[MDS Census]]</f>
        <v>2.2121404456448346</v>
      </c>
      <c r="H250" s="4">
        <f>Nurse[[#This Row],[Total RN Hours (w/ Admin, DON)]]/Nurse[[#This Row],[MDS Census]]</f>
        <v>0.56408845374746786</v>
      </c>
      <c r="I250" s="4">
        <f>Nurse[[#This Row],[RN Hours (excl. Admin, DON)]]/Nurse[[#This Row],[MDS Census]]</f>
        <v>0.17547602970965562</v>
      </c>
      <c r="J250" s="4">
        <f>SUM(Nurse[[#This Row],[RN Hours (excl. Admin, DON)]],Nurse[[#This Row],[RN Admin Hours]],Nurse[[#This Row],[RN DON Hours]],Nurse[[#This Row],[LPN Hours (excl. Admin)]],Nurse[[#This Row],[LPN Admin Hours]],Nurse[[#This Row],[CNA Hours]],Nurse[[#This Row],[NA TR Hours]],Nurse[[#This Row],[Med Aide/Tech Hours]])</f>
        <v>83.732934782608709</v>
      </c>
      <c r="K250" s="4">
        <f>SUM(Nurse[[#This Row],[RN Hours (excl. Admin, DON)]],Nurse[[#This Row],[LPN Hours (excl. Admin)]],Nurse[[#This Row],[CNA Hours]],Nurse[[#This Row],[NA TR Hours]],Nurse[[#This Row],[Med Aide/Tech Hours]])</f>
        <v>71.221304347826091</v>
      </c>
      <c r="L250" s="4">
        <f>SUM(Nurse[[#This Row],[RN Hours (excl. Admin, DON)]],Nurse[[#This Row],[RN Admin Hours]],Nurse[[#This Row],[RN DON Hours]])</f>
        <v>18.161195652173912</v>
      </c>
      <c r="M250" s="4">
        <v>5.649565217391304</v>
      </c>
      <c r="N250" s="4">
        <v>5.4898913043478261</v>
      </c>
      <c r="O250" s="4">
        <v>7.0217391304347823</v>
      </c>
      <c r="P250" s="4">
        <f>SUM(Nurse[[#This Row],[LPN Hours (excl. Admin)]],Nurse[[#This Row],[LPN Admin Hours]])</f>
        <v>23.045326086956528</v>
      </c>
      <c r="Q250" s="4">
        <v>23.045326086956528</v>
      </c>
      <c r="R250" s="4">
        <v>0</v>
      </c>
      <c r="S250" s="4">
        <f>SUM(Nurse[[#This Row],[CNA Hours]],Nurse[[#This Row],[NA TR Hours]],Nurse[[#This Row],[Med Aide/Tech Hours]])</f>
        <v>42.526413043478264</v>
      </c>
      <c r="T250" s="4">
        <v>34.634456521739132</v>
      </c>
      <c r="U250" s="4">
        <v>7.8919565217391314</v>
      </c>
      <c r="V250" s="4">
        <v>0</v>
      </c>
      <c r="W2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0" s="4">
        <v>0</v>
      </c>
      <c r="Y250" s="4">
        <v>0</v>
      </c>
      <c r="Z250" s="4">
        <v>0</v>
      </c>
      <c r="AA250" s="4">
        <v>0</v>
      </c>
      <c r="AB250" s="4">
        <v>0</v>
      </c>
      <c r="AC250" s="4">
        <v>0</v>
      </c>
      <c r="AD250" s="4">
        <v>0</v>
      </c>
      <c r="AE250" s="4">
        <v>0</v>
      </c>
      <c r="AF250" s="1">
        <v>235355</v>
      </c>
      <c r="AG250" s="1">
        <v>5</v>
      </c>
      <c r="AH250"/>
    </row>
    <row r="251" spans="1:34" x14ac:dyDescent="0.25">
      <c r="A251" t="s">
        <v>433</v>
      </c>
      <c r="B251" t="s">
        <v>76</v>
      </c>
      <c r="C251" t="s">
        <v>632</v>
      </c>
      <c r="D251" t="s">
        <v>501</v>
      </c>
      <c r="E251" s="4">
        <v>84.891304347826093</v>
      </c>
      <c r="F251" s="4">
        <f>Nurse[[#This Row],[Total Nurse Staff Hours]]/Nurse[[#This Row],[MDS Census]]</f>
        <v>2.7320678617157497</v>
      </c>
      <c r="G251" s="4">
        <f>Nurse[[#This Row],[Total Direct Care Staff Hours]]/Nurse[[#This Row],[MDS Census]]</f>
        <v>2.5121574903969277</v>
      </c>
      <c r="H251" s="4">
        <f>Nurse[[#This Row],[Total RN Hours (w/ Admin, DON)]]/Nurse[[#This Row],[MDS Census]]</f>
        <v>0.429044814340589</v>
      </c>
      <c r="I251" s="4">
        <f>Nurse[[#This Row],[RN Hours (excl. Admin, DON)]]/Nurse[[#This Row],[MDS Census]]</f>
        <v>0.2405685019206146</v>
      </c>
      <c r="J251" s="4">
        <f>SUM(Nurse[[#This Row],[RN Hours (excl. Admin, DON)]],Nurse[[#This Row],[RN Admin Hours]],Nurse[[#This Row],[RN DON Hours]],Nurse[[#This Row],[LPN Hours (excl. Admin)]],Nurse[[#This Row],[LPN Admin Hours]],Nurse[[#This Row],[CNA Hours]],Nurse[[#This Row],[NA TR Hours]],Nurse[[#This Row],[Med Aide/Tech Hours]])</f>
        <v>231.92880434782614</v>
      </c>
      <c r="K251" s="4">
        <f>SUM(Nurse[[#This Row],[RN Hours (excl. Admin, DON)]],Nurse[[#This Row],[LPN Hours (excl. Admin)]],Nurse[[#This Row],[CNA Hours]],Nurse[[#This Row],[NA TR Hours]],Nurse[[#This Row],[Med Aide/Tech Hours]])</f>
        <v>213.26032608695658</v>
      </c>
      <c r="L251" s="4">
        <f>SUM(Nurse[[#This Row],[RN Hours (excl. Admin, DON)]],Nurse[[#This Row],[RN Admin Hours]],Nurse[[#This Row],[RN DON Hours]])</f>
        <v>36.42217391304348</v>
      </c>
      <c r="M251" s="4">
        <v>20.42217391304348</v>
      </c>
      <c r="N251" s="4">
        <v>5.3913043478260869</v>
      </c>
      <c r="O251" s="4">
        <v>10.608695652173912</v>
      </c>
      <c r="P251" s="4">
        <f>SUM(Nurse[[#This Row],[LPN Hours (excl. Admin)]],Nurse[[#This Row],[LPN Admin Hours]])</f>
        <v>68.278369565217417</v>
      </c>
      <c r="Q251" s="4">
        <v>65.609891304347855</v>
      </c>
      <c r="R251" s="4">
        <v>2.6684782608695659</v>
      </c>
      <c r="S251" s="4">
        <f>SUM(Nurse[[#This Row],[CNA Hours]],Nurse[[#This Row],[NA TR Hours]],Nurse[[#This Row],[Med Aide/Tech Hours]])</f>
        <v>127.22826086956523</v>
      </c>
      <c r="T251" s="4">
        <v>122.08141304347828</v>
      </c>
      <c r="U251" s="4">
        <v>5.1468478260869555</v>
      </c>
      <c r="V251" s="4">
        <v>0</v>
      </c>
      <c r="W2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1" s="4">
        <v>0</v>
      </c>
      <c r="Y251" s="4">
        <v>0</v>
      </c>
      <c r="Z251" s="4">
        <v>0</v>
      </c>
      <c r="AA251" s="4">
        <v>0</v>
      </c>
      <c r="AB251" s="4">
        <v>0</v>
      </c>
      <c r="AC251" s="4">
        <v>0</v>
      </c>
      <c r="AD251" s="4">
        <v>0</v>
      </c>
      <c r="AE251" s="4">
        <v>0</v>
      </c>
      <c r="AF251" s="1">
        <v>235187</v>
      </c>
      <c r="AG251" s="1">
        <v>5</v>
      </c>
      <c r="AH251"/>
    </row>
    <row r="252" spans="1:34" x14ac:dyDescent="0.25">
      <c r="A252" t="s">
        <v>433</v>
      </c>
      <c r="B252" t="s">
        <v>402</v>
      </c>
      <c r="C252" t="s">
        <v>560</v>
      </c>
      <c r="D252" t="s">
        <v>501</v>
      </c>
      <c r="E252" s="4">
        <v>56.315217391304351</v>
      </c>
      <c r="F252" s="4">
        <f>Nurse[[#This Row],[Total Nurse Staff Hours]]/Nurse[[#This Row],[MDS Census]]</f>
        <v>4.1715884964292602</v>
      </c>
      <c r="G252" s="4">
        <f>Nurse[[#This Row],[Total Direct Care Staff Hours]]/Nurse[[#This Row],[MDS Census]]</f>
        <v>3.633999227948272</v>
      </c>
      <c r="H252" s="4">
        <f>Nurse[[#This Row],[Total RN Hours (w/ Admin, DON)]]/Nurse[[#This Row],[MDS Census]]</f>
        <v>1.2518336228527311</v>
      </c>
      <c r="I252" s="4">
        <f>Nurse[[#This Row],[RN Hours (excl. Admin, DON)]]/Nurse[[#This Row],[MDS Census]]</f>
        <v>0.71424435437174294</v>
      </c>
      <c r="J252" s="4">
        <f>SUM(Nurse[[#This Row],[RN Hours (excl. Admin, DON)]],Nurse[[#This Row],[RN Admin Hours]],Nurse[[#This Row],[RN DON Hours]],Nurse[[#This Row],[LPN Hours (excl. Admin)]],Nurse[[#This Row],[LPN Admin Hours]],Nurse[[#This Row],[CNA Hours]],Nurse[[#This Row],[NA TR Hours]],Nurse[[#This Row],[Med Aide/Tech Hours]])</f>
        <v>234.92391304347825</v>
      </c>
      <c r="K252" s="4">
        <f>SUM(Nurse[[#This Row],[RN Hours (excl. Admin, DON)]],Nurse[[#This Row],[LPN Hours (excl. Admin)]],Nurse[[#This Row],[CNA Hours]],Nurse[[#This Row],[NA TR Hours]],Nurse[[#This Row],[Med Aide/Tech Hours]])</f>
        <v>204.64945652173913</v>
      </c>
      <c r="L252" s="4">
        <f>SUM(Nurse[[#This Row],[RN Hours (excl. Admin, DON)]],Nurse[[#This Row],[RN Admin Hours]],Nurse[[#This Row],[RN DON Hours]])</f>
        <v>70.497282608695656</v>
      </c>
      <c r="M252" s="4">
        <v>40.222826086956523</v>
      </c>
      <c r="N252" s="4">
        <v>17.464673913043477</v>
      </c>
      <c r="O252" s="4">
        <v>12.809782608695652</v>
      </c>
      <c r="P252" s="4">
        <f>SUM(Nurse[[#This Row],[LPN Hours (excl. Admin)]],Nurse[[#This Row],[LPN Admin Hours]])</f>
        <v>51.304347826086953</v>
      </c>
      <c r="Q252" s="4">
        <v>51.304347826086953</v>
      </c>
      <c r="R252" s="4">
        <v>0</v>
      </c>
      <c r="S252" s="4">
        <f>SUM(Nurse[[#This Row],[CNA Hours]],Nurse[[#This Row],[NA TR Hours]],Nurse[[#This Row],[Med Aide/Tech Hours]])</f>
        <v>113.12228260869566</v>
      </c>
      <c r="T252" s="4">
        <v>113.12228260869566</v>
      </c>
      <c r="U252" s="4">
        <v>0</v>
      </c>
      <c r="V252" s="4">
        <v>0</v>
      </c>
      <c r="W2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2" s="4">
        <v>0</v>
      </c>
      <c r="Y252" s="4">
        <v>0</v>
      </c>
      <c r="Z252" s="4">
        <v>0</v>
      </c>
      <c r="AA252" s="4">
        <v>0</v>
      </c>
      <c r="AB252" s="4">
        <v>0</v>
      </c>
      <c r="AC252" s="4">
        <v>0</v>
      </c>
      <c r="AD252" s="4">
        <v>0</v>
      </c>
      <c r="AE252" s="4">
        <v>0</v>
      </c>
      <c r="AF252" s="1">
        <v>235722</v>
      </c>
      <c r="AG252" s="1">
        <v>5</v>
      </c>
      <c r="AH252"/>
    </row>
    <row r="253" spans="1:34" x14ac:dyDescent="0.25">
      <c r="A253" t="s">
        <v>433</v>
      </c>
      <c r="B253" t="s">
        <v>282</v>
      </c>
      <c r="C253" t="s">
        <v>573</v>
      </c>
      <c r="D253" t="s">
        <v>462</v>
      </c>
      <c r="E253" s="4">
        <v>60.456521739130437</v>
      </c>
      <c r="F253" s="4">
        <f>Nurse[[#This Row],[Total Nurse Staff Hours]]/Nurse[[#This Row],[MDS Census]]</f>
        <v>2.8014509169363535</v>
      </c>
      <c r="G253" s="4">
        <f>Nurse[[#This Row],[Total Direct Care Staff Hours]]/Nurse[[#This Row],[MDS Census]]</f>
        <v>2.7467943185904349</v>
      </c>
      <c r="H253" s="4">
        <f>Nurse[[#This Row],[Total RN Hours (w/ Admin, DON)]]/Nurse[[#This Row],[MDS Census]]</f>
        <v>0.54665587918015091</v>
      </c>
      <c r="I253" s="4">
        <f>Nurse[[#This Row],[RN Hours (excl. Admin, DON)]]/Nurse[[#This Row],[MDS Census]]</f>
        <v>0.49199928083423228</v>
      </c>
      <c r="J253" s="4">
        <f>SUM(Nurse[[#This Row],[RN Hours (excl. Admin, DON)]],Nurse[[#This Row],[RN Admin Hours]],Nurse[[#This Row],[RN DON Hours]],Nurse[[#This Row],[LPN Hours (excl. Admin)]],Nurse[[#This Row],[LPN Admin Hours]],Nurse[[#This Row],[CNA Hours]],Nurse[[#This Row],[NA TR Hours]],Nurse[[#This Row],[Med Aide/Tech Hours]])</f>
        <v>169.36597826086955</v>
      </c>
      <c r="K253" s="4">
        <f>SUM(Nurse[[#This Row],[RN Hours (excl. Admin, DON)]],Nurse[[#This Row],[LPN Hours (excl. Admin)]],Nurse[[#This Row],[CNA Hours]],Nurse[[#This Row],[NA TR Hours]],Nurse[[#This Row],[Med Aide/Tech Hours]])</f>
        <v>166.06163043478261</v>
      </c>
      <c r="L253" s="4">
        <f>SUM(Nurse[[#This Row],[RN Hours (excl. Admin, DON)]],Nurse[[#This Row],[RN Admin Hours]],Nurse[[#This Row],[RN DON Hours]])</f>
        <v>33.048913043478258</v>
      </c>
      <c r="M253" s="4">
        <v>29.744565217391305</v>
      </c>
      <c r="N253" s="4">
        <v>0</v>
      </c>
      <c r="O253" s="4">
        <v>3.3043478260869565</v>
      </c>
      <c r="P253" s="4">
        <f>SUM(Nurse[[#This Row],[LPN Hours (excl. Admin)]],Nurse[[#This Row],[LPN Admin Hours]])</f>
        <v>30.989130434782609</v>
      </c>
      <c r="Q253" s="4">
        <v>30.989130434782609</v>
      </c>
      <c r="R253" s="4">
        <v>0</v>
      </c>
      <c r="S253" s="4">
        <f>SUM(Nurse[[#This Row],[CNA Hours]],Nurse[[#This Row],[NA TR Hours]],Nurse[[#This Row],[Med Aide/Tech Hours]])</f>
        <v>105.32793478260869</v>
      </c>
      <c r="T253" s="4">
        <v>105.32793478260869</v>
      </c>
      <c r="U253" s="4">
        <v>0</v>
      </c>
      <c r="V253" s="4">
        <v>0</v>
      </c>
      <c r="W2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0.27173913043478259</v>
      </c>
      <c r="X253" s="4">
        <v>0</v>
      </c>
      <c r="Y253" s="4">
        <v>0</v>
      </c>
      <c r="Z253" s="4">
        <v>0</v>
      </c>
      <c r="AA253" s="4">
        <v>0</v>
      </c>
      <c r="AB253" s="4">
        <v>0</v>
      </c>
      <c r="AC253" s="4">
        <v>0.27173913043478259</v>
      </c>
      <c r="AD253" s="4">
        <v>0</v>
      </c>
      <c r="AE253" s="4">
        <v>0</v>
      </c>
      <c r="AF253" s="1">
        <v>235536</v>
      </c>
      <c r="AG253" s="1">
        <v>5</v>
      </c>
      <c r="AH253"/>
    </row>
    <row r="254" spans="1:34" x14ac:dyDescent="0.25">
      <c r="A254" t="s">
        <v>433</v>
      </c>
      <c r="B254" t="s">
        <v>79</v>
      </c>
      <c r="C254" t="s">
        <v>635</v>
      </c>
      <c r="D254" t="s">
        <v>466</v>
      </c>
      <c r="E254" s="4">
        <v>28.271739130434781</v>
      </c>
      <c r="F254" s="4">
        <f>Nurse[[#This Row],[Total Nurse Staff Hours]]/Nurse[[#This Row],[MDS Census]]</f>
        <v>3.7960015378700489</v>
      </c>
      <c r="G254" s="4">
        <f>Nurse[[#This Row],[Total Direct Care Staff Hours]]/Nurse[[#This Row],[MDS Census]]</f>
        <v>3.2771241830065354</v>
      </c>
      <c r="H254" s="4">
        <f>Nurse[[#This Row],[Total RN Hours (w/ Admin, DON)]]/Nurse[[#This Row],[MDS Census]]</f>
        <v>1.3514801999231061</v>
      </c>
      <c r="I254" s="4">
        <f>Nurse[[#This Row],[RN Hours (excl. Admin, DON)]]/Nurse[[#This Row],[MDS Census]]</f>
        <v>0.83260284505959214</v>
      </c>
      <c r="J254" s="4">
        <f>SUM(Nurse[[#This Row],[RN Hours (excl. Admin, DON)]],Nurse[[#This Row],[RN Admin Hours]],Nurse[[#This Row],[RN DON Hours]],Nurse[[#This Row],[LPN Hours (excl. Admin)]],Nurse[[#This Row],[LPN Admin Hours]],Nurse[[#This Row],[CNA Hours]],Nurse[[#This Row],[NA TR Hours]],Nurse[[#This Row],[Med Aide/Tech Hours]])</f>
        <v>107.31956521739127</v>
      </c>
      <c r="K254" s="4">
        <f>SUM(Nurse[[#This Row],[RN Hours (excl. Admin, DON)]],Nurse[[#This Row],[LPN Hours (excl. Admin)]],Nurse[[#This Row],[CNA Hours]],Nurse[[#This Row],[NA TR Hours]],Nurse[[#This Row],[Med Aide/Tech Hours]])</f>
        <v>92.649999999999977</v>
      </c>
      <c r="L254" s="4">
        <f>SUM(Nurse[[#This Row],[RN Hours (excl. Admin, DON)]],Nurse[[#This Row],[RN Admin Hours]],Nurse[[#This Row],[RN DON Hours]])</f>
        <v>38.208695652173901</v>
      </c>
      <c r="M254" s="4">
        <v>23.539130434782599</v>
      </c>
      <c r="N254" s="4">
        <v>4.8695652173913047</v>
      </c>
      <c r="O254" s="4">
        <v>9.7999999999999989</v>
      </c>
      <c r="P254" s="4">
        <f>SUM(Nurse[[#This Row],[LPN Hours (excl. Admin)]],Nurse[[#This Row],[LPN Admin Hours]])</f>
        <v>10.446739130434786</v>
      </c>
      <c r="Q254" s="4">
        <v>10.446739130434786</v>
      </c>
      <c r="R254" s="4">
        <v>0</v>
      </c>
      <c r="S254" s="4">
        <f>SUM(Nurse[[#This Row],[CNA Hours]],Nurse[[#This Row],[NA TR Hours]],Nurse[[#This Row],[Med Aide/Tech Hours]])</f>
        <v>58.664130434782592</v>
      </c>
      <c r="T254" s="4">
        <v>58.664130434782592</v>
      </c>
      <c r="U254" s="4">
        <v>0</v>
      </c>
      <c r="V254" s="4">
        <v>0</v>
      </c>
      <c r="W2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4" s="4">
        <v>0</v>
      </c>
      <c r="Y254" s="4">
        <v>0</v>
      </c>
      <c r="Z254" s="4">
        <v>0</v>
      </c>
      <c r="AA254" s="4">
        <v>0</v>
      </c>
      <c r="AB254" s="4">
        <v>0</v>
      </c>
      <c r="AC254" s="4">
        <v>0</v>
      </c>
      <c r="AD254" s="4">
        <v>0</v>
      </c>
      <c r="AE254" s="4">
        <v>0</v>
      </c>
      <c r="AF254" s="1">
        <v>235201</v>
      </c>
      <c r="AG254" s="1">
        <v>5</v>
      </c>
      <c r="AH254"/>
    </row>
    <row r="255" spans="1:34" x14ac:dyDescent="0.25">
      <c r="A255" t="s">
        <v>433</v>
      </c>
      <c r="B255" t="s">
        <v>10</v>
      </c>
      <c r="C255" t="s">
        <v>589</v>
      </c>
      <c r="D255" t="s">
        <v>487</v>
      </c>
      <c r="E255" s="4">
        <v>22.183098591549296</v>
      </c>
      <c r="F255" s="4">
        <f>Nurse[[#This Row],[Total Nurse Staff Hours]]/Nurse[[#This Row],[MDS Census]]</f>
        <v>5.1111746031746028</v>
      </c>
      <c r="G255" s="4">
        <f>Nurse[[#This Row],[Total Direct Care Staff Hours]]/Nurse[[#This Row],[MDS Census]]</f>
        <v>4.4786031746031743</v>
      </c>
      <c r="H255" s="4">
        <f>Nurse[[#This Row],[Total RN Hours (w/ Admin, DON)]]/Nurse[[#This Row],[MDS Census]]</f>
        <v>2.302349206349207</v>
      </c>
      <c r="I255" s="4">
        <f>Nurse[[#This Row],[RN Hours (excl. Admin, DON)]]/Nurse[[#This Row],[MDS Census]]</f>
        <v>1.6697777777777785</v>
      </c>
      <c r="J255" s="4">
        <f>SUM(Nurse[[#This Row],[RN Hours (excl. Admin, DON)]],Nurse[[#This Row],[RN Admin Hours]],Nurse[[#This Row],[RN DON Hours]],Nurse[[#This Row],[LPN Hours (excl. Admin)]],Nurse[[#This Row],[LPN Admin Hours]],Nurse[[#This Row],[CNA Hours]],Nurse[[#This Row],[NA TR Hours]],Nurse[[#This Row],[Med Aide/Tech Hours]])</f>
        <v>113.38169014084507</v>
      </c>
      <c r="K255" s="4">
        <f>SUM(Nurse[[#This Row],[RN Hours (excl. Admin, DON)]],Nurse[[#This Row],[LPN Hours (excl. Admin)]],Nurse[[#This Row],[CNA Hours]],Nurse[[#This Row],[NA TR Hours]],Nurse[[#This Row],[Med Aide/Tech Hours]])</f>
        <v>99.349295774647885</v>
      </c>
      <c r="L255" s="4">
        <f>SUM(Nurse[[#This Row],[RN Hours (excl. Admin, DON)]],Nurse[[#This Row],[RN Admin Hours]],Nurse[[#This Row],[RN DON Hours]])</f>
        <v>51.07323943661973</v>
      </c>
      <c r="M255" s="4">
        <v>37.040845070422549</v>
      </c>
      <c r="N255" s="4">
        <v>11.215492957746479</v>
      </c>
      <c r="O255" s="4">
        <v>2.816901408450704</v>
      </c>
      <c r="P255" s="4">
        <f>SUM(Nurse[[#This Row],[LPN Hours (excl. Admin)]],Nurse[[#This Row],[LPN Admin Hours]])</f>
        <v>0</v>
      </c>
      <c r="Q255" s="4">
        <v>0</v>
      </c>
      <c r="R255" s="4">
        <v>0</v>
      </c>
      <c r="S255" s="4">
        <f>SUM(Nurse[[#This Row],[CNA Hours]],Nurse[[#This Row],[NA TR Hours]],Nurse[[#This Row],[Med Aide/Tech Hours]])</f>
        <v>62.308450704225336</v>
      </c>
      <c r="T255" s="4">
        <v>62.308450704225336</v>
      </c>
      <c r="U255" s="4">
        <v>0</v>
      </c>
      <c r="V255" s="4">
        <v>0</v>
      </c>
      <c r="W2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5" s="4">
        <v>0</v>
      </c>
      <c r="Y255" s="4">
        <v>0</v>
      </c>
      <c r="Z255" s="4">
        <v>0</v>
      </c>
      <c r="AA255" s="4">
        <v>0</v>
      </c>
      <c r="AB255" s="4">
        <v>0</v>
      </c>
      <c r="AC255" s="4">
        <v>0</v>
      </c>
      <c r="AD255" s="4">
        <v>0</v>
      </c>
      <c r="AE255" s="4">
        <v>0</v>
      </c>
      <c r="AF255" s="1">
        <v>235006</v>
      </c>
      <c r="AG255" s="1">
        <v>5</v>
      </c>
      <c r="AH255"/>
    </row>
    <row r="256" spans="1:34" x14ac:dyDescent="0.25">
      <c r="A256" t="s">
        <v>433</v>
      </c>
      <c r="B256" t="s">
        <v>50</v>
      </c>
      <c r="C256" t="s">
        <v>553</v>
      </c>
      <c r="D256" t="s">
        <v>512</v>
      </c>
      <c r="E256" s="4">
        <v>52.880434782608695</v>
      </c>
      <c r="F256" s="4">
        <f>Nurse[[#This Row],[Total Nurse Staff Hours]]/Nurse[[#This Row],[MDS Census]]</f>
        <v>3.8673936279547783</v>
      </c>
      <c r="G256" s="4">
        <f>Nurse[[#This Row],[Total Direct Care Staff Hours]]/Nurse[[#This Row],[MDS Census]]</f>
        <v>3.3675991778006162</v>
      </c>
      <c r="H256" s="4">
        <f>Nurse[[#This Row],[Total RN Hours (w/ Admin, DON)]]/Nurse[[#This Row],[MDS Census]]</f>
        <v>0.77695786228160324</v>
      </c>
      <c r="I256" s="4">
        <f>Nurse[[#This Row],[RN Hours (excl. Admin, DON)]]/Nurse[[#This Row],[MDS Census]]</f>
        <v>0.27716341212744078</v>
      </c>
      <c r="J256" s="4">
        <f>SUM(Nurse[[#This Row],[RN Hours (excl. Admin, DON)]],Nurse[[#This Row],[RN Admin Hours]],Nurse[[#This Row],[RN DON Hours]],Nurse[[#This Row],[LPN Hours (excl. Admin)]],Nurse[[#This Row],[LPN Admin Hours]],Nurse[[#This Row],[CNA Hours]],Nurse[[#This Row],[NA TR Hours]],Nurse[[#This Row],[Med Aide/Tech Hours]])</f>
        <v>204.50945652173908</v>
      </c>
      <c r="K256" s="4">
        <f>SUM(Nurse[[#This Row],[RN Hours (excl. Admin, DON)]],Nurse[[#This Row],[LPN Hours (excl. Admin)]],Nurse[[#This Row],[CNA Hours]],Nurse[[#This Row],[NA TR Hours]],Nurse[[#This Row],[Med Aide/Tech Hours]])</f>
        <v>178.08010869565214</v>
      </c>
      <c r="L256" s="4">
        <f>SUM(Nurse[[#This Row],[RN Hours (excl. Admin, DON)]],Nurse[[#This Row],[RN Admin Hours]],Nurse[[#This Row],[RN DON Hours]])</f>
        <v>41.085869565217386</v>
      </c>
      <c r="M256" s="4">
        <v>14.656521739130428</v>
      </c>
      <c r="N256" s="4">
        <v>22.951086956521738</v>
      </c>
      <c r="O256" s="4">
        <v>3.4782608695652173</v>
      </c>
      <c r="P256" s="4">
        <f>SUM(Nurse[[#This Row],[LPN Hours (excl. Admin)]],Nurse[[#This Row],[LPN Admin Hours]])</f>
        <v>47.48152173913045</v>
      </c>
      <c r="Q256" s="4">
        <v>47.48152173913045</v>
      </c>
      <c r="R256" s="4">
        <v>0</v>
      </c>
      <c r="S256" s="4">
        <f>SUM(Nurse[[#This Row],[CNA Hours]],Nurse[[#This Row],[NA TR Hours]],Nurse[[#This Row],[Med Aide/Tech Hours]])</f>
        <v>115.94206521739126</v>
      </c>
      <c r="T256" s="4">
        <v>115.94206521739126</v>
      </c>
      <c r="U256" s="4">
        <v>0</v>
      </c>
      <c r="V256" s="4">
        <v>0</v>
      </c>
      <c r="W2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23.505434782608688</v>
      </c>
      <c r="X256" s="4">
        <v>0</v>
      </c>
      <c r="Y256" s="4">
        <v>0</v>
      </c>
      <c r="Z256" s="4">
        <v>0</v>
      </c>
      <c r="AA256" s="4">
        <v>7.528260869565214</v>
      </c>
      <c r="AB256" s="4">
        <v>0</v>
      </c>
      <c r="AC256" s="4">
        <v>15.977173913043476</v>
      </c>
      <c r="AD256" s="4">
        <v>0</v>
      </c>
      <c r="AE256" s="4">
        <v>0</v>
      </c>
      <c r="AF256" s="1">
        <v>235076</v>
      </c>
      <c r="AG256" s="1">
        <v>5</v>
      </c>
      <c r="AH256"/>
    </row>
    <row r="257" spans="1:34" x14ac:dyDescent="0.25">
      <c r="A257" t="s">
        <v>433</v>
      </c>
      <c r="B257" t="s">
        <v>174</v>
      </c>
      <c r="C257" t="s">
        <v>5</v>
      </c>
      <c r="D257" t="s">
        <v>530</v>
      </c>
      <c r="E257" s="4">
        <v>59.010869565217391</v>
      </c>
      <c r="F257" s="4">
        <f>Nurse[[#This Row],[Total Nurse Staff Hours]]/Nurse[[#This Row],[MDS Census]]</f>
        <v>5.3409651869589254</v>
      </c>
      <c r="G257" s="4">
        <f>Nurse[[#This Row],[Total Direct Care Staff Hours]]/Nurse[[#This Row],[MDS Census]]</f>
        <v>5.1899465831644882</v>
      </c>
      <c r="H257" s="4">
        <f>Nurse[[#This Row],[Total RN Hours (w/ Admin, DON)]]/Nurse[[#This Row],[MDS Census]]</f>
        <v>0.82367839381101515</v>
      </c>
      <c r="I257" s="4">
        <f>Nurse[[#This Row],[RN Hours (excl. Admin, DON)]]/Nurse[[#This Row],[MDS Census]]</f>
        <v>0.67265979001657772</v>
      </c>
      <c r="J257" s="4">
        <f>SUM(Nurse[[#This Row],[RN Hours (excl. Admin, DON)]],Nurse[[#This Row],[RN Admin Hours]],Nurse[[#This Row],[RN DON Hours]],Nurse[[#This Row],[LPN Hours (excl. Admin)]],Nurse[[#This Row],[LPN Admin Hours]],Nurse[[#This Row],[CNA Hours]],Nurse[[#This Row],[NA TR Hours]],Nurse[[#This Row],[Med Aide/Tech Hours]])</f>
        <v>315.17500000000007</v>
      </c>
      <c r="K257" s="4">
        <f>SUM(Nurse[[#This Row],[RN Hours (excl. Admin, DON)]],Nurse[[#This Row],[LPN Hours (excl. Admin)]],Nurse[[#This Row],[CNA Hours]],Nurse[[#This Row],[NA TR Hours]],Nurse[[#This Row],[Med Aide/Tech Hours]])</f>
        <v>306.26326086956527</v>
      </c>
      <c r="L257" s="4">
        <f>SUM(Nurse[[#This Row],[RN Hours (excl. Admin, DON)]],Nurse[[#This Row],[RN Admin Hours]],Nurse[[#This Row],[RN DON Hours]])</f>
        <v>48.605978260869577</v>
      </c>
      <c r="M257" s="4">
        <v>39.694239130434788</v>
      </c>
      <c r="N257" s="4">
        <v>4.9497826086956538</v>
      </c>
      <c r="O257" s="4">
        <v>3.9619565217391304</v>
      </c>
      <c r="P257" s="4">
        <f>SUM(Nurse[[#This Row],[LPN Hours (excl. Admin)]],Nurse[[#This Row],[LPN Admin Hours]])</f>
        <v>72.656413043478267</v>
      </c>
      <c r="Q257" s="4">
        <v>72.656413043478267</v>
      </c>
      <c r="R257" s="4">
        <v>0</v>
      </c>
      <c r="S257" s="4">
        <f>SUM(Nurse[[#This Row],[CNA Hours]],Nurse[[#This Row],[NA TR Hours]],Nurse[[#This Row],[Med Aide/Tech Hours]])</f>
        <v>193.91260869565221</v>
      </c>
      <c r="T257" s="4">
        <v>193.91260869565221</v>
      </c>
      <c r="U257" s="4">
        <v>0</v>
      </c>
      <c r="V257" s="4">
        <v>0</v>
      </c>
      <c r="W2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46.290760869565219</v>
      </c>
      <c r="X257" s="4">
        <v>0</v>
      </c>
      <c r="Y257" s="4">
        <v>0</v>
      </c>
      <c r="Z257" s="4">
        <v>0</v>
      </c>
      <c r="AA257" s="4">
        <v>11.766304347826088</v>
      </c>
      <c r="AB257" s="4">
        <v>0</v>
      </c>
      <c r="AC257" s="4">
        <v>34.524456521739133</v>
      </c>
      <c r="AD257" s="4">
        <v>0</v>
      </c>
      <c r="AE257" s="4">
        <v>0</v>
      </c>
      <c r="AF257" s="1">
        <v>235367</v>
      </c>
      <c r="AG257" s="1">
        <v>5</v>
      </c>
      <c r="AH257"/>
    </row>
    <row r="258" spans="1:34" x14ac:dyDescent="0.25">
      <c r="A258" t="s">
        <v>433</v>
      </c>
      <c r="B258" t="s">
        <v>179</v>
      </c>
      <c r="C258" t="s">
        <v>681</v>
      </c>
      <c r="D258" t="s">
        <v>482</v>
      </c>
      <c r="E258" s="4">
        <v>51.663043478260867</v>
      </c>
      <c r="F258" s="4">
        <f>Nurse[[#This Row],[Total Nurse Staff Hours]]/Nurse[[#This Row],[MDS Census]]</f>
        <v>4.0831832526825167</v>
      </c>
      <c r="G258" s="4">
        <f>Nurse[[#This Row],[Total Direct Care Staff Hours]]/Nurse[[#This Row],[MDS Census]]</f>
        <v>3.805064169997896</v>
      </c>
      <c r="H258" s="4">
        <f>Nurse[[#This Row],[Total RN Hours (w/ Admin, DON)]]/Nurse[[#This Row],[MDS Census]]</f>
        <v>0.81959814853776558</v>
      </c>
      <c r="I258" s="4">
        <f>Nurse[[#This Row],[RN Hours (excl. Admin, DON)]]/Nurse[[#This Row],[MDS Census]]</f>
        <v>0.54147906585314542</v>
      </c>
      <c r="J258" s="4">
        <f>SUM(Nurse[[#This Row],[RN Hours (excl. Admin, DON)]],Nurse[[#This Row],[RN Admin Hours]],Nurse[[#This Row],[RN DON Hours]],Nurse[[#This Row],[LPN Hours (excl. Admin)]],Nurse[[#This Row],[LPN Admin Hours]],Nurse[[#This Row],[CNA Hours]],Nurse[[#This Row],[NA TR Hours]],Nurse[[#This Row],[Med Aide/Tech Hours]])</f>
        <v>210.94967391304348</v>
      </c>
      <c r="K258" s="4">
        <f>SUM(Nurse[[#This Row],[RN Hours (excl. Admin, DON)]],Nurse[[#This Row],[LPN Hours (excl. Admin)]],Nurse[[#This Row],[CNA Hours]],Nurse[[#This Row],[NA TR Hours]],Nurse[[#This Row],[Med Aide/Tech Hours]])</f>
        <v>196.5811956521739</v>
      </c>
      <c r="L258" s="4">
        <f>SUM(Nurse[[#This Row],[RN Hours (excl. Admin, DON)]],Nurse[[#This Row],[RN Admin Hours]],Nurse[[#This Row],[RN DON Hours]])</f>
        <v>42.342934782608694</v>
      </c>
      <c r="M258" s="4">
        <v>27.974456521739132</v>
      </c>
      <c r="N258" s="4">
        <v>14.368478260869566</v>
      </c>
      <c r="O258" s="4">
        <v>0</v>
      </c>
      <c r="P258" s="4">
        <f>SUM(Nurse[[#This Row],[LPN Hours (excl. Admin)]],Nurse[[#This Row],[LPN Admin Hours]])</f>
        <v>29.821304347826093</v>
      </c>
      <c r="Q258" s="4">
        <v>29.821304347826093</v>
      </c>
      <c r="R258" s="4">
        <v>0</v>
      </c>
      <c r="S258" s="4">
        <f>SUM(Nurse[[#This Row],[CNA Hours]],Nurse[[#This Row],[NA TR Hours]],Nurse[[#This Row],[Med Aide/Tech Hours]])</f>
        <v>138.78543478260869</v>
      </c>
      <c r="T258" s="4">
        <v>138.78543478260869</v>
      </c>
      <c r="U258" s="4">
        <v>0</v>
      </c>
      <c r="V258" s="4">
        <v>0</v>
      </c>
      <c r="W2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2.4578260869565218</v>
      </c>
      <c r="X258" s="4">
        <v>0.1358695652173913</v>
      </c>
      <c r="Y258" s="4">
        <v>0</v>
      </c>
      <c r="Z258" s="4">
        <v>0</v>
      </c>
      <c r="AA258" s="4">
        <v>0.80771739130434783</v>
      </c>
      <c r="AB258" s="4">
        <v>0</v>
      </c>
      <c r="AC258" s="4">
        <v>1.5142391304347826</v>
      </c>
      <c r="AD258" s="4">
        <v>0</v>
      </c>
      <c r="AE258" s="4">
        <v>0</v>
      </c>
      <c r="AF258" s="1">
        <v>235373</v>
      </c>
      <c r="AG258" s="1">
        <v>5</v>
      </c>
      <c r="AH258"/>
    </row>
    <row r="259" spans="1:34" x14ac:dyDescent="0.25">
      <c r="A259" t="s">
        <v>433</v>
      </c>
      <c r="B259" t="s">
        <v>229</v>
      </c>
      <c r="C259" t="s">
        <v>702</v>
      </c>
      <c r="D259" t="s">
        <v>494</v>
      </c>
      <c r="E259" s="4">
        <v>50.771739130434781</v>
      </c>
      <c r="F259" s="4">
        <f>Nurse[[#This Row],[Total Nurse Staff Hours]]/Nurse[[#This Row],[MDS Census]]</f>
        <v>4.0213016484692785</v>
      </c>
      <c r="G259" s="4">
        <f>Nurse[[#This Row],[Total Direct Care Staff Hours]]/Nurse[[#This Row],[MDS Census]]</f>
        <v>3.9151145365018203</v>
      </c>
      <c r="H259" s="4">
        <f>Nurse[[#This Row],[Total RN Hours (w/ Admin, DON)]]/Nurse[[#This Row],[MDS Census]]</f>
        <v>0.95723613787197603</v>
      </c>
      <c r="I259" s="4">
        <f>Nurse[[#This Row],[RN Hours (excl. Admin, DON)]]/Nurse[[#This Row],[MDS Census]]</f>
        <v>0.85104902590451725</v>
      </c>
      <c r="J259" s="4">
        <f>SUM(Nurse[[#This Row],[RN Hours (excl. Admin, DON)]],Nurse[[#This Row],[RN Admin Hours]],Nurse[[#This Row],[RN DON Hours]],Nurse[[#This Row],[LPN Hours (excl. Admin)]],Nurse[[#This Row],[LPN Admin Hours]],Nurse[[#This Row],[CNA Hours]],Nurse[[#This Row],[NA TR Hours]],Nurse[[#This Row],[Med Aide/Tech Hours]])</f>
        <v>204.16847826086956</v>
      </c>
      <c r="K259" s="4">
        <f>SUM(Nurse[[#This Row],[RN Hours (excl. Admin, DON)]],Nurse[[#This Row],[LPN Hours (excl. Admin)]],Nurse[[#This Row],[CNA Hours]],Nurse[[#This Row],[NA TR Hours]],Nurse[[#This Row],[Med Aide/Tech Hours]])</f>
        <v>198.7771739130435</v>
      </c>
      <c r="L259" s="4">
        <f>SUM(Nurse[[#This Row],[RN Hours (excl. Admin, DON)]],Nurse[[#This Row],[RN Admin Hours]],Nurse[[#This Row],[RN DON Hours]])</f>
        <v>48.600543478260867</v>
      </c>
      <c r="M259" s="4">
        <v>43.209239130434781</v>
      </c>
      <c r="N259" s="4">
        <v>0</v>
      </c>
      <c r="O259" s="4">
        <v>5.3913043478260869</v>
      </c>
      <c r="P259" s="4">
        <f>SUM(Nurse[[#This Row],[LPN Hours (excl. Admin)]],Nurse[[#This Row],[LPN Admin Hours]])</f>
        <v>14.301630434782609</v>
      </c>
      <c r="Q259" s="4">
        <v>14.301630434782609</v>
      </c>
      <c r="R259" s="4">
        <v>0</v>
      </c>
      <c r="S259" s="4">
        <f>SUM(Nurse[[#This Row],[CNA Hours]],Nurse[[#This Row],[NA TR Hours]],Nurse[[#This Row],[Med Aide/Tech Hours]])</f>
        <v>141.26630434782609</v>
      </c>
      <c r="T259" s="4">
        <v>141.26630434782609</v>
      </c>
      <c r="U259" s="4">
        <v>0</v>
      </c>
      <c r="V259" s="4">
        <v>0</v>
      </c>
      <c r="W2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1.7391304347826086</v>
      </c>
      <c r="X259" s="4">
        <v>1.7391304347826086</v>
      </c>
      <c r="Y259" s="4">
        <v>0</v>
      </c>
      <c r="Z259" s="4">
        <v>0</v>
      </c>
      <c r="AA259" s="4">
        <v>0</v>
      </c>
      <c r="AB259" s="4">
        <v>0</v>
      </c>
      <c r="AC259" s="4">
        <v>0</v>
      </c>
      <c r="AD259" s="4">
        <v>0</v>
      </c>
      <c r="AE259" s="4">
        <v>0</v>
      </c>
      <c r="AF259" s="1">
        <v>235464</v>
      </c>
      <c r="AG259" s="1">
        <v>5</v>
      </c>
      <c r="AH259"/>
    </row>
    <row r="260" spans="1:34" x14ac:dyDescent="0.25">
      <c r="A260" t="s">
        <v>433</v>
      </c>
      <c r="B260" t="s">
        <v>409</v>
      </c>
      <c r="C260" t="s">
        <v>748</v>
      </c>
      <c r="D260" t="s">
        <v>474</v>
      </c>
      <c r="E260" s="4">
        <v>23.076086956521738</v>
      </c>
      <c r="F260" s="4">
        <f>Nurse[[#This Row],[Total Nurse Staff Hours]]/Nurse[[#This Row],[MDS Census]]</f>
        <v>4.5504945831370689</v>
      </c>
      <c r="G260" s="4">
        <f>Nurse[[#This Row],[Total Direct Care Staff Hours]]/Nurse[[#This Row],[MDS Census]]</f>
        <v>4.0530852567121984</v>
      </c>
      <c r="H260" s="4">
        <f>Nurse[[#This Row],[Total RN Hours (w/ Admin, DON)]]/Nurse[[#This Row],[MDS Census]]</f>
        <v>1.4484644371172868</v>
      </c>
      <c r="I260" s="4">
        <f>Nurse[[#This Row],[RN Hours (excl. Admin, DON)]]/Nurse[[#This Row],[MDS Census]]</f>
        <v>0.95105511069241633</v>
      </c>
      <c r="J260" s="4">
        <f>SUM(Nurse[[#This Row],[RN Hours (excl. Admin, DON)]],Nurse[[#This Row],[RN Admin Hours]],Nurse[[#This Row],[RN DON Hours]],Nurse[[#This Row],[LPN Hours (excl. Admin)]],Nurse[[#This Row],[LPN Admin Hours]],Nurse[[#This Row],[CNA Hours]],Nurse[[#This Row],[NA TR Hours]],Nurse[[#This Row],[Med Aide/Tech Hours]])</f>
        <v>105.00760869565214</v>
      </c>
      <c r="K260" s="4">
        <f>SUM(Nurse[[#This Row],[RN Hours (excl. Admin, DON)]],Nurse[[#This Row],[LPN Hours (excl. Admin)]],Nurse[[#This Row],[CNA Hours]],Nurse[[#This Row],[NA TR Hours]],Nurse[[#This Row],[Med Aide/Tech Hours]])</f>
        <v>93.529347826086919</v>
      </c>
      <c r="L260" s="4">
        <f>SUM(Nurse[[#This Row],[RN Hours (excl. Admin, DON)]],Nurse[[#This Row],[RN Admin Hours]],Nurse[[#This Row],[RN DON Hours]])</f>
        <v>33.424891304347824</v>
      </c>
      <c r="M260" s="4">
        <v>21.946630434782605</v>
      </c>
      <c r="N260" s="4">
        <v>5.7391304347826084</v>
      </c>
      <c r="O260" s="4">
        <v>5.7391304347826084</v>
      </c>
      <c r="P260" s="4">
        <f>SUM(Nurse[[#This Row],[LPN Hours (excl. Admin)]],Nurse[[#This Row],[LPN Admin Hours]])</f>
        <v>5.7195652173913052</v>
      </c>
      <c r="Q260" s="4">
        <v>5.7195652173913052</v>
      </c>
      <c r="R260" s="4">
        <v>0</v>
      </c>
      <c r="S260" s="4">
        <f>SUM(Nurse[[#This Row],[CNA Hours]],Nurse[[#This Row],[NA TR Hours]],Nurse[[#This Row],[Med Aide/Tech Hours]])</f>
        <v>65.863152173913008</v>
      </c>
      <c r="T260" s="4">
        <v>65.863152173913008</v>
      </c>
      <c r="U260" s="4">
        <v>0</v>
      </c>
      <c r="V260" s="4">
        <v>0</v>
      </c>
      <c r="W2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0" s="4">
        <v>0</v>
      </c>
      <c r="Y260" s="4">
        <v>0</v>
      </c>
      <c r="Z260" s="4">
        <v>0</v>
      </c>
      <c r="AA260" s="4">
        <v>0</v>
      </c>
      <c r="AB260" s="4">
        <v>0</v>
      </c>
      <c r="AC260" s="4">
        <v>0</v>
      </c>
      <c r="AD260" s="4">
        <v>0</v>
      </c>
      <c r="AE260" s="4">
        <v>0</v>
      </c>
      <c r="AF260" s="7">
        <v>2.3E+282</v>
      </c>
      <c r="AG260" s="1">
        <v>5</v>
      </c>
      <c r="AH260"/>
    </row>
    <row r="261" spans="1:34" x14ac:dyDescent="0.25">
      <c r="A261" t="s">
        <v>433</v>
      </c>
      <c r="B261" t="s">
        <v>377</v>
      </c>
      <c r="C261" t="s">
        <v>656</v>
      </c>
      <c r="D261" t="s">
        <v>501</v>
      </c>
      <c r="E261" s="4">
        <v>88.673913043478265</v>
      </c>
      <c r="F261" s="4">
        <f>Nurse[[#This Row],[Total Nurse Staff Hours]]/Nurse[[#This Row],[MDS Census]]</f>
        <v>3.8049203236087279</v>
      </c>
      <c r="G261" s="4">
        <f>Nurse[[#This Row],[Total Direct Care Staff Hours]]/Nurse[[#This Row],[MDS Census]]</f>
        <v>3.6905111546947786</v>
      </c>
      <c r="H261" s="4">
        <f>Nurse[[#This Row],[Total RN Hours (w/ Admin, DON)]]/Nurse[[#This Row],[MDS Census]]</f>
        <v>0.32885511154694774</v>
      </c>
      <c r="I261" s="4">
        <f>Nurse[[#This Row],[RN Hours (excl. Admin, DON)]]/Nurse[[#This Row],[MDS Census]]</f>
        <v>0.21444594263299821</v>
      </c>
      <c r="J261" s="4">
        <f>SUM(Nurse[[#This Row],[RN Hours (excl. Admin, DON)]],Nurse[[#This Row],[RN Admin Hours]],Nurse[[#This Row],[RN DON Hours]],Nurse[[#This Row],[LPN Hours (excl. Admin)]],Nurse[[#This Row],[LPN Admin Hours]],Nurse[[#This Row],[CNA Hours]],Nurse[[#This Row],[NA TR Hours]],Nurse[[#This Row],[Med Aide/Tech Hours]])</f>
        <v>337.3971739130435</v>
      </c>
      <c r="K261" s="4">
        <f>SUM(Nurse[[#This Row],[RN Hours (excl. Admin, DON)]],Nurse[[#This Row],[LPN Hours (excl. Admin)]],Nurse[[#This Row],[CNA Hours]],Nurse[[#This Row],[NA TR Hours]],Nurse[[#This Row],[Med Aide/Tech Hours]])</f>
        <v>327.25206521739136</v>
      </c>
      <c r="L261" s="4">
        <f>SUM(Nurse[[#This Row],[RN Hours (excl. Admin, DON)]],Nurse[[#This Row],[RN Admin Hours]],Nurse[[#This Row],[RN DON Hours]])</f>
        <v>29.160869565217389</v>
      </c>
      <c r="M261" s="4">
        <v>19.015760869565213</v>
      </c>
      <c r="N261" s="4">
        <v>5.1016304347826091</v>
      </c>
      <c r="O261" s="4">
        <v>5.0434782608695654</v>
      </c>
      <c r="P261" s="4">
        <f>SUM(Nurse[[#This Row],[LPN Hours (excl. Admin)]],Nurse[[#This Row],[LPN Admin Hours]])</f>
        <v>133.83597826086961</v>
      </c>
      <c r="Q261" s="4">
        <v>133.83597826086961</v>
      </c>
      <c r="R261" s="4">
        <v>0</v>
      </c>
      <c r="S261" s="4">
        <f>SUM(Nurse[[#This Row],[CNA Hours]],Nurse[[#This Row],[NA TR Hours]],Nurse[[#This Row],[Med Aide/Tech Hours]])</f>
        <v>174.40032608695654</v>
      </c>
      <c r="T261" s="4">
        <v>166.48315217391306</v>
      </c>
      <c r="U261" s="4">
        <v>7.9171739130434773</v>
      </c>
      <c r="V261" s="4">
        <v>0</v>
      </c>
      <c r="W2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119.57065217391305</v>
      </c>
      <c r="X261" s="4">
        <v>1.8152173913043479</v>
      </c>
      <c r="Y261" s="4">
        <v>0</v>
      </c>
      <c r="Z261" s="4">
        <v>0</v>
      </c>
      <c r="AA261" s="4">
        <v>57.176630434782609</v>
      </c>
      <c r="AB261" s="4">
        <v>0</v>
      </c>
      <c r="AC261" s="4">
        <v>60.578804347826086</v>
      </c>
      <c r="AD261" s="4">
        <v>0</v>
      </c>
      <c r="AE261" s="4">
        <v>0</v>
      </c>
      <c r="AF261" s="1">
        <v>235663</v>
      </c>
      <c r="AG261" s="1">
        <v>5</v>
      </c>
      <c r="AH261"/>
    </row>
    <row r="262" spans="1:34" x14ac:dyDescent="0.25">
      <c r="A262" t="s">
        <v>433</v>
      </c>
      <c r="B262" t="s">
        <v>398</v>
      </c>
      <c r="C262" t="s">
        <v>717</v>
      </c>
      <c r="D262" t="s">
        <v>501</v>
      </c>
      <c r="E262" s="4">
        <v>52.108695652173914</v>
      </c>
      <c r="F262" s="4">
        <f>Nurse[[#This Row],[Total Nurse Staff Hours]]/Nurse[[#This Row],[MDS Census]]</f>
        <v>3.5646307884856081</v>
      </c>
      <c r="G262" s="4">
        <f>Nurse[[#This Row],[Total Direct Care Staff Hours]]/Nurse[[#This Row],[MDS Census]]</f>
        <v>3.0508698372966223</v>
      </c>
      <c r="H262" s="4">
        <f>Nurse[[#This Row],[Total RN Hours (w/ Admin, DON)]]/Nurse[[#This Row],[MDS Census]]</f>
        <v>0.48292031706299537</v>
      </c>
      <c r="I262" s="4">
        <f>Nurse[[#This Row],[RN Hours (excl. Admin, DON)]]/Nurse[[#This Row],[MDS Census]]</f>
        <v>0.18008969545264913</v>
      </c>
      <c r="J262" s="4">
        <f>SUM(Nurse[[#This Row],[RN Hours (excl. Admin, DON)]],Nurse[[#This Row],[RN Admin Hours]],Nurse[[#This Row],[RN DON Hours]],Nurse[[#This Row],[LPN Hours (excl. Admin)]],Nurse[[#This Row],[LPN Admin Hours]],Nurse[[#This Row],[CNA Hours]],Nurse[[#This Row],[NA TR Hours]],Nurse[[#This Row],[Med Aide/Tech Hours]])</f>
        <v>185.74826086956529</v>
      </c>
      <c r="K262" s="4">
        <f>SUM(Nurse[[#This Row],[RN Hours (excl. Admin, DON)]],Nurse[[#This Row],[LPN Hours (excl. Admin)]],Nurse[[#This Row],[CNA Hours]],Nurse[[#This Row],[NA TR Hours]],Nurse[[#This Row],[Med Aide/Tech Hours]])</f>
        <v>158.97684782608704</v>
      </c>
      <c r="L262" s="4">
        <f>SUM(Nurse[[#This Row],[RN Hours (excl. Admin, DON)]],Nurse[[#This Row],[RN Admin Hours]],Nurse[[#This Row],[RN DON Hours]])</f>
        <v>25.164347826086956</v>
      </c>
      <c r="M262" s="4">
        <v>9.3842391304347821</v>
      </c>
      <c r="N262" s="4">
        <v>11.051847826086956</v>
      </c>
      <c r="O262" s="4">
        <v>4.7282608695652177</v>
      </c>
      <c r="P262" s="4">
        <f>SUM(Nurse[[#This Row],[LPN Hours (excl. Admin)]],Nurse[[#This Row],[LPN Admin Hours]])</f>
        <v>78.1408695652174</v>
      </c>
      <c r="Q262" s="4">
        <v>67.149565217391313</v>
      </c>
      <c r="R262" s="4">
        <v>10.991304347826089</v>
      </c>
      <c r="S262" s="4">
        <f>SUM(Nurse[[#This Row],[CNA Hours]],Nurse[[#This Row],[NA TR Hours]],Nurse[[#This Row],[Med Aide/Tech Hours]])</f>
        <v>82.443043478260947</v>
      </c>
      <c r="T262" s="4">
        <v>82.443043478260947</v>
      </c>
      <c r="U262" s="4">
        <v>0</v>
      </c>
      <c r="V262" s="4">
        <v>0</v>
      </c>
      <c r="W2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2" s="4">
        <v>0</v>
      </c>
      <c r="Y262" s="4">
        <v>0</v>
      </c>
      <c r="Z262" s="4">
        <v>0</v>
      </c>
      <c r="AA262" s="4">
        <v>0</v>
      </c>
      <c r="AB262" s="4">
        <v>0</v>
      </c>
      <c r="AC262" s="4">
        <v>0</v>
      </c>
      <c r="AD262" s="4">
        <v>0</v>
      </c>
      <c r="AE262" s="4">
        <v>0</v>
      </c>
      <c r="AF262" s="1">
        <v>235718</v>
      </c>
      <c r="AG262" s="1">
        <v>5</v>
      </c>
      <c r="AH262"/>
    </row>
    <row r="263" spans="1:34" x14ac:dyDescent="0.25">
      <c r="A263" t="s">
        <v>433</v>
      </c>
      <c r="B263" t="s">
        <v>386</v>
      </c>
      <c r="C263" t="s">
        <v>579</v>
      </c>
      <c r="D263" t="s">
        <v>501</v>
      </c>
      <c r="E263" s="4">
        <v>19.347826086956523</v>
      </c>
      <c r="F263" s="4">
        <f>Nurse[[#This Row],[Total Nurse Staff Hours]]/Nurse[[#This Row],[MDS Census]]</f>
        <v>1.9114606741573033</v>
      </c>
      <c r="G263" s="4">
        <f>Nurse[[#This Row],[Total Direct Care Staff Hours]]/Nurse[[#This Row],[MDS Census]]</f>
        <v>1.7316853932584271</v>
      </c>
      <c r="H263" s="4">
        <f>Nurse[[#This Row],[Total RN Hours (w/ Admin, DON)]]/Nurse[[#This Row],[MDS Census]]</f>
        <v>0.588932584269663</v>
      </c>
      <c r="I263" s="4">
        <f>Nurse[[#This Row],[RN Hours (excl. Admin, DON)]]/Nurse[[#This Row],[MDS Census]]</f>
        <v>0.40915730337078665</v>
      </c>
      <c r="J263" s="4">
        <f>SUM(Nurse[[#This Row],[RN Hours (excl. Admin, DON)]],Nurse[[#This Row],[RN Admin Hours]],Nurse[[#This Row],[RN DON Hours]],Nurse[[#This Row],[LPN Hours (excl. Admin)]],Nurse[[#This Row],[LPN Admin Hours]],Nurse[[#This Row],[CNA Hours]],Nurse[[#This Row],[NA TR Hours]],Nurse[[#This Row],[Med Aide/Tech Hours]])</f>
        <v>36.982608695652175</v>
      </c>
      <c r="K263" s="4">
        <f>SUM(Nurse[[#This Row],[RN Hours (excl. Admin, DON)]],Nurse[[#This Row],[LPN Hours (excl. Admin)]],Nurse[[#This Row],[CNA Hours]],Nurse[[#This Row],[NA TR Hours]],Nurse[[#This Row],[Med Aide/Tech Hours]])</f>
        <v>33.504347826086963</v>
      </c>
      <c r="L263" s="4">
        <f>SUM(Nurse[[#This Row],[RN Hours (excl. Admin, DON)]],Nurse[[#This Row],[RN Admin Hours]],Nurse[[#This Row],[RN DON Hours]])</f>
        <v>11.394565217391307</v>
      </c>
      <c r="M263" s="4">
        <v>7.9163043478260899</v>
      </c>
      <c r="N263" s="4">
        <v>0.43478260869565216</v>
      </c>
      <c r="O263" s="4">
        <v>3.0434782608695654</v>
      </c>
      <c r="P263" s="4">
        <f>SUM(Nurse[[#This Row],[LPN Hours (excl. Admin)]],Nurse[[#This Row],[LPN Admin Hours]])</f>
        <v>19.146739130434781</v>
      </c>
      <c r="Q263" s="4">
        <v>19.146739130434781</v>
      </c>
      <c r="R263" s="4">
        <v>0</v>
      </c>
      <c r="S263" s="4">
        <f>SUM(Nurse[[#This Row],[CNA Hours]],Nurse[[#This Row],[NA TR Hours]],Nurse[[#This Row],[Med Aide/Tech Hours]])</f>
        <v>6.4413043478260876</v>
      </c>
      <c r="T263" s="4">
        <v>6.4413043478260876</v>
      </c>
      <c r="U263" s="4">
        <v>0</v>
      </c>
      <c r="V263" s="4">
        <v>0</v>
      </c>
      <c r="W2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3" s="4">
        <v>0</v>
      </c>
      <c r="Y263" s="4">
        <v>0</v>
      </c>
      <c r="Z263" s="4">
        <v>0</v>
      </c>
      <c r="AA263" s="4">
        <v>0</v>
      </c>
      <c r="AB263" s="4">
        <v>0</v>
      </c>
      <c r="AC263" s="4">
        <v>0</v>
      </c>
      <c r="AD263" s="4">
        <v>0</v>
      </c>
      <c r="AE263" s="4">
        <v>0</v>
      </c>
      <c r="AF263" s="1">
        <v>235703</v>
      </c>
      <c r="AG263" s="1">
        <v>5</v>
      </c>
      <c r="AH263"/>
    </row>
    <row r="264" spans="1:34" x14ac:dyDescent="0.25">
      <c r="A264" t="s">
        <v>433</v>
      </c>
      <c r="B264" t="s">
        <v>272</v>
      </c>
      <c r="C264" t="s">
        <v>660</v>
      </c>
      <c r="D264" t="s">
        <v>501</v>
      </c>
      <c r="E264" s="4">
        <v>15.260869565217391</v>
      </c>
      <c r="F264" s="4">
        <f>Nurse[[#This Row],[Total Nurse Staff Hours]]/Nurse[[#This Row],[MDS Census]]</f>
        <v>4.9065384615384611</v>
      </c>
      <c r="G264" s="4">
        <f>Nurse[[#This Row],[Total Direct Care Staff Hours]]/Nurse[[#This Row],[MDS Census]]</f>
        <v>4.2877279202279199</v>
      </c>
      <c r="H264" s="4">
        <f>Nurse[[#This Row],[Total RN Hours (w/ Admin, DON)]]/Nurse[[#This Row],[MDS Census]]</f>
        <v>1.5163034188034188</v>
      </c>
      <c r="I264" s="4">
        <f>Nurse[[#This Row],[RN Hours (excl. Admin, DON)]]/Nurse[[#This Row],[MDS Census]]</f>
        <v>0.89749287749287732</v>
      </c>
      <c r="J264" s="4">
        <f>SUM(Nurse[[#This Row],[RN Hours (excl. Admin, DON)]],Nurse[[#This Row],[RN Admin Hours]],Nurse[[#This Row],[RN DON Hours]],Nurse[[#This Row],[LPN Hours (excl. Admin)]],Nurse[[#This Row],[LPN Admin Hours]],Nurse[[#This Row],[CNA Hours]],Nurse[[#This Row],[NA TR Hours]],Nurse[[#This Row],[Med Aide/Tech Hours]])</f>
        <v>74.878043478260864</v>
      </c>
      <c r="K264" s="4">
        <f>SUM(Nurse[[#This Row],[RN Hours (excl. Admin, DON)]],Nurse[[#This Row],[LPN Hours (excl. Admin)]],Nurse[[#This Row],[CNA Hours]],Nurse[[#This Row],[NA TR Hours]],Nurse[[#This Row],[Med Aide/Tech Hours]])</f>
        <v>65.434456521739122</v>
      </c>
      <c r="L264" s="4">
        <f>SUM(Nurse[[#This Row],[RN Hours (excl. Admin, DON)]],Nurse[[#This Row],[RN Admin Hours]],Nurse[[#This Row],[RN DON Hours]])</f>
        <v>23.140108695652174</v>
      </c>
      <c r="M264" s="4">
        <v>13.696521739130432</v>
      </c>
      <c r="N264" s="4">
        <v>4.2261956521739128</v>
      </c>
      <c r="O264" s="4">
        <v>5.2173913043478262</v>
      </c>
      <c r="P264" s="4">
        <f>SUM(Nurse[[#This Row],[LPN Hours (excl. Admin)]],Nurse[[#This Row],[LPN Admin Hours]])</f>
        <v>16.845869565217384</v>
      </c>
      <c r="Q264" s="4">
        <v>16.845869565217384</v>
      </c>
      <c r="R264" s="4">
        <v>0</v>
      </c>
      <c r="S264" s="4">
        <f>SUM(Nurse[[#This Row],[CNA Hours]],Nurse[[#This Row],[NA TR Hours]],Nurse[[#This Row],[Med Aide/Tech Hours]])</f>
        <v>34.892065217391306</v>
      </c>
      <c r="T264" s="4">
        <v>33.387282608695656</v>
      </c>
      <c r="U264" s="4">
        <v>1.5047826086956522</v>
      </c>
      <c r="V264" s="4">
        <v>0</v>
      </c>
      <c r="W2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4" s="4">
        <v>0</v>
      </c>
      <c r="Y264" s="4">
        <v>0</v>
      </c>
      <c r="Z264" s="4">
        <v>0</v>
      </c>
      <c r="AA264" s="4">
        <v>0</v>
      </c>
      <c r="AB264" s="4">
        <v>0</v>
      </c>
      <c r="AC264" s="4">
        <v>0</v>
      </c>
      <c r="AD264" s="4">
        <v>0</v>
      </c>
      <c r="AE264" s="4">
        <v>0</v>
      </c>
      <c r="AF264" s="1">
        <v>235523</v>
      </c>
      <c r="AG264" s="1">
        <v>5</v>
      </c>
      <c r="AH264"/>
    </row>
    <row r="265" spans="1:34" x14ac:dyDescent="0.25">
      <c r="A265" t="s">
        <v>433</v>
      </c>
      <c r="B265" t="s">
        <v>82</v>
      </c>
      <c r="C265" t="s">
        <v>629</v>
      </c>
      <c r="D265" t="s">
        <v>474</v>
      </c>
      <c r="E265" s="4">
        <v>119.19565217391305</v>
      </c>
      <c r="F265" s="4">
        <f>Nurse[[#This Row],[Total Nurse Staff Hours]]/Nurse[[#This Row],[MDS Census]]</f>
        <v>3.7639175633777144</v>
      </c>
      <c r="G265" s="4">
        <f>Nurse[[#This Row],[Total Direct Care Staff Hours]]/Nurse[[#This Row],[MDS Census]]</f>
        <v>3.5635938354915209</v>
      </c>
      <c r="H265" s="4">
        <f>Nurse[[#This Row],[Total RN Hours (w/ Admin, DON)]]/Nurse[[#This Row],[MDS Census]]</f>
        <v>0.24509575050155019</v>
      </c>
      <c r="I265" s="4">
        <f>Nurse[[#This Row],[RN Hours (excl. Admin, DON)]]/Nurse[[#This Row],[MDS Census]]</f>
        <v>0.1309930694875068</v>
      </c>
      <c r="J265" s="4">
        <f>SUM(Nurse[[#This Row],[RN Hours (excl. Admin, DON)]],Nurse[[#This Row],[RN Admin Hours]],Nurse[[#This Row],[RN DON Hours]],Nurse[[#This Row],[LPN Hours (excl. Admin)]],Nurse[[#This Row],[LPN Admin Hours]],Nurse[[#This Row],[CNA Hours]],Nurse[[#This Row],[NA TR Hours]],Nurse[[#This Row],[Med Aide/Tech Hours]])</f>
        <v>448.64260869565237</v>
      </c>
      <c r="K265" s="4">
        <f>SUM(Nurse[[#This Row],[RN Hours (excl. Admin, DON)]],Nurse[[#This Row],[LPN Hours (excl. Admin)]],Nurse[[#This Row],[CNA Hours]],Nurse[[#This Row],[NA TR Hours]],Nurse[[#This Row],[Med Aide/Tech Hours]])</f>
        <v>424.76489130434805</v>
      </c>
      <c r="L265" s="4">
        <f>SUM(Nurse[[#This Row],[RN Hours (excl. Admin, DON)]],Nurse[[#This Row],[RN Admin Hours]],Nurse[[#This Row],[RN DON Hours]])</f>
        <v>29.21434782608695</v>
      </c>
      <c r="M265" s="4">
        <v>15.613804347826084</v>
      </c>
      <c r="N265" s="4">
        <v>7.6875</v>
      </c>
      <c r="O265" s="4">
        <v>5.9130434782608692</v>
      </c>
      <c r="P265" s="4">
        <f>SUM(Nurse[[#This Row],[LPN Hours (excl. Admin)]],Nurse[[#This Row],[LPN Admin Hours]])</f>
        <v>149.96195652173921</v>
      </c>
      <c r="Q265" s="4">
        <v>139.68478260869574</v>
      </c>
      <c r="R265" s="4">
        <v>10.277173913043478</v>
      </c>
      <c r="S265" s="4">
        <f>SUM(Nurse[[#This Row],[CNA Hours]],Nurse[[#This Row],[NA TR Hours]],Nurse[[#This Row],[Med Aide/Tech Hours]])</f>
        <v>269.46630434782622</v>
      </c>
      <c r="T265" s="4">
        <v>230.2271739130436</v>
      </c>
      <c r="U265" s="4">
        <v>39.239130434782609</v>
      </c>
      <c r="V265" s="4">
        <v>0</v>
      </c>
      <c r="W2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163.25673913043477</v>
      </c>
      <c r="X265" s="4">
        <v>3.7496739130434773</v>
      </c>
      <c r="Y265" s="4">
        <v>0</v>
      </c>
      <c r="Z265" s="4">
        <v>0</v>
      </c>
      <c r="AA265" s="4">
        <v>64.013586956521706</v>
      </c>
      <c r="AB265" s="4">
        <v>0</v>
      </c>
      <c r="AC265" s="4">
        <v>95.49347826086958</v>
      </c>
      <c r="AD265" s="4">
        <v>0</v>
      </c>
      <c r="AE265" s="4">
        <v>0</v>
      </c>
      <c r="AF265" s="1">
        <v>235207</v>
      </c>
      <c r="AG265" s="1">
        <v>5</v>
      </c>
      <c r="AH265"/>
    </row>
    <row r="266" spans="1:34" x14ac:dyDescent="0.25">
      <c r="A266" t="s">
        <v>433</v>
      </c>
      <c r="B266" t="s">
        <v>148</v>
      </c>
      <c r="C266" t="s">
        <v>665</v>
      </c>
      <c r="D266" t="s">
        <v>501</v>
      </c>
      <c r="E266" s="4">
        <v>38.858695652173914</v>
      </c>
      <c r="F266" s="4">
        <f>Nurse[[#This Row],[Total Nurse Staff Hours]]/Nurse[[#This Row],[MDS Census]]</f>
        <v>3.2121118881118877</v>
      </c>
      <c r="G266" s="4">
        <f>Nurse[[#This Row],[Total Direct Care Staff Hours]]/Nurse[[#This Row],[MDS Census]]</f>
        <v>2.7692867132867125</v>
      </c>
      <c r="H266" s="4">
        <f>Nurse[[#This Row],[Total RN Hours (w/ Admin, DON)]]/Nurse[[#This Row],[MDS Census]]</f>
        <v>0.32120279720279721</v>
      </c>
      <c r="I266" s="4">
        <f>Nurse[[#This Row],[RN Hours (excl. Admin, DON)]]/Nurse[[#This Row],[MDS Census]]</f>
        <v>0.1575664335664336</v>
      </c>
      <c r="J266" s="4">
        <f>SUM(Nurse[[#This Row],[RN Hours (excl. Admin, DON)]],Nurse[[#This Row],[RN Admin Hours]],Nurse[[#This Row],[RN DON Hours]],Nurse[[#This Row],[LPN Hours (excl. Admin)]],Nurse[[#This Row],[LPN Admin Hours]],Nurse[[#This Row],[CNA Hours]],Nurse[[#This Row],[NA TR Hours]],Nurse[[#This Row],[Med Aide/Tech Hours]])</f>
        <v>124.81847826086955</v>
      </c>
      <c r="K266" s="4">
        <f>SUM(Nurse[[#This Row],[RN Hours (excl. Admin, DON)]],Nurse[[#This Row],[LPN Hours (excl. Admin)]],Nurse[[#This Row],[CNA Hours]],Nurse[[#This Row],[NA TR Hours]],Nurse[[#This Row],[Med Aide/Tech Hours]])</f>
        <v>107.61086956521737</v>
      </c>
      <c r="L266" s="4">
        <f>SUM(Nurse[[#This Row],[RN Hours (excl. Admin, DON)]],Nurse[[#This Row],[RN Admin Hours]],Nurse[[#This Row],[RN DON Hours]])</f>
        <v>12.481521739130436</v>
      </c>
      <c r="M266" s="4">
        <v>6.1228260869565228</v>
      </c>
      <c r="N266" s="4">
        <v>6.3586956521739131</v>
      </c>
      <c r="O266" s="4">
        <v>0</v>
      </c>
      <c r="P266" s="4">
        <f>SUM(Nurse[[#This Row],[LPN Hours (excl. Admin)]],Nurse[[#This Row],[LPN Admin Hours]])</f>
        <v>51.622826086956515</v>
      </c>
      <c r="Q266" s="4">
        <v>40.773913043478252</v>
      </c>
      <c r="R266" s="4">
        <v>10.848913043478261</v>
      </c>
      <c r="S266" s="4">
        <f>SUM(Nurse[[#This Row],[CNA Hours]],Nurse[[#This Row],[NA TR Hours]],Nurse[[#This Row],[Med Aide/Tech Hours]])</f>
        <v>60.714130434782604</v>
      </c>
      <c r="T266" s="4">
        <v>60.714130434782604</v>
      </c>
      <c r="U266" s="4">
        <v>0</v>
      </c>
      <c r="V266" s="4">
        <v>0</v>
      </c>
      <c r="W2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6" s="4">
        <v>0</v>
      </c>
      <c r="Y266" s="4">
        <v>0</v>
      </c>
      <c r="Z266" s="4">
        <v>0</v>
      </c>
      <c r="AA266" s="4">
        <v>0</v>
      </c>
      <c r="AB266" s="4">
        <v>0</v>
      </c>
      <c r="AC266" s="4">
        <v>0</v>
      </c>
      <c r="AD266" s="4">
        <v>0</v>
      </c>
      <c r="AE266" s="4">
        <v>0</v>
      </c>
      <c r="AF266" s="1">
        <v>235322</v>
      </c>
      <c r="AG266" s="1">
        <v>5</v>
      </c>
      <c r="AH266"/>
    </row>
    <row r="267" spans="1:34" x14ac:dyDescent="0.25">
      <c r="A267" t="s">
        <v>433</v>
      </c>
      <c r="B267" t="s">
        <v>47</v>
      </c>
      <c r="C267" t="s">
        <v>615</v>
      </c>
      <c r="D267" t="s">
        <v>477</v>
      </c>
      <c r="E267" s="4">
        <v>63.945652173913047</v>
      </c>
      <c r="F267" s="4">
        <f>Nurse[[#This Row],[Total Nurse Staff Hours]]/Nurse[[#This Row],[MDS Census]]</f>
        <v>3.7636766955634884</v>
      </c>
      <c r="G267" s="4">
        <f>Nurse[[#This Row],[Total Direct Care Staff Hours]]/Nurse[[#This Row],[MDS Census]]</f>
        <v>3.3159714431412541</v>
      </c>
      <c r="H267" s="4">
        <f>Nurse[[#This Row],[Total RN Hours (w/ Admin, DON)]]/Nurse[[#This Row],[MDS Census]]</f>
        <v>1.3060105388407275</v>
      </c>
      <c r="I267" s="4">
        <f>Nurse[[#This Row],[RN Hours (excl. Admin, DON)]]/Nurse[[#This Row],[MDS Census]]</f>
        <v>0.93921638619751791</v>
      </c>
      <c r="J267" s="4">
        <f>SUM(Nurse[[#This Row],[RN Hours (excl. Admin, DON)]],Nurse[[#This Row],[RN Admin Hours]],Nurse[[#This Row],[RN DON Hours]],Nurse[[#This Row],[LPN Hours (excl. Admin)]],Nurse[[#This Row],[LPN Admin Hours]],Nurse[[#This Row],[CNA Hours]],Nurse[[#This Row],[NA TR Hours]],Nurse[[#This Row],[Med Aide/Tech Hours]])</f>
        <v>240.67076086956524</v>
      </c>
      <c r="K267" s="4">
        <f>SUM(Nurse[[#This Row],[RN Hours (excl. Admin, DON)]],Nurse[[#This Row],[LPN Hours (excl. Admin)]],Nurse[[#This Row],[CNA Hours]],Nurse[[#This Row],[NA TR Hours]],Nurse[[#This Row],[Med Aide/Tech Hours]])</f>
        <v>212.04195652173911</v>
      </c>
      <c r="L267" s="4">
        <f>SUM(Nurse[[#This Row],[RN Hours (excl. Admin, DON)]],Nurse[[#This Row],[RN Admin Hours]],Nurse[[#This Row],[RN DON Hours]])</f>
        <v>83.513695652173908</v>
      </c>
      <c r="M267" s="4">
        <v>60.058804347826069</v>
      </c>
      <c r="N267" s="4">
        <v>19.020108695652176</v>
      </c>
      <c r="O267" s="4">
        <v>4.4347826086956523</v>
      </c>
      <c r="P267" s="4">
        <f>SUM(Nurse[[#This Row],[LPN Hours (excl. Admin)]],Nurse[[#This Row],[LPN Admin Hours]])</f>
        <v>27.932608695652167</v>
      </c>
      <c r="Q267" s="4">
        <v>22.758695652173905</v>
      </c>
      <c r="R267" s="4">
        <v>5.1739130434782608</v>
      </c>
      <c r="S267" s="4">
        <f>SUM(Nurse[[#This Row],[CNA Hours]],Nurse[[#This Row],[NA TR Hours]],Nurse[[#This Row],[Med Aide/Tech Hours]])</f>
        <v>129.22445652173914</v>
      </c>
      <c r="T267" s="4">
        <v>117.2713043478261</v>
      </c>
      <c r="U267" s="4">
        <v>11.953152173913043</v>
      </c>
      <c r="V267" s="4">
        <v>0</v>
      </c>
      <c r="W2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7" s="4">
        <v>0</v>
      </c>
      <c r="Y267" s="4">
        <v>0</v>
      </c>
      <c r="Z267" s="4">
        <v>0</v>
      </c>
      <c r="AA267" s="4">
        <v>0</v>
      </c>
      <c r="AB267" s="4">
        <v>0</v>
      </c>
      <c r="AC267" s="4">
        <v>0</v>
      </c>
      <c r="AD267" s="4">
        <v>0</v>
      </c>
      <c r="AE267" s="4">
        <v>0</v>
      </c>
      <c r="AF267" s="1">
        <v>235072</v>
      </c>
      <c r="AG267" s="1">
        <v>5</v>
      </c>
      <c r="AH267"/>
    </row>
    <row r="268" spans="1:34" x14ac:dyDescent="0.25">
      <c r="A268" t="s">
        <v>433</v>
      </c>
      <c r="B268" t="s">
        <v>6</v>
      </c>
      <c r="C268" t="s">
        <v>586</v>
      </c>
      <c r="D268" t="s">
        <v>483</v>
      </c>
      <c r="E268" s="4">
        <v>71.315217391304344</v>
      </c>
      <c r="F268" s="4">
        <f>Nurse[[#This Row],[Total Nurse Staff Hours]]/Nurse[[#This Row],[MDS Census]]</f>
        <v>6.832658131382412</v>
      </c>
      <c r="G268" s="4">
        <f>Nurse[[#This Row],[Total Direct Care Staff Hours]]/Nurse[[#This Row],[MDS Census]]</f>
        <v>6.2384163999390339</v>
      </c>
      <c r="H268" s="4">
        <f>Nurse[[#This Row],[Total RN Hours (w/ Admin, DON)]]/Nurse[[#This Row],[MDS Census]]</f>
        <v>1.9463603109282122</v>
      </c>
      <c r="I268" s="4">
        <f>Nurse[[#This Row],[RN Hours (excl. Admin, DON)]]/Nurse[[#This Row],[MDS Census]]</f>
        <v>1.4184194482548393</v>
      </c>
      <c r="J268" s="4">
        <f>SUM(Nurse[[#This Row],[RN Hours (excl. Admin, DON)]],Nurse[[#This Row],[RN Admin Hours]],Nurse[[#This Row],[RN DON Hours]],Nurse[[#This Row],[LPN Hours (excl. Admin)]],Nurse[[#This Row],[LPN Admin Hours]],Nurse[[#This Row],[CNA Hours]],Nurse[[#This Row],[NA TR Hours]],Nurse[[#This Row],[Med Aide/Tech Hours]])</f>
        <v>487.27250000000004</v>
      </c>
      <c r="K268" s="4">
        <f>SUM(Nurse[[#This Row],[RN Hours (excl. Admin, DON)]],Nurse[[#This Row],[LPN Hours (excl. Admin)]],Nurse[[#This Row],[CNA Hours]],Nurse[[#This Row],[NA TR Hours]],Nurse[[#This Row],[Med Aide/Tech Hours]])</f>
        <v>444.89402173913044</v>
      </c>
      <c r="L268" s="4">
        <f>SUM(Nurse[[#This Row],[RN Hours (excl. Admin, DON)]],Nurse[[#This Row],[RN Admin Hours]],Nurse[[#This Row],[RN DON Hours]])</f>
        <v>138.80510869565217</v>
      </c>
      <c r="M268" s="4">
        <v>101.15489130434783</v>
      </c>
      <c r="N268" s="4">
        <v>32.959999999999994</v>
      </c>
      <c r="O268" s="4">
        <v>4.6902173913043477</v>
      </c>
      <c r="P268" s="4">
        <f>SUM(Nurse[[#This Row],[LPN Hours (excl. Admin)]],Nurse[[#This Row],[LPN Admin Hours]])</f>
        <v>56.853260869565219</v>
      </c>
      <c r="Q268" s="4">
        <v>52.125</v>
      </c>
      <c r="R268" s="4">
        <v>4.7282608695652177</v>
      </c>
      <c r="S268" s="4">
        <f>SUM(Nurse[[#This Row],[CNA Hours]],Nurse[[#This Row],[NA TR Hours]],Nurse[[#This Row],[Med Aide/Tech Hours]])</f>
        <v>291.61413043478262</v>
      </c>
      <c r="T268" s="4">
        <v>291.61413043478262</v>
      </c>
      <c r="U268" s="4">
        <v>0</v>
      </c>
      <c r="V268" s="4">
        <v>0</v>
      </c>
      <c r="W2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8" s="4">
        <v>0</v>
      </c>
      <c r="Y268" s="4">
        <v>0</v>
      </c>
      <c r="Z268" s="4">
        <v>0</v>
      </c>
      <c r="AA268" s="4">
        <v>0</v>
      </c>
      <c r="AB268" s="4">
        <v>0</v>
      </c>
      <c r="AC268" s="4">
        <v>0</v>
      </c>
      <c r="AD268" s="4">
        <v>0</v>
      </c>
      <c r="AE268" s="4">
        <v>0</v>
      </c>
      <c r="AF268" s="1">
        <v>235002</v>
      </c>
      <c r="AG268" s="1">
        <v>5</v>
      </c>
      <c r="AH268"/>
    </row>
    <row r="269" spans="1:34" x14ac:dyDescent="0.25">
      <c r="A269" t="s">
        <v>433</v>
      </c>
      <c r="B269" t="s">
        <v>255</v>
      </c>
      <c r="C269" t="s">
        <v>629</v>
      </c>
      <c r="D269" t="s">
        <v>474</v>
      </c>
      <c r="E269" s="4">
        <v>85.75</v>
      </c>
      <c r="F269" s="4">
        <f>Nurse[[#This Row],[Total Nurse Staff Hours]]/Nurse[[#This Row],[MDS Census]]</f>
        <v>5.3339219165927245</v>
      </c>
      <c r="G269" s="4">
        <f>Nurse[[#This Row],[Total Direct Care Staff Hours]]/Nurse[[#This Row],[MDS Census]]</f>
        <v>5.2018177208771723</v>
      </c>
      <c r="H269" s="4">
        <f>Nurse[[#This Row],[Total RN Hours (w/ Admin, DON)]]/Nurse[[#This Row],[MDS Census]]</f>
        <v>0.33604259094942329</v>
      </c>
      <c r="I269" s="4">
        <f>Nurse[[#This Row],[RN Hours (excl. Admin, DON)]]/Nurse[[#This Row],[MDS Census]]</f>
        <v>0.20393839523386997</v>
      </c>
      <c r="J269" s="4">
        <f>SUM(Nurse[[#This Row],[RN Hours (excl. Admin, DON)]],Nurse[[#This Row],[RN Admin Hours]],Nurse[[#This Row],[RN DON Hours]],Nurse[[#This Row],[LPN Hours (excl. Admin)]],Nurse[[#This Row],[LPN Admin Hours]],Nurse[[#This Row],[CNA Hours]],Nurse[[#This Row],[NA TR Hours]],Nurse[[#This Row],[Med Aide/Tech Hours]])</f>
        <v>457.38380434782613</v>
      </c>
      <c r="K269" s="4">
        <f>SUM(Nurse[[#This Row],[RN Hours (excl. Admin, DON)]],Nurse[[#This Row],[LPN Hours (excl. Admin)]],Nurse[[#This Row],[CNA Hours]],Nurse[[#This Row],[NA TR Hours]],Nurse[[#This Row],[Med Aide/Tech Hours]])</f>
        <v>446.05586956521751</v>
      </c>
      <c r="L269" s="4">
        <f>SUM(Nurse[[#This Row],[RN Hours (excl. Admin, DON)]],Nurse[[#This Row],[RN Admin Hours]],Nurse[[#This Row],[RN DON Hours]])</f>
        <v>28.815652173913048</v>
      </c>
      <c r="M269" s="4">
        <v>17.487717391304351</v>
      </c>
      <c r="N269" s="4">
        <v>5.5888043478260867</v>
      </c>
      <c r="O269" s="4">
        <v>5.7391304347826084</v>
      </c>
      <c r="P269" s="4">
        <f>SUM(Nurse[[#This Row],[LPN Hours (excl. Admin)]],Nurse[[#This Row],[LPN Admin Hours]])</f>
        <v>170.78119565217389</v>
      </c>
      <c r="Q269" s="4">
        <v>170.78119565217389</v>
      </c>
      <c r="R269" s="4">
        <v>0</v>
      </c>
      <c r="S269" s="4">
        <f>SUM(Nurse[[#This Row],[CNA Hours]],Nurse[[#This Row],[NA TR Hours]],Nurse[[#This Row],[Med Aide/Tech Hours]])</f>
        <v>257.78695652173923</v>
      </c>
      <c r="T269" s="4">
        <v>241.03804347826099</v>
      </c>
      <c r="U269" s="4">
        <v>12.051413043478263</v>
      </c>
      <c r="V269" s="4">
        <v>4.6974999999999998</v>
      </c>
      <c r="W2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109.70543478260871</v>
      </c>
      <c r="X269" s="4">
        <v>4.9294565217391302</v>
      </c>
      <c r="Y269" s="4">
        <v>0.34782608695652173</v>
      </c>
      <c r="Z269" s="4">
        <v>0</v>
      </c>
      <c r="AA269" s="4">
        <v>22.025217391304345</v>
      </c>
      <c r="AB269" s="4">
        <v>0</v>
      </c>
      <c r="AC269" s="4">
        <v>77.705434782608705</v>
      </c>
      <c r="AD269" s="4">
        <v>0</v>
      </c>
      <c r="AE269" s="4">
        <v>4.6974999999999998</v>
      </c>
      <c r="AF269" s="1">
        <v>235500</v>
      </c>
      <c r="AG269" s="1">
        <v>5</v>
      </c>
      <c r="AH269"/>
    </row>
    <row r="270" spans="1:34" x14ac:dyDescent="0.25">
      <c r="A270" t="s">
        <v>433</v>
      </c>
      <c r="B270" t="s">
        <v>332</v>
      </c>
      <c r="C270" t="s">
        <v>617</v>
      </c>
      <c r="D270" t="s">
        <v>523</v>
      </c>
      <c r="E270" s="4">
        <v>20.336956521739129</v>
      </c>
      <c r="F270" s="4">
        <f>Nurse[[#This Row],[Total Nurse Staff Hours]]/Nurse[[#This Row],[MDS Census]]</f>
        <v>5.0219134152859439</v>
      </c>
      <c r="G270" s="4">
        <f>Nurse[[#This Row],[Total Direct Care Staff Hours]]/Nurse[[#This Row],[MDS Census]]</f>
        <v>4.407001603420631</v>
      </c>
      <c r="H270" s="4">
        <f>Nurse[[#This Row],[Total RN Hours (w/ Admin, DON)]]/Nurse[[#This Row],[MDS Census]]</f>
        <v>1.2030999465526457</v>
      </c>
      <c r="I270" s="4">
        <f>Nurse[[#This Row],[RN Hours (excl. Admin, DON)]]/Nurse[[#This Row],[MDS Census]]</f>
        <v>0.70603955104222338</v>
      </c>
      <c r="J270" s="4">
        <f>SUM(Nurse[[#This Row],[RN Hours (excl. Admin, DON)]],Nurse[[#This Row],[RN Admin Hours]],Nurse[[#This Row],[RN DON Hours]],Nurse[[#This Row],[LPN Hours (excl. Admin)]],Nurse[[#This Row],[LPN Admin Hours]],Nurse[[#This Row],[CNA Hours]],Nurse[[#This Row],[NA TR Hours]],Nurse[[#This Row],[Med Aide/Tech Hours]])</f>
        <v>102.1304347826087</v>
      </c>
      <c r="K270" s="4">
        <f>SUM(Nurse[[#This Row],[RN Hours (excl. Admin, DON)]],Nurse[[#This Row],[LPN Hours (excl. Admin)]],Nurse[[#This Row],[CNA Hours]],Nurse[[#This Row],[NA TR Hours]],Nurse[[#This Row],[Med Aide/Tech Hours]])</f>
        <v>89.625</v>
      </c>
      <c r="L270" s="4">
        <f>SUM(Nurse[[#This Row],[RN Hours (excl. Admin, DON)]],Nurse[[#This Row],[RN Admin Hours]],Nurse[[#This Row],[RN DON Hours]])</f>
        <v>24.467391304347824</v>
      </c>
      <c r="M270" s="4">
        <v>14.358695652173912</v>
      </c>
      <c r="N270" s="4">
        <v>5.0516304347826084</v>
      </c>
      <c r="O270" s="4">
        <v>5.0570652173913047</v>
      </c>
      <c r="P270" s="4">
        <f>SUM(Nurse[[#This Row],[LPN Hours (excl. Admin)]],Nurse[[#This Row],[LPN Admin Hours]])</f>
        <v>12.573369565217392</v>
      </c>
      <c r="Q270" s="4">
        <v>10.176630434782609</v>
      </c>
      <c r="R270" s="4">
        <v>2.3967391304347827</v>
      </c>
      <c r="S270" s="4">
        <f>SUM(Nurse[[#This Row],[CNA Hours]],Nurse[[#This Row],[NA TR Hours]],Nurse[[#This Row],[Med Aide/Tech Hours]])</f>
        <v>65.089673913043484</v>
      </c>
      <c r="T270" s="4">
        <v>63.092391304347828</v>
      </c>
      <c r="U270" s="4">
        <v>1.9972826086956521</v>
      </c>
      <c r="V270" s="4">
        <v>0</v>
      </c>
      <c r="W2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0" s="4">
        <v>0</v>
      </c>
      <c r="Y270" s="4">
        <v>0</v>
      </c>
      <c r="Z270" s="4">
        <v>0</v>
      </c>
      <c r="AA270" s="4">
        <v>0</v>
      </c>
      <c r="AB270" s="4">
        <v>0</v>
      </c>
      <c r="AC270" s="4">
        <v>0</v>
      </c>
      <c r="AD270" s="4">
        <v>0</v>
      </c>
      <c r="AE270" s="4">
        <v>0</v>
      </c>
      <c r="AF270" s="1">
        <v>235611</v>
      </c>
      <c r="AG270" s="1">
        <v>5</v>
      </c>
      <c r="AH270"/>
    </row>
    <row r="271" spans="1:34" x14ac:dyDescent="0.25">
      <c r="A271" t="s">
        <v>433</v>
      </c>
      <c r="B271" t="s">
        <v>401</v>
      </c>
      <c r="C271" t="s">
        <v>745</v>
      </c>
      <c r="D271" t="s">
        <v>519</v>
      </c>
      <c r="E271" s="4">
        <v>46.760869565217391</v>
      </c>
      <c r="F271" s="4">
        <f>Nurse[[#This Row],[Total Nurse Staff Hours]]/Nurse[[#This Row],[MDS Census]]</f>
        <v>3.5367317526731767</v>
      </c>
      <c r="G271" s="4">
        <f>Nurse[[#This Row],[Total Direct Care Staff Hours]]/Nurse[[#This Row],[MDS Census]]</f>
        <v>3.0573547187354739</v>
      </c>
      <c r="H271" s="4">
        <f>Nurse[[#This Row],[Total RN Hours (w/ Admin, DON)]]/Nurse[[#This Row],[MDS Census]]</f>
        <v>0.89463040446304065</v>
      </c>
      <c r="I271" s="4">
        <f>Nurse[[#This Row],[RN Hours (excl. Admin, DON)]]/Nurse[[#This Row],[MDS Census]]</f>
        <v>0.51481636448163648</v>
      </c>
      <c r="J271" s="4">
        <f>SUM(Nurse[[#This Row],[RN Hours (excl. Admin, DON)]],Nurse[[#This Row],[RN Admin Hours]],Nurse[[#This Row],[RN DON Hours]],Nurse[[#This Row],[LPN Hours (excl. Admin)]],Nurse[[#This Row],[LPN Admin Hours]],Nurse[[#This Row],[CNA Hours]],Nurse[[#This Row],[NA TR Hours]],Nurse[[#This Row],[Med Aide/Tech Hours]])</f>
        <v>165.38065217391312</v>
      </c>
      <c r="K271" s="4">
        <f>SUM(Nurse[[#This Row],[RN Hours (excl. Admin, DON)]],Nurse[[#This Row],[LPN Hours (excl. Admin)]],Nurse[[#This Row],[CNA Hours]],Nurse[[#This Row],[NA TR Hours]],Nurse[[#This Row],[Med Aide/Tech Hours]])</f>
        <v>142.9645652173914</v>
      </c>
      <c r="L271" s="4">
        <f>SUM(Nurse[[#This Row],[RN Hours (excl. Admin, DON)]],Nurse[[#This Row],[RN Admin Hours]],Nurse[[#This Row],[RN DON Hours]])</f>
        <v>41.833695652173922</v>
      </c>
      <c r="M271" s="4">
        <v>24.073260869565221</v>
      </c>
      <c r="N271" s="4">
        <v>16.945217391304347</v>
      </c>
      <c r="O271" s="4">
        <v>0.81521739130434778</v>
      </c>
      <c r="P271" s="4">
        <f>SUM(Nurse[[#This Row],[LPN Hours (excl. Admin)]],Nurse[[#This Row],[LPN Admin Hours]])</f>
        <v>47.628913043478249</v>
      </c>
      <c r="Q271" s="4">
        <v>42.973260869565202</v>
      </c>
      <c r="R271" s="4">
        <v>4.6556521739130448</v>
      </c>
      <c r="S271" s="4">
        <f>SUM(Nurse[[#This Row],[CNA Hours]],Nurse[[#This Row],[NA TR Hours]],Nurse[[#This Row],[Med Aide/Tech Hours]])</f>
        <v>75.918043478260955</v>
      </c>
      <c r="T271" s="4">
        <v>75.918043478260955</v>
      </c>
      <c r="U271" s="4">
        <v>0</v>
      </c>
      <c r="V271" s="4">
        <v>0</v>
      </c>
      <c r="W2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1" s="4">
        <v>0</v>
      </c>
      <c r="Y271" s="4">
        <v>0</v>
      </c>
      <c r="Z271" s="4">
        <v>0</v>
      </c>
      <c r="AA271" s="4">
        <v>0</v>
      </c>
      <c r="AB271" s="4">
        <v>0</v>
      </c>
      <c r="AC271" s="4">
        <v>0</v>
      </c>
      <c r="AD271" s="4">
        <v>0</v>
      </c>
      <c r="AE271" s="4">
        <v>0</v>
      </c>
      <c r="AF271" s="1">
        <v>235721</v>
      </c>
      <c r="AG271" s="1">
        <v>5</v>
      </c>
      <c r="AH271"/>
    </row>
    <row r="272" spans="1:34" x14ac:dyDescent="0.25">
      <c r="A272" t="s">
        <v>433</v>
      </c>
      <c r="B272" t="s">
        <v>305</v>
      </c>
      <c r="C272" t="s">
        <v>726</v>
      </c>
      <c r="D272" t="s">
        <v>475</v>
      </c>
      <c r="E272" s="4">
        <v>52.880434782608695</v>
      </c>
      <c r="F272" s="4">
        <f>Nurse[[#This Row],[Total Nurse Staff Hours]]/Nurse[[#This Row],[MDS Census]]</f>
        <v>3.2434696813977393</v>
      </c>
      <c r="G272" s="4">
        <f>Nurse[[#This Row],[Total Direct Care Staff Hours]]/Nurse[[#This Row],[MDS Census]]</f>
        <v>2.9554306269270301</v>
      </c>
      <c r="H272" s="4">
        <f>Nurse[[#This Row],[Total RN Hours (w/ Admin, DON)]]/Nurse[[#This Row],[MDS Census]]</f>
        <v>1.2263720452209661</v>
      </c>
      <c r="I272" s="4">
        <f>Nurse[[#This Row],[RN Hours (excl. Admin, DON)]]/Nurse[[#This Row],[MDS Census]]</f>
        <v>0.938332990750257</v>
      </c>
      <c r="J272" s="4">
        <f>SUM(Nurse[[#This Row],[RN Hours (excl. Admin, DON)]],Nurse[[#This Row],[RN Admin Hours]],Nurse[[#This Row],[RN DON Hours]],Nurse[[#This Row],[LPN Hours (excl. Admin)]],Nurse[[#This Row],[LPN Admin Hours]],Nurse[[#This Row],[CNA Hours]],Nurse[[#This Row],[NA TR Hours]],Nurse[[#This Row],[Med Aide/Tech Hours]])</f>
        <v>171.51608695652175</v>
      </c>
      <c r="K272" s="4">
        <f>SUM(Nurse[[#This Row],[RN Hours (excl. Admin, DON)]],Nurse[[#This Row],[LPN Hours (excl. Admin)]],Nurse[[#This Row],[CNA Hours]],Nurse[[#This Row],[NA TR Hours]],Nurse[[#This Row],[Med Aide/Tech Hours]])</f>
        <v>156.28445652173914</v>
      </c>
      <c r="L272" s="4">
        <f>SUM(Nurse[[#This Row],[RN Hours (excl. Admin, DON)]],Nurse[[#This Row],[RN Admin Hours]],Nurse[[#This Row],[RN DON Hours]])</f>
        <v>64.85108695652174</v>
      </c>
      <c r="M272" s="4">
        <v>49.619456521739131</v>
      </c>
      <c r="N272" s="4">
        <v>9.7533695652173904</v>
      </c>
      <c r="O272" s="4">
        <v>5.4782608695652177</v>
      </c>
      <c r="P272" s="4">
        <f>SUM(Nurse[[#This Row],[LPN Hours (excl. Admin)]],Nurse[[#This Row],[LPN Admin Hours]])</f>
        <v>10.851847826086956</v>
      </c>
      <c r="Q272" s="4">
        <v>10.851847826086956</v>
      </c>
      <c r="R272" s="4">
        <v>0</v>
      </c>
      <c r="S272" s="4">
        <f>SUM(Nurse[[#This Row],[CNA Hours]],Nurse[[#This Row],[NA TR Hours]],Nurse[[#This Row],[Med Aide/Tech Hours]])</f>
        <v>95.813152173913053</v>
      </c>
      <c r="T272" s="4">
        <v>74.646739130434796</v>
      </c>
      <c r="U272" s="4">
        <v>21.166413043478261</v>
      </c>
      <c r="V272" s="4">
        <v>0</v>
      </c>
      <c r="W2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2" s="4">
        <v>0</v>
      </c>
      <c r="Y272" s="4">
        <v>0</v>
      </c>
      <c r="Z272" s="4">
        <v>0</v>
      </c>
      <c r="AA272" s="4">
        <v>0</v>
      </c>
      <c r="AB272" s="4">
        <v>0</v>
      </c>
      <c r="AC272" s="4">
        <v>0</v>
      </c>
      <c r="AD272" s="4">
        <v>0</v>
      </c>
      <c r="AE272" s="4">
        <v>0</v>
      </c>
      <c r="AF272" s="1">
        <v>235569</v>
      </c>
      <c r="AG272" s="1">
        <v>5</v>
      </c>
      <c r="AH272"/>
    </row>
    <row r="273" spans="1:34" x14ac:dyDescent="0.25">
      <c r="A273" t="s">
        <v>433</v>
      </c>
      <c r="B273" t="s">
        <v>226</v>
      </c>
      <c r="C273" t="s">
        <v>580</v>
      </c>
      <c r="D273" t="s">
        <v>486</v>
      </c>
      <c r="E273" s="4">
        <v>20.901408450704224</v>
      </c>
      <c r="F273" s="4">
        <f>Nurse[[#This Row],[Total Nurse Staff Hours]]/Nurse[[#This Row],[MDS Census]]</f>
        <v>6.2086253369272235</v>
      </c>
      <c r="G273" s="4">
        <f>Nurse[[#This Row],[Total Direct Care Staff Hours]]/Nurse[[#This Row],[MDS Census]]</f>
        <v>5.5509433962264154</v>
      </c>
      <c r="H273" s="4">
        <f>Nurse[[#This Row],[Total RN Hours (w/ Admin, DON)]]/Nurse[[#This Row],[MDS Census]]</f>
        <v>2.3310646900269534</v>
      </c>
      <c r="I273" s="4">
        <f>Nurse[[#This Row],[RN Hours (excl. Admin, DON)]]/Nurse[[#This Row],[MDS Census]]</f>
        <v>1.6733827493261448</v>
      </c>
      <c r="J273" s="4">
        <f>SUM(Nurse[[#This Row],[RN Hours (excl. Admin, DON)]],Nurse[[#This Row],[RN Admin Hours]],Nurse[[#This Row],[RN DON Hours]],Nurse[[#This Row],[LPN Hours (excl. Admin)]],Nurse[[#This Row],[LPN Admin Hours]],Nurse[[#This Row],[CNA Hours]],Nurse[[#This Row],[NA TR Hours]],Nurse[[#This Row],[Med Aide/Tech Hours]])</f>
        <v>129.76901408450703</v>
      </c>
      <c r="K273" s="4">
        <f>SUM(Nurse[[#This Row],[RN Hours (excl. Admin, DON)]],Nurse[[#This Row],[LPN Hours (excl. Admin)]],Nurse[[#This Row],[CNA Hours]],Nurse[[#This Row],[NA TR Hours]],Nurse[[#This Row],[Med Aide/Tech Hours]])</f>
        <v>116.02253521126761</v>
      </c>
      <c r="L273" s="4">
        <f>SUM(Nurse[[#This Row],[RN Hours (excl. Admin, DON)]],Nurse[[#This Row],[RN Admin Hours]],Nurse[[#This Row],[RN DON Hours]])</f>
        <v>48.722535211267584</v>
      </c>
      <c r="M273" s="4">
        <v>34.976056338028151</v>
      </c>
      <c r="N273" s="4">
        <v>8.225352112676056</v>
      </c>
      <c r="O273" s="4">
        <v>5.52112676056338</v>
      </c>
      <c r="P273" s="4">
        <f>SUM(Nurse[[#This Row],[LPN Hours (excl. Admin)]],Nurse[[#This Row],[LPN Admin Hours]])</f>
        <v>1.2126760563380283</v>
      </c>
      <c r="Q273" s="4">
        <v>1.2126760563380283</v>
      </c>
      <c r="R273" s="4">
        <v>0</v>
      </c>
      <c r="S273" s="4">
        <f>SUM(Nurse[[#This Row],[CNA Hours]],Nurse[[#This Row],[NA TR Hours]],Nurse[[#This Row],[Med Aide/Tech Hours]])</f>
        <v>79.833802816901439</v>
      </c>
      <c r="T273" s="4">
        <v>79.833802816901439</v>
      </c>
      <c r="U273" s="4">
        <v>0</v>
      </c>
      <c r="V273" s="4">
        <v>0</v>
      </c>
      <c r="W2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10.030985915492959</v>
      </c>
      <c r="X273" s="4">
        <v>5.0746478873239438</v>
      </c>
      <c r="Y273" s="4">
        <v>0</v>
      </c>
      <c r="Z273" s="4">
        <v>0</v>
      </c>
      <c r="AA273" s="4">
        <v>0</v>
      </c>
      <c r="AB273" s="4">
        <v>0</v>
      </c>
      <c r="AC273" s="4">
        <v>4.9563380281690144</v>
      </c>
      <c r="AD273" s="4">
        <v>0</v>
      </c>
      <c r="AE273" s="4">
        <v>0</v>
      </c>
      <c r="AF273" s="1">
        <v>235460</v>
      </c>
      <c r="AG273" s="1">
        <v>5</v>
      </c>
      <c r="AH273"/>
    </row>
    <row r="274" spans="1:34" x14ac:dyDescent="0.25">
      <c r="A274" t="s">
        <v>433</v>
      </c>
      <c r="B274" t="s">
        <v>2</v>
      </c>
      <c r="C274" t="s">
        <v>601</v>
      </c>
      <c r="D274" t="s">
        <v>470</v>
      </c>
      <c r="E274" s="4">
        <v>48.347826086956523</v>
      </c>
      <c r="F274" s="4">
        <f>Nurse[[#This Row],[Total Nurse Staff Hours]]/Nurse[[#This Row],[MDS Census]]</f>
        <v>5.0442850719424452</v>
      </c>
      <c r="G274" s="4">
        <f>Nurse[[#This Row],[Total Direct Care Staff Hours]]/Nurse[[#This Row],[MDS Census]]</f>
        <v>5.0442850719424452</v>
      </c>
      <c r="H274" s="4">
        <f>Nurse[[#This Row],[Total RN Hours (w/ Admin, DON)]]/Nurse[[#This Row],[MDS Census]]</f>
        <v>0.59389838129496419</v>
      </c>
      <c r="I274" s="4">
        <f>Nurse[[#This Row],[RN Hours (excl. Admin, DON)]]/Nurse[[#This Row],[MDS Census]]</f>
        <v>0.59389838129496419</v>
      </c>
      <c r="J274" s="4">
        <f>SUM(Nurse[[#This Row],[RN Hours (excl. Admin, DON)]],Nurse[[#This Row],[RN Admin Hours]],Nurse[[#This Row],[RN DON Hours]],Nurse[[#This Row],[LPN Hours (excl. Admin)]],Nurse[[#This Row],[LPN Admin Hours]],Nurse[[#This Row],[CNA Hours]],Nurse[[#This Row],[NA TR Hours]],Nurse[[#This Row],[Med Aide/Tech Hours]])</f>
        <v>243.88021739130431</v>
      </c>
      <c r="K274" s="4">
        <f>SUM(Nurse[[#This Row],[RN Hours (excl. Admin, DON)]],Nurse[[#This Row],[LPN Hours (excl. Admin)]],Nurse[[#This Row],[CNA Hours]],Nurse[[#This Row],[NA TR Hours]],Nurse[[#This Row],[Med Aide/Tech Hours]])</f>
        <v>243.88021739130431</v>
      </c>
      <c r="L274" s="4">
        <f>SUM(Nurse[[#This Row],[RN Hours (excl. Admin, DON)]],Nurse[[#This Row],[RN Admin Hours]],Nurse[[#This Row],[RN DON Hours]])</f>
        <v>28.713695652173922</v>
      </c>
      <c r="M274" s="4">
        <v>28.713695652173922</v>
      </c>
      <c r="N274" s="4">
        <v>0</v>
      </c>
      <c r="O274" s="4">
        <v>0</v>
      </c>
      <c r="P274" s="4">
        <f>SUM(Nurse[[#This Row],[LPN Hours (excl. Admin)]],Nurse[[#This Row],[LPN Admin Hours]])</f>
        <v>45.082717391304342</v>
      </c>
      <c r="Q274" s="4">
        <v>45.082717391304342</v>
      </c>
      <c r="R274" s="4">
        <v>0</v>
      </c>
      <c r="S274" s="4">
        <f>SUM(Nurse[[#This Row],[CNA Hours]],Nurse[[#This Row],[NA TR Hours]],Nurse[[#This Row],[Med Aide/Tech Hours]])</f>
        <v>170.08380434782606</v>
      </c>
      <c r="T274" s="4">
        <v>118.80141304347823</v>
      </c>
      <c r="U274" s="4">
        <v>0</v>
      </c>
      <c r="V274" s="4">
        <v>51.282391304347811</v>
      </c>
      <c r="W2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47.8116304347826</v>
      </c>
      <c r="X274" s="4">
        <v>7.0001086956521714</v>
      </c>
      <c r="Y274" s="4">
        <v>0</v>
      </c>
      <c r="Z274" s="4">
        <v>0</v>
      </c>
      <c r="AA274" s="4">
        <v>13.283369565217388</v>
      </c>
      <c r="AB274" s="4">
        <v>0</v>
      </c>
      <c r="AC274" s="4">
        <v>27.528152173913039</v>
      </c>
      <c r="AD274" s="4">
        <v>0</v>
      </c>
      <c r="AE274" s="4">
        <v>0</v>
      </c>
      <c r="AF274" s="1">
        <v>235038</v>
      </c>
      <c r="AG274" s="1">
        <v>5</v>
      </c>
      <c r="AH274"/>
    </row>
    <row r="275" spans="1:34" x14ac:dyDescent="0.25">
      <c r="A275" t="s">
        <v>433</v>
      </c>
      <c r="B275" t="s">
        <v>299</v>
      </c>
      <c r="C275" t="s">
        <v>713</v>
      </c>
      <c r="D275" t="s">
        <v>474</v>
      </c>
      <c r="E275" s="4">
        <v>44.652173913043477</v>
      </c>
      <c r="F275" s="4">
        <f>Nurse[[#This Row],[Total Nurse Staff Hours]]/Nurse[[#This Row],[MDS Census]]</f>
        <v>2.3158714703018495</v>
      </c>
      <c r="G275" s="4">
        <f>Nurse[[#This Row],[Total Direct Care Staff Hours]]/Nurse[[#This Row],[MDS Census]]</f>
        <v>2.0526777020447904</v>
      </c>
      <c r="H275" s="4">
        <f>Nurse[[#This Row],[Total RN Hours (w/ Admin, DON)]]/Nurse[[#This Row],[MDS Census]]</f>
        <v>0.18123174294060371</v>
      </c>
      <c r="I275" s="4">
        <f>Nurse[[#This Row],[RN Hours (excl. Admin, DON)]]/Nurse[[#This Row],[MDS Census]]</f>
        <v>7.66796494644596E-3</v>
      </c>
      <c r="J275" s="4">
        <f>SUM(Nurse[[#This Row],[RN Hours (excl. Admin, DON)]],Nurse[[#This Row],[RN Admin Hours]],Nurse[[#This Row],[RN DON Hours]],Nurse[[#This Row],[LPN Hours (excl. Admin)]],Nurse[[#This Row],[LPN Admin Hours]],Nurse[[#This Row],[CNA Hours]],Nurse[[#This Row],[NA TR Hours]],Nurse[[#This Row],[Med Aide/Tech Hours]])</f>
        <v>103.40869565217389</v>
      </c>
      <c r="K275" s="4">
        <f>SUM(Nurse[[#This Row],[RN Hours (excl. Admin, DON)]],Nurse[[#This Row],[LPN Hours (excl. Admin)]],Nurse[[#This Row],[CNA Hours]],Nurse[[#This Row],[NA TR Hours]],Nurse[[#This Row],[Med Aide/Tech Hours]])</f>
        <v>91.656521739130426</v>
      </c>
      <c r="L275" s="4">
        <f>SUM(Nurse[[#This Row],[RN Hours (excl. Admin, DON)]],Nurse[[#This Row],[RN Admin Hours]],Nurse[[#This Row],[RN DON Hours]])</f>
        <v>8.0923913043478262</v>
      </c>
      <c r="M275" s="4">
        <v>0.34239130434782611</v>
      </c>
      <c r="N275" s="4">
        <v>2.3586956521739131</v>
      </c>
      <c r="O275" s="4">
        <v>5.3913043478260869</v>
      </c>
      <c r="P275" s="4">
        <f>SUM(Nurse[[#This Row],[LPN Hours (excl. Admin)]],Nurse[[#This Row],[LPN Admin Hours]])</f>
        <v>56.367391304347798</v>
      </c>
      <c r="Q275" s="4">
        <v>52.36521739130432</v>
      </c>
      <c r="R275" s="4">
        <v>4.0021739130434772</v>
      </c>
      <c r="S275" s="4">
        <f>SUM(Nurse[[#This Row],[CNA Hours]],Nurse[[#This Row],[NA TR Hours]],Nurse[[#This Row],[Med Aide/Tech Hours]])</f>
        <v>38.948913043478271</v>
      </c>
      <c r="T275" s="4">
        <v>38.948913043478271</v>
      </c>
      <c r="U275" s="4">
        <v>0</v>
      </c>
      <c r="V275" s="4">
        <v>0</v>
      </c>
      <c r="W2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0.17391304347826086</v>
      </c>
      <c r="X275" s="4">
        <v>0.17391304347826086</v>
      </c>
      <c r="Y275" s="4">
        <v>0</v>
      </c>
      <c r="Z275" s="4">
        <v>0</v>
      </c>
      <c r="AA275" s="4">
        <v>0</v>
      </c>
      <c r="AB275" s="4">
        <v>0</v>
      </c>
      <c r="AC275" s="4">
        <v>0</v>
      </c>
      <c r="AD275" s="4">
        <v>0</v>
      </c>
      <c r="AE275" s="4">
        <v>0</v>
      </c>
      <c r="AF275" s="1">
        <v>235559</v>
      </c>
      <c r="AG275" s="1">
        <v>5</v>
      </c>
      <c r="AH275"/>
    </row>
    <row r="276" spans="1:34" x14ac:dyDescent="0.25">
      <c r="A276" t="s">
        <v>433</v>
      </c>
      <c r="B276" t="s">
        <v>67</v>
      </c>
      <c r="C276" t="s">
        <v>626</v>
      </c>
      <c r="D276" t="s">
        <v>473</v>
      </c>
      <c r="E276" s="4">
        <v>79.543478260869563</v>
      </c>
      <c r="F276" s="4">
        <f>Nurse[[#This Row],[Total Nurse Staff Hours]]/Nurse[[#This Row],[MDS Census]]</f>
        <v>4.1886977316206622</v>
      </c>
      <c r="G276" s="4">
        <f>Nurse[[#This Row],[Total Direct Care Staff Hours]]/Nurse[[#This Row],[MDS Census]]</f>
        <v>3.9164922109866094</v>
      </c>
      <c r="H276" s="4">
        <f>Nurse[[#This Row],[Total RN Hours (w/ Admin, DON)]]/Nurse[[#This Row],[MDS Census]]</f>
        <v>1.3343809784094016</v>
      </c>
      <c r="I276" s="4">
        <f>Nurse[[#This Row],[RN Hours (excl. Admin, DON)]]/Nurse[[#This Row],[MDS Census]]</f>
        <v>1.0621754577753484</v>
      </c>
      <c r="J276" s="4">
        <f>SUM(Nurse[[#This Row],[RN Hours (excl. Admin, DON)]],Nurse[[#This Row],[RN Admin Hours]],Nurse[[#This Row],[RN DON Hours]],Nurse[[#This Row],[LPN Hours (excl. Admin)]],Nurse[[#This Row],[LPN Admin Hours]],Nurse[[#This Row],[CNA Hours]],Nurse[[#This Row],[NA TR Hours]],Nurse[[#This Row],[Med Aide/Tech Hours]])</f>
        <v>333.18358695652182</v>
      </c>
      <c r="K276" s="4">
        <f>SUM(Nurse[[#This Row],[RN Hours (excl. Admin, DON)]],Nurse[[#This Row],[LPN Hours (excl. Admin)]],Nurse[[#This Row],[CNA Hours]],Nurse[[#This Row],[NA TR Hours]],Nurse[[#This Row],[Med Aide/Tech Hours]])</f>
        <v>311.53141304347832</v>
      </c>
      <c r="L276" s="4">
        <f>SUM(Nurse[[#This Row],[RN Hours (excl. Admin, DON)]],Nurse[[#This Row],[RN Admin Hours]],Nurse[[#This Row],[RN DON Hours]])</f>
        <v>106.14130434782609</v>
      </c>
      <c r="M276" s="4">
        <v>84.489130434782609</v>
      </c>
      <c r="N276" s="4">
        <v>16.260869565217391</v>
      </c>
      <c r="O276" s="4">
        <v>5.3913043478260869</v>
      </c>
      <c r="P276" s="4">
        <f>SUM(Nurse[[#This Row],[LPN Hours (excl. Admin)]],Nurse[[#This Row],[LPN Admin Hours]])</f>
        <v>38.265108695652167</v>
      </c>
      <c r="Q276" s="4">
        <v>38.265108695652167</v>
      </c>
      <c r="R276" s="4">
        <v>0</v>
      </c>
      <c r="S276" s="4">
        <f>SUM(Nurse[[#This Row],[CNA Hours]],Nurse[[#This Row],[NA TR Hours]],Nurse[[#This Row],[Med Aide/Tech Hours]])</f>
        <v>188.77717391304353</v>
      </c>
      <c r="T276" s="4">
        <v>188.77717391304353</v>
      </c>
      <c r="U276" s="4">
        <v>0</v>
      </c>
      <c r="V276" s="4">
        <v>0</v>
      </c>
      <c r="W2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6" s="4">
        <v>0</v>
      </c>
      <c r="Y276" s="4">
        <v>0</v>
      </c>
      <c r="Z276" s="4">
        <v>0</v>
      </c>
      <c r="AA276" s="4">
        <v>0</v>
      </c>
      <c r="AB276" s="4">
        <v>0</v>
      </c>
      <c r="AC276" s="4">
        <v>0</v>
      </c>
      <c r="AD276" s="4">
        <v>0</v>
      </c>
      <c r="AE276" s="4">
        <v>0</v>
      </c>
      <c r="AF276" s="1">
        <v>235164</v>
      </c>
      <c r="AG276" s="1">
        <v>5</v>
      </c>
      <c r="AH276"/>
    </row>
    <row r="277" spans="1:34" x14ac:dyDescent="0.25">
      <c r="A277" t="s">
        <v>433</v>
      </c>
      <c r="B277" t="s">
        <v>46</v>
      </c>
      <c r="C277" t="s">
        <v>614</v>
      </c>
      <c r="D277" t="s">
        <v>510</v>
      </c>
      <c r="E277" s="4">
        <v>75.576086956521735</v>
      </c>
      <c r="F277" s="4">
        <f>Nurse[[#This Row],[Total Nurse Staff Hours]]/Nurse[[#This Row],[MDS Census]]</f>
        <v>4.5789946785560209</v>
      </c>
      <c r="G277" s="4">
        <f>Nurse[[#This Row],[Total Direct Care Staff Hours]]/Nurse[[#This Row],[MDS Census]]</f>
        <v>4.3476168560333672</v>
      </c>
      <c r="H277" s="4">
        <f>Nurse[[#This Row],[Total RN Hours (w/ Admin, DON)]]/Nurse[[#This Row],[MDS Census]]</f>
        <v>0.7963339565655112</v>
      </c>
      <c r="I277" s="4">
        <f>Nurse[[#This Row],[RN Hours (excl. Admin, DON)]]/Nurse[[#This Row],[MDS Census]]</f>
        <v>0.56495613404285905</v>
      </c>
      <c r="J277" s="4">
        <f>SUM(Nurse[[#This Row],[RN Hours (excl. Admin, DON)]],Nurse[[#This Row],[RN Admin Hours]],Nurse[[#This Row],[RN DON Hours]],Nurse[[#This Row],[LPN Hours (excl. Admin)]],Nurse[[#This Row],[LPN Admin Hours]],Nurse[[#This Row],[CNA Hours]],Nurse[[#This Row],[NA TR Hours]],Nurse[[#This Row],[Med Aide/Tech Hours]])</f>
        <v>346.06250000000011</v>
      </c>
      <c r="K277" s="4">
        <f>SUM(Nurse[[#This Row],[RN Hours (excl. Admin, DON)]],Nurse[[#This Row],[LPN Hours (excl. Admin)]],Nurse[[#This Row],[CNA Hours]],Nurse[[#This Row],[NA TR Hours]],Nurse[[#This Row],[Med Aide/Tech Hours]])</f>
        <v>328.57586956521743</v>
      </c>
      <c r="L277" s="4">
        <f>SUM(Nurse[[#This Row],[RN Hours (excl. Admin, DON)]],Nurse[[#This Row],[RN Admin Hours]],Nurse[[#This Row],[RN DON Hours]])</f>
        <v>60.183804347826076</v>
      </c>
      <c r="M277" s="4">
        <v>42.697173913043464</v>
      </c>
      <c r="N277" s="4">
        <v>13.492065217391303</v>
      </c>
      <c r="O277" s="4">
        <v>3.9945652173913042</v>
      </c>
      <c r="P277" s="4">
        <f>SUM(Nurse[[#This Row],[LPN Hours (excl. Admin)]],Nurse[[#This Row],[LPN Admin Hours]])</f>
        <v>71.96293478260867</v>
      </c>
      <c r="Q277" s="4">
        <v>71.96293478260867</v>
      </c>
      <c r="R277" s="4">
        <v>0</v>
      </c>
      <c r="S277" s="4">
        <f>SUM(Nurse[[#This Row],[CNA Hours]],Nurse[[#This Row],[NA TR Hours]],Nurse[[#This Row],[Med Aide/Tech Hours]])</f>
        <v>213.91576086956533</v>
      </c>
      <c r="T277" s="4">
        <v>213.91576086956533</v>
      </c>
      <c r="U277" s="4">
        <v>0</v>
      </c>
      <c r="V277" s="4">
        <v>0</v>
      </c>
      <c r="W2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12.800869565217385</v>
      </c>
      <c r="X277" s="4">
        <v>0</v>
      </c>
      <c r="Y277" s="4">
        <v>0</v>
      </c>
      <c r="Z277" s="4">
        <v>0</v>
      </c>
      <c r="AA277" s="4">
        <v>0</v>
      </c>
      <c r="AB277" s="4">
        <v>0</v>
      </c>
      <c r="AC277" s="4">
        <v>12.800869565217385</v>
      </c>
      <c r="AD277" s="4">
        <v>0</v>
      </c>
      <c r="AE277" s="4">
        <v>0</v>
      </c>
      <c r="AF277" s="1">
        <v>235069</v>
      </c>
      <c r="AG277" s="1">
        <v>5</v>
      </c>
      <c r="AH277"/>
    </row>
    <row r="278" spans="1:34" x14ac:dyDescent="0.25">
      <c r="A278" t="s">
        <v>433</v>
      </c>
      <c r="B278" t="s">
        <v>353</v>
      </c>
      <c r="C278" t="s">
        <v>703</v>
      </c>
      <c r="D278" t="s">
        <v>504</v>
      </c>
      <c r="E278" s="4">
        <v>33.445652173913047</v>
      </c>
      <c r="F278" s="4">
        <f>Nurse[[#This Row],[Total Nurse Staff Hours]]/Nurse[[#This Row],[MDS Census]]</f>
        <v>3.2452973675658106</v>
      </c>
      <c r="G278" s="4">
        <f>Nurse[[#This Row],[Total Direct Care Staff Hours]]/Nurse[[#This Row],[MDS Census]]</f>
        <v>2.9327006824829378</v>
      </c>
      <c r="H278" s="4">
        <f>Nurse[[#This Row],[Total RN Hours (w/ Admin, DON)]]/Nurse[[#This Row],[MDS Census]]</f>
        <v>0.74226844328891761</v>
      </c>
      <c r="I278" s="4">
        <f>Nurse[[#This Row],[RN Hours (excl. Admin, DON)]]/Nurse[[#This Row],[MDS Census]]</f>
        <v>0.42967175820604475</v>
      </c>
      <c r="J278" s="4">
        <f>SUM(Nurse[[#This Row],[RN Hours (excl. Admin, DON)]],Nurse[[#This Row],[RN Admin Hours]],Nurse[[#This Row],[RN DON Hours]],Nurse[[#This Row],[LPN Hours (excl. Admin)]],Nurse[[#This Row],[LPN Admin Hours]],Nurse[[#This Row],[CNA Hours]],Nurse[[#This Row],[NA TR Hours]],Nurse[[#This Row],[Med Aide/Tech Hours]])</f>
        <v>108.54108695652174</v>
      </c>
      <c r="K278" s="4">
        <f>SUM(Nurse[[#This Row],[RN Hours (excl. Admin, DON)]],Nurse[[#This Row],[LPN Hours (excl. Admin)]],Nurse[[#This Row],[CNA Hours]],Nurse[[#This Row],[NA TR Hours]],Nurse[[#This Row],[Med Aide/Tech Hours]])</f>
        <v>98.08608695652174</v>
      </c>
      <c r="L278" s="4">
        <f>SUM(Nurse[[#This Row],[RN Hours (excl. Admin, DON)]],Nurse[[#This Row],[RN Admin Hours]],Nurse[[#This Row],[RN DON Hours]])</f>
        <v>24.825652173913042</v>
      </c>
      <c r="M278" s="4">
        <v>14.370652173913042</v>
      </c>
      <c r="N278" s="4">
        <v>5.4223913043478262</v>
      </c>
      <c r="O278" s="4">
        <v>5.0326086956521738</v>
      </c>
      <c r="P278" s="4">
        <f>SUM(Nurse[[#This Row],[LPN Hours (excl. Admin)]],Nurse[[#This Row],[LPN Admin Hours]])</f>
        <v>23.172717391304353</v>
      </c>
      <c r="Q278" s="4">
        <v>23.172717391304353</v>
      </c>
      <c r="R278" s="4">
        <v>0</v>
      </c>
      <c r="S278" s="4">
        <f>SUM(Nurse[[#This Row],[CNA Hours]],Nurse[[#This Row],[NA TR Hours]],Nurse[[#This Row],[Med Aide/Tech Hours]])</f>
        <v>60.54271739130435</v>
      </c>
      <c r="T278" s="4">
        <v>32.069782608695654</v>
      </c>
      <c r="U278" s="4">
        <v>28.472934782608693</v>
      </c>
      <c r="V278" s="4">
        <v>0</v>
      </c>
      <c r="W2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2.3586956521739131</v>
      </c>
      <c r="X278" s="4">
        <v>1.7771739130434783</v>
      </c>
      <c r="Y278" s="4">
        <v>0</v>
      </c>
      <c r="Z278" s="4">
        <v>0</v>
      </c>
      <c r="AA278" s="4">
        <v>0.24456521739130435</v>
      </c>
      <c r="AB278" s="4">
        <v>0</v>
      </c>
      <c r="AC278" s="4">
        <v>0.24456521739130435</v>
      </c>
      <c r="AD278" s="4">
        <v>9.2391304347826081E-2</v>
      </c>
      <c r="AE278" s="4">
        <v>0</v>
      </c>
      <c r="AF278" s="1">
        <v>235637</v>
      </c>
      <c r="AG278" s="1">
        <v>5</v>
      </c>
      <c r="AH278"/>
    </row>
    <row r="279" spans="1:34" x14ac:dyDescent="0.25">
      <c r="A279" t="s">
        <v>433</v>
      </c>
      <c r="B279" t="s">
        <v>45</v>
      </c>
      <c r="C279" t="s">
        <v>613</v>
      </c>
      <c r="D279" t="s">
        <v>509</v>
      </c>
      <c r="E279" s="4">
        <v>123.77173913043478</v>
      </c>
      <c r="F279" s="4">
        <f>Nurse[[#This Row],[Total Nurse Staff Hours]]/Nurse[[#This Row],[MDS Census]]</f>
        <v>4.3552647756213227</v>
      </c>
      <c r="G279" s="4">
        <f>Nurse[[#This Row],[Total Direct Care Staff Hours]]/Nurse[[#This Row],[MDS Census]]</f>
        <v>3.9096250109774306</v>
      </c>
      <c r="H279" s="4">
        <f>Nurse[[#This Row],[Total RN Hours (w/ Admin, DON)]]/Nurse[[#This Row],[MDS Census]]</f>
        <v>1.198384122244665</v>
      </c>
      <c r="I279" s="4">
        <f>Nurse[[#This Row],[RN Hours (excl. Admin, DON)]]/Nurse[[#This Row],[MDS Census]]</f>
        <v>0.79636427505049623</v>
      </c>
      <c r="J279" s="4">
        <f>SUM(Nurse[[#This Row],[RN Hours (excl. Admin, DON)]],Nurse[[#This Row],[RN Admin Hours]],Nurse[[#This Row],[RN DON Hours]],Nurse[[#This Row],[LPN Hours (excl. Admin)]],Nurse[[#This Row],[LPN Admin Hours]],Nurse[[#This Row],[CNA Hours]],Nurse[[#This Row],[NA TR Hours]],Nurse[[#This Row],[Med Aide/Tech Hours]])</f>
        <v>539.05869565217392</v>
      </c>
      <c r="K279" s="4">
        <f>SUM(Nurse[[#This Row],[RN Hours (excl. Admin, DON)]],Nurse[[#This Row],[LPN Hours (excl. Admin)]],Nurse[[#This Row],[CNA Hours]],Nurse[[#This Row],[NA TR Hours]],Nurse[[#This Row],[Med Aide/Tech Hours]])</f>
        <v>483.90108695652174</v>
      </c>
      <c r="L279" s="4">
        <f>SUM(Nurse[[#This Row],[RN Hours (excl. Admin, DON)]],Nurse[[#This Row],[RN Admin Hours]],Nurse[[#This Row],[RN DON Hours]])</f>
        <v>148.32608695652175</v>
      </c>
      <c r="M279" s="4">
        <v>98.567391304347836</v>
      </c>
      <c r="N279" s="4">
        <v>44.541304347826092</v>
      </c>
      <c r="O279" s="4">
        <v>5.2173913043478262</v>
      </c>
      <c r="P279" s="4">
        <f>SUM(Nurse[[#This Row],[LPN Hours (excl. Admin)]],Nurse[[#This Row],[LPN Admin Hours]])</f>
        <v>56.015217391304354</v>
      </c>
      <c r="Q279" s="4">
        <v>50.616304347826095</v>
      </c>
      <c r="R279" s="4">
        <v>5.3989130434782622</v>
      </c>
      <c r="S279" s="4">
        <f>SUM(Nurse[[#This Row],[CNA Hours]],Nurse[[#This Row],[NA TR Hours]],Nurse[[#This Row],[Med Aide/Tech Hours]])</f>
        <v>334.71739130434781</v>
      </c>
      <c r="T279" s="4">
        <v>334.71739130434781</v>
      </c>
      <c r="U279" s="4">
        <v>0</v>
      </c>
      <c r="V279" s="4">
        <v>0</v>
      </c>
      <c r="W2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9" s="4">
        <v>0</v>
      </c>
      <c r="Y279" s="4">
        <v>0</v>
      </c>
      <c r="Z279" s="4">
        <v>0</v>
      </c>
      <c r="AA279" s="4">
        <v>0</v>
      </c>
      <c r="AB279" s="4">
        <v>0</v>
      </c>
      <c r="AC279" s="4">
        <v>0</v>
      </c>
      <c r="AD279" s="4">
        <v>0</v>
      </c>
      <c r="AE279" s="4">
        <v>0</v>
      </c>
      <c r="AF279" s="1">
        <v>235067</v>
      </c>
      <c r="AG279" s="1">
        <v>5</v>
      </c>
      <c r="AH279"/>
    </row>
    <row r="280" spans="1:34" x14ac:dyDescent="0.25">
      <c r="A280" t="s">
        <v>433</v>
      </c>
      <c r="B280" t="s">
        <v>238</v>
      </c>
      <c r="C280" t="s">
        <v>602</v>
      </c>
      <c r="D280" t="s">
        <v>501</v>
      </c>
      <c r="E280" s="4">
        <v>89.771739130434781</v>
      </c>
      <c r="F280" s="4">
        <f>Nurse[[#This Row],[Total Nurse Staff Hours]]/Nurse[[#This Row],[MDS Census]]</f>
        <v>4.6973919360697423</v>
      </c>
      <c r="G280" s="4">
        <f>Nurse[[#This Row],[Total Direct Care Staff Hours]]/Nurse[[#This Row],[MDS Census]]</f>
        <v>4.3694163942365911</v>
      </c>
      <c r="H280" s="4">
        <f>Nurse[[#This Row],[Total RN Hours (w/ Admin, DON)]]/Nurse[[#This Row],[MDS Census]]</f>
        <v>0.70871170843927833</v>
      </c>
      <c r="I280" s="4">
        <f>Nurse[[#This Row],[RN Hours (excl. Admin, DON)]]/Nurse[[#This Row],[MDS Census]]</f>
        <v>0.55206441457803601</v>
      </c>
      <c r="J280" s="4">
        <f>SUM(Nurse[[#This Row],[RN Hours (excl. Admin, DON)]],Nurse[[#This Row],[RN Admin Hours]],Nurse[[#This Row],[RN DON Hours]],Nurse[[#This Row],[LPN Hours (excl. Admin)]],Nurse[[#This Row],[LPN Admin Hours]],Nurse[[#This Row],[CNA Hours]],Nurse[[#This Row],[NA TR Hours]],Nurse[[#This Row],[Med Aide/Tech Hours]])</f>
        <v>421.6930434782609</v>
      </c>
      <c r="K280" s="4">
        <f>SUM(Nurse[[#This Row],[RN Hours (excl. Admin, DON)]],Nurse[[#This Row],[LPN Hours (excl. Admin)]],Nurse[[#This Row],[CNA Hours]],Nurse[[#This Row],[NA TR Hours]],Nurse[[#This Row],[Med Aide/Tech Hours]])</f>
        <v>392.25010869565222</v>
      </c>
      <c r="L280" s="4">
        <f>SUM(Nurse[[#This Row],[RN Hours (excl. Admin, DON)]],Nurse[[#This Row],[RN Admin Hours]],Nurse[[#This Row],[RN DON Hours]])</f>
        <v>63.622282608695649</v>
      </c>
      <c r="M280" s="4">
        <v>49.559782608695649</v>
      </c>
      <c r="N280" s="4">
        <v>8.6711956521739122</v>
      </c>
      <c r="O280" s="4">
        <v>5.3913043478260869</v>
      </c>
      <c r="P280" s="4">
        <f>SUM(Nurse[[#This Row],[LPN Hours (excl. Admin)]],Nurse[[#This Row],[LPN Admin Hours]])</f>
        <v>175.30978260869566</v>
      </c>
      <c r="Q280" s="4">
        <v>159.92934782608697</v>
      </c>
      <c r="R280" s="4">
        <v>15.380434782608695</v>
      </c>
      <c r="S280" s="4">
        <f>SUM(Nurse[[#This Row],[CNA Hours]],Nurse[[#This Row],[NA TR Hours]],Nurse[[#This Row],[Med Aide/Tech Hours]])</f>
        <v>182.76097826086959</v>
      </c>
      <c r="T280" s="4">
        <v>182.76097826086959</v>
      </c>
      <c r="U280" s="4">
        <v>0</v>
      </c>
      <c r="V280" s="4">
        <v>0</v>
      </c>
      <c r="W2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88.016304347826079</v>
      </c>
      <c r="X280" s="4">
        <v>3.402173913043478</v>
      </c>
      <c r="Y280" s="4">
        <v>0</v>
      </c>
      <c r="Z280" s="4">
        <v>0</v>
      </c>
      <c r="AA280" s="4">
        <v>11.820652173913043</v>
      </c>
      <c r="AB280" s="4">
        <v>0</v>
      </c>
      <c r="AC280" s="4">
        <v>72.793478260869563</v>
      </c>
      <c r="AD280" s="4">
        <v>0</v>
      </c>
      <c r="AE280" s="4">
        <v>0</v>
      </c>
      <c r="AF280" s="1">
        <v>235477</v>
      </c>
      <c r="AG280" s="1">
        <v>5</v>
      </c>
      <c r="AH280"/>
    </row>
    <row r="281" spans="1:34" x14ac:dyDescent="0.25">
      <c r="A281" t="s">
        <v>433</v>
      </c>
      <c r="B281" t="s">
        <v>244</v>
      </c>
      <c r="C281" t="s">
        <v>649</v>
      </c>
      <c r="D281" t="s">
        <v>519</v>
      </c>
      <c r="E281" s="4">
        <v>91.054347826086953</v>
      </c>
      <c r="F281" s="4">
        <f>Nurse[[#This Row],[Total Nurse Staff Hours]]/Nurse[[#This Row],[MDS Census]]</f>
        <v>4.6014503999045004</v>
      </c>
      <c r="G281" s="4">
        <f>Nurse[[#This Row],[Total Direct Care Staff Hours]]/Nurse[[#This Row],[MDS Census]]</f>
        <v>4.3236659902112926</v>
      </c>
      <c r="H281" s="4">
        <f>Nurse[[#This Row],[Total RN Hours (w/ Admin, DON)]]/Nurse[[#This Row],[MDS Census]]</f>
        <v>0.93974573236242087</v>
      </c>
      <c r="I281" s="4">
        <f>Nurse[[#This Row],[RN Hours (excl. Admin, DON)]]/Nurse[[#This Row],[MDS Census]]</f>
        <v>0.70463769846006918</v>
      </c>
      <c r="J281" s="4">
        <f>SUM(Nurse[[#This Row],[RN Hours (excl. Admin, DON)]],Nurse[[#This Row],[RN Admin Hours]],Nurse[[#This Row],[RN DON Hours]],Nurse[[#This Row],[LPN Hours (excl. Admin)]],Nurse[[#This Row],[LPN Admin Hours]],Nurse[[#This Row],[CNA Hours]],Nurse[[#This Row],[NA TR Hours]],Nurse[[#This Row],[Med Aide/Tech Hours]])</f>
        <v>418.98206521739132</v>
      </c>
      <c r="K281" s="4">
        <f>SUM(Nurse[[#This Row],[RN Hours (excl. Admin, DON)]],Nurse[[#This Row],[LPN Hours (excl. Admin)]],Nurse[[#This Row],[CNA Hours]],Nurse[[#This Row],[NA TR Hours]],Nurse[[#This Row],[Med Aide/Tech Hours]])</f>
        <v>393.6885869565217</v>
      </c>
      <c r="L281" s="4">
        <f>SUM(Nurse[[#This Row],[RN Hours (excl. Admin, DON)]],Nurse[[#This Row],[RN Admin Hours]],Nurse[[#This Row],[RN DON Hours]])</f>
        <v>85.567934782608688</v>
      </c>
      <c r="M281" s="4">
        <v>64.160326086956516</v>
      </c>
      <c r="N281" s="4">
        <v>16.146739130434781</v>
      </c>
      <c r="O281" s="4">
        <v>5.2608695652173916</v>
      </c>
      <c r="P281" s="4">
        <f>SUM(Nurse[[#This Row],[LPN Hours (excl. Admin)]],Nurse[[#This Row],[LPN Admin Hours]])</f>
        <v>121.99641304347826</v>
      </c>
      <c r="Q281" s="4">
        <v>118.11054347826087</v>
      </c>
      <c r="R281" s="4">
        <v>3.8858695652173911</v>
      </c>
      <c r="S281" s="4">
        <f>SUM(Nurse[[#This Row],[CNA Hours]],Nurse[[#This Row],[NA TR Hours]],Nurse[[#This Row],[Med Aide/Tech Hours]])</f>
        <v>211.41771739130436</v>
      </c>
      <c r="T281" s="4">
        <v>211.41771739130436</v>
      </c>
      <c r="U281" s="4">
        <v>0</v>
      </c>
      <c r="V281" s="4">
        <v>0</v>
      </c>
      <c r="W2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26.217391304347824</v>
      </c>
      <c r="X281" s="4">
        <v>0</v>
      </c>
      <c r="Y281" s="4">
        <v>0</v>
      </c>
      <c r="Z281" s="4">
        <v>0</v>
      </c>
      <c r="AA281" s="4">
        <v>0</v>
      </c>
      <c r="AB281" s="4">
        <v>0</v>
      </c>
      <c r="AC281" s="4">
        <v>26.217391304347824</v>
      </c>
      <c r="AD281" s="4">
        <v>0</v>
      </c>
      <c r="AE281" s="4">
        <v>0</v>
      </c>
      <c r="AF281" s="1">
        <v>235484</v>
      </c>
      <c r="AG281" s="1">
        <v>5</v>
      </c>
      <c r="AH281"/>
    </row>
    <row r="282" spans="1:34" x14ac:dyDescent="0.25">
      <c r="A282" t="s">
        <v>433</v>
      </c>
      <c r="B282" t="s">
        <v>343</v>
      </c>
      <c r="C282" t="s">
        <v>598</v>
      </c>
      <c r="D282" t="s">
        <v>499</v>
      </c>
      <c r="E282" s="4">
        <v>57.95774647887324</v>
      </c>
      <c r="F282" s="4">
        <f>Nurse[[#This Row],[Total Nurse Staff Hours]]/Nurse[[#This Row],[MDS Census]]</f>
        <v>4.4235479951397334</v>
      </c>
      <c r="G282" s="4">
        <f>Nurse[[#This Row],[Total Direct Care Staff Hours]]/Nurse[[#This Row],[MDS Census]]</f>
        <v>3.9822843256379099</v>
      </c>
      <c r="H282" s="4">
        <f>Nurse[[#This Row],[Total RN Hours (w/ Admin, DON)]]/Nurse[[#This Row],[MDS Census]]</f>
        <v>1.0045078979343864</v>
      </c>
      <c r="I282" s="4">
        <f>Nurse[[#This Row],[RN Hours (excl. Admin, DON)]]/Nurse[[#This Row],[MDS Census]]</f>
        <v>0.73658566221142174</v>
      </c>
      <c r="J282" s="4">
        <f>SUM(Nurse[[#This Row],[RN Hours (excl. Admin, DON)]],Nurse[[#This Row],[RN Admin Hours]],Nurse[[#This Row],[RN DON Hours]],Nurse[[#This Row],[LPN Hours (excl. Admin)]],Nurse[[#This Row],[LPN Admin Hours]],Nurse[[#This Row],[CNA Hours]],Nurse[[#This Row],[NA TR Hours]],Nurse[[#This Row],[Med Aide/Tech Hours]])</f>
        <v>256.37887323943664</v>
      </c>
      <c r="K282" s="4">
        <f>SUM(Nurse[[#This Row],[RN Hours (excl. Admin, DON)]],Nurse[[#This Row],[LPN Hours (excl. Admin)]],Nurse[[#This Row],[CNA Hours]],Nurse[[#This Row],[NA TR Hours]],Nurse[[#This Row],[Med Aide/Tech Hours]])</f>
        <v>230.80422535211267</v>
      </c>
      <c r="L282" s="4">
        <f>SUM(Nurse[[#This Row],[RN Hours (excl. Admin, DON)]],Nurse[[#This Row],[RN Admin Hours]],Nurse[[#This Row],[RN DON Hours]])</f>
        <v>58.219014084507045</v>
      </c>
      <c r="M282" s="4">
        <v>42.69084507042254</v>
      </c>
      <c r="N282" s="4">
        <v>11.93661971830986</v>
      </c>
      <c r="O282" s="4">
        <v>3.591549295774648</v>
      </c>
      <c r="P282" s="4">
        <f>SUM(Nurse[[#This Row],[LPN Hours (excl. Admin)]],Nurse[[#This Row],[LPN Admin Hours]])</f>
        <v>12.064084507042253</v>
      </c>
      <c r="Q282" s="4">
        <v>2.017605633802817</v>
      </c>
      <c r="R282" s="4">
        <v>10.046478873239437</v>
      </c>
      <c r="S282" s="4">
        <f>SUM(Nurse[[#This Row],[CNA Hours]],Nurse[[#This Row],[NA TR Hours]],Nurse[[#This Row],[Med Aide/Tech Hours]])</f>
        <v>186.09577464788731</v>
      </c>
      <c r="T282" s="4">
        <v>186.09577464788731</v>
      </c>
      <c r="U282" s="4">
        <v>0</v>
      </c>
      <c r="V282" s="4">
        <v>0</v>
      </c>
      <c r="W2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2" s="4">
        <v>0</v>
      </c>
      <c r="Y282" s="4">
        <v>0</v>
      </c>
      <c r="Z282" s="4">
        <v>0</v>
      </c>
      <c r="AA282" s="4">
        <v>0</v>
      </c>
      <c r="AB282" s="4">
        <v>0</v>
      </c>
      <c r="AC282" s="4">
        <v>0</v>
      </c>
      <c r="AD282" s="4">
        <v>0</v>
      </c>
      <c r="AE282" s="4">
        <v>0</v>
      </c>
      <c r="AF282" s="1">
        <v>235624</v>
      </c>
      <c r="AG282" s="1">
        <v>5</v>
      </c>
      <c r="AH282"/>
    </row>
    <row r="283" spans="1:34" x14ac:dyDescent="0.25">
      <c r="A283" t="s">
        <v>433</v>
      </c>
      <c r="B283" t="s">
        <v>141</v>
      </c>
      <c r="C283" t="s">
        <v>601</v>
      </c>
      <c r="D283" t="s">
        <v>470</v>
      </c>
      <c r="E283" s="4">
        <v>57.565217391304351</v>
      </c>
      <c r="F283" s="4">
        <f>Nurse[[#This Row],[Total Nurse Staff Hours]]/Nurse[[#This Row],[MDS Census]]</f>
        <v>4.4327700151057403</v>
      </c>
      <c r="G283" s="4">
        <f>Nurse[[#This Row],[Total Direct Care Staff Hours]]/Nurse[[#This Row],[MDS Census]]</f>
        <v>4.224499622356495</v>
      </c>
      <c r="H283" s="4">
        <f>Nurse[[#This Row],[Total RN Hours (w/ Admin, DON)]]/Nurse[[#This Row],[MDS Census]]</f>
        <v>0.5375755287009063</v>
      </c>
      <c r="I283" s="4">
        <f>Nurse[[#This Row],[RN Hours (excl. Admin, DON)]]/Nurse[[#This Row],[MDS Census]]</f>
        <v>0.32930513595166161</v>
      </c>
      <c r="J283" s="4">
        <f>SUM(Nurse[[#This Row],[RN Hours (excl. Admin, DON)]],Nurse[[#This Row],[RN Admin Hours]],Nurse[[#This Row],[RN DON Hours]],Nurse[[#This Row],[LPN Hours (excl. Admin)]],Nurse[[#This Row],[LPN Admin Hours]],Nurse[[#This Row],[CNA Hours]],Nurse[[#This Row],[NA TR Hours]],Nurse[[#This Row],[Med Aide/Tech Hours]])</f>
        <v>255.1733695652174</v>
      </c>
      <c r="K283" s="4">
        <f>SUM(Nurse[[#This Row],[RN Hours (excl. Admin, DON)]],Nurse[[#This Row],[LPN Hours (excl. Admin)]],Nurse[[#This Row],[CNA Hours]],Nurse[[#This Row],[NA TR Hours]],Nurse[[#This Row],[Med Aide/Tech Hours]])</f>
        <v>243.18423913043478</v>
      </c>
      <c r="L283" s="4">
        <f>SUM(Nurse[[#This Row],[RN Hours (excl. Admin, DON)]],Nurse[[#This Row],[RN Admin Hours]],Nurse[[#This Row],[RN DON Hours]])</f>
        <v>30.945652173913043</v>
      </c>
      <c r="M283" s="4">
        <v>18.956521739130434</v>
      </c>
      <c r="N283" s="4">
        <v>11.989130434782609</v>
      </c>
      <c r="O283" s="4">
        <v>0</v>
      </c>
      <c r="P283" s="4">
        <f>SUM(Nurse[[#This Row],[LPN Hours (excl. Admin)]],Nurse[[#This Row],[LPN Admin Hours]])</f>
        <v>58.160326086956523</v>
      </c>
      <c r="Q283" s="4">
        <v>58.160326086956523</v>
      </c>
      <c r="R283" s="4">
        <v>0</v>
      </c>
      <c r="S283" s="4">
        <f>SUM(Nurse[[#This Row],[CNA Hours]],Nurse[[#This Row],[NA TR Hours]],Nurse[[#This Row],[Med Aide/Tech Hours]])</f>
        <v>166.06739130434784</v>
      </c>
      <c r="T283" s="4">
        <v>166.06739130434784</v>
      </c>
      <c r="U283" s="4">
        <v>0</v>
      </c>
      <c r="V283" s="4">
        <v>0</v>
      </c>
      <c r="W2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7.5836956521739136</v>
      </c>
      <c r="X283" s="4">
        <v>0</v>
      </c>
      <c r="Y283" s="4">
        <v>0</v>
      </c>
      <c r="Z283" s="4">
        <v>0</v>
      </c>
      <c r="AA283" s="4">
        <v>1.125</v>
      </c>
      <c r="AB283" s="4">
        <v>0</v>
      </c>
      <c r="AC283" s="4">
        <v>6.4586956521739136</v>
      </c>
      <c r="AD283" s="4">
        <v>0</v>
      </c>
      <c r="AE283" s="4">
        <v>0</v>
      </c>
      <c r="AF283" s="1">
        <v>235310</v>
      </c>
      <c r="AG283" s="1">
        <v>5</v>
      </c>
      <c r="AH283"/>
    </row>
    <row r="284" spans="1:34" x14ac:dyDescent="0.25">
      <c r="A284" t="s">
        <v>433</v>
      </c>
      <c r="B284" t="s">
        <v>269</v>
      </c>
      <c r="C284" t="s">
        <v>566</v>
      </c>
      <c r="D284" t="s">
        <v>465</v>
      </c>
      <c r="E284" s="4">
        <v>68.782608695652172</v>
      </c>
      <c r="F284" s="4">
        <f>Nurse[[#This Row],[Total Nurse Staff Hours]]/Nurse[[#This Row],[MDS Census]]</f>
        <v>3.4516529709228827</v>
      </c>
      <c r="G284" s="4">
        <f>Nurse[[#This Row],[Total Direct Care Staff Hours]]/Nurse[[#This Row],[MDS Census]]</f>
        <v>3.262182364096081</v>
      </c>
      <c r="H284" s="4">
        <f>Nurse[[#This Row],[Total RN Hours (w/ Admin, DON)]]/Nurse[[#This Row],[MDS Census]]</f>
        <v>0.40725979772439957</v>
      </c>
      <c r="I284" s="4">
        <f>Nurse[[#This Row],[RN Hours (excl. Admin, DON)]]/Nurse[[#This Row],[MDS Census]]</f>
        <v>0.21778919089759802</v>
      </c>
      <c r="J284" s="4">
        <f>SUM(Nurse[[#This Row],[RN Hours (excl. Admin, DON)]],Nurse[[#This Row],[RN Admin Hours]],Nurse[[#This Row],[RN DON Hours]],Nurse[[#This Row],[LPN Hours (excl. Admin)]],Nurse[[#This Row],[LPN Admin Hours]],Nurse[[#This Row],[CNA Hours]],Nurse[[#This Row],[NA TR Hours]],Nurse[[#This Row],[Med Aide/Tech Hours]])</f>
        <v>237.41369565217391</v>
      </c>
      <c r="K284" s="4">
        <f>SUM(Nurse[[#This Row],[RN Hours (excl. Admin, DON)]],Nurse[[#This Row],[LPN Hours (excl. Admin)]],Nurse[[#This Row],[CNA Hours]],Nurse[[#This Row],[NA TR Hours]],Nurse[[#This Row],[Med Aide/Tech Hours]])</f>
        <v>224.38141304347826</v>
      </c>
      <c r="L284" s="4">
        <f>SUM(Nurse[[#This Row],[RN Hours (excl. Admin, DON)]],Nurse[[#This Row],[RN Admin Hours]],Nurse[[#This Row],[RN DON Hours]])</f>
        <v>28.01239130434783</v>
      </c>
      <c r="M284" s="4">
        <v>14.980108695652177</v>
      </c>
      <c r="N284" s="4">
        <v>7.8475000000000001</v>
      </c>
      <c r="O284" s="4">
        <v>5.1847826086956523</v>
      </c>
      <c r="P284" s="4">
        <f>SUM(Nurse[[#This Row],[LPN Hours (excl. Admin)]],Nurse[[#This Row],[LPN Admin Hours]])</f>
        <v>102.93934782608696</v>
      </c>
      <c r="Q284" s="4">
        <v>102.93934782608696</v>
      </c>
      <c r="R284" s="4">
        <v>0</v>
      </c>
      <c r="S284" s="4">
        <f>SUM(Nurse[[#This Row],[CNA Hours]],Nurse[[#This Row],[NA TR Hours]],Nurse[[#This Row],[Med Aide/Tech Hours]])</f>
        <v>106.46195652173911</v>
      </c>
      <c r="T284" s="4">
        <v>96.601630434782592</v>
      </c>
      <c r="U284" s="4">
        <v>9.8603260869565208</v>
      </c>
      <c r="V284" s="4">
        <v>0</v>
      </c>
      <c r="W2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31.282173913043469</v>
      </c>
      <c r="X284" s="4">
        <v>0.13358695652173913</v>
      </c>
      <c r="Y284" s="4">
        <v>2.3366304347826086</v>
      </c>
      <c r="Z284" s="4">
        <v>0</v>
      </c>
      <c r="AA284" s="4">
        <v>0.77402173913043482</v>
      </c>
      <c r="AB284" s="4">
        <v>0</v>
      </c>
      <c r="AC284" s="4">
        <v>28.037934782608687</v>
      </c>
      <c r="AD284" s="4">
        <v>0</v>
      </c>
      <c r="AE284" s="4">
        <v>0</v>
      </c>
      <c r="AF284" s="1">
        <v>235520</v>
      </c>
      <c r="AG284" s="1">
        <v>5</v>
      </c>
      <c r="AH284"/>
    </row>
    <row r="285" spans="1:34" x14ac:dyDescent="0.25">
      <c r="A285" t="s">
        <v>433</v>
      </c>
      <c r="B285" t="s">
        <v>127</v>
      </c>
      <c r="C285" t="s">
        <v>569</v>
      </c>
      <c r="D285" t="s">
        <v>520</v>
      </c>
      <c r="E285" s="4">
        <v>78.652173913043484</v>
      </c>
      <c r="F285" s="4">
        <f>Nurse[[#This Row],[Total Nurse Staff Hours]]/Nurse[[#This Row],[MDS Census]]</f>
        <v>3.9223908236594802</v>
      </c>
      <c r="G285" s="4">
        <f>Nurse[[#This Row],[Total Direct Care Staff Hours]]/Nurse[[#This Row],[MDS Census]]</f>
        <v>3.7335558319513535</v>
      </c>
      <c r="H285" s="4">
        <f>Nurse[[#This Row],[Total RN Hours (w/ Admin, DON)]]/Nurse[[#This Row],[MDS Census]]</f>
        <v>0.46455223880597019</v>
      </c>
      <c r="I285" s="4">
        <f>Nurse[[#This Row],[RN Hours (excl. Admin, DON)]]/Nurse[[#This Row],[MDS Census]]</f>
        <v>0.31048783858485351</v>
      </c>
      <c r="J285" s="4">
        <f>SUM(Nurse[[#This Row],[RN Hours (excl. Admin, DON)]],Nurse[[#This Row],[RN Admin Hours]],Nurse[[#This Row],[RN DON Hours]],Nurse[[#This Row],[LPN Hours (excl. Admin)]],Nurse[[#This Row],[LPN Admin Hours]],Nurse[[#This Row],[CNA Hours]],Nurse[[#This Row],[NA TR Hours]],Nurse[[#This Row],[Med Aide/Tech Hours]])</f>
        <v>308.5045652173913</v>
      </c>
      <c r="K285" s="4">
        <f>SUM(Nurse[[#This Row],[RN Hours (excl. Admin, DON)]],Nurse[[#This Row],[LPN Hours (excl. Admin)]],Nurse[[#This Row],[CNA Hours]],Nurse[[#This Row],[NA TR Hours]],Nurse[[#This Row],[Med Aide/Tech Hours]])</f>
        <v>293.6522826086956</v>
      </c>
      <c r="L285" s="4">
        <f>SUM(Nurse[[#This Row],[RN Hours (excl. Admin, DON)]],Nurse[[#This Row],[RN Admin Hours]],Nurse[[#This Row],[RN DON Hours]])</f>
        <v>36.538043478260875</v>
      </c>
      <c r="M285" s="4">
        <v>24.420543478260871</v>
      </c>
      <c r="N285" s="4">
        <v>10.030543478260869</v>
      </c>
      <c r="O285" s="4">
        <v>2.0869565217391304</v>
      </c>
      <c r="P285" s="4">
        <f>SUM(Nurse[[#This Row],[LPN Hours (excl. Admin)]],Nurse[[#This Row],[LPN Admin Hours]])</f>
        <v>83.682282608695658</v>
      </c>
      <c r="Q285" s="4">
        <v>80.947500000000005</v>
      </c>
      <c r="R285" s="4">
        <v>2.7347826086956517</v>
      </c>
      <c r="S285" s="4">
        <f>SUM(Nurse[[#This Row],[CNA Hours]],Nurse[[#This Row],[NA TR Hours]],Nurse[[#This Row],[Med Aide/Tech Hours]])</f>
        <v>188.28423913043471</v>
      </c>
      <c r="T285" s="4">
        <v>185.96032608695646</v>
      </c>
      <c r="U285" s="4">
        <v>2.3239130434782607</v>
      </c>
      <c r="V285" s="4">
        <v>0</v>
      </c>
      <c r="W2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139.9808695652174</v>
      </c>
      <c r="X285" s="4">
        <v>12.553152173913045</v>
      </c>
      <c r="Y285" s="4">
        <v>0</v>
      </c>
      <c r="Z285" s="4">
        <v>0</v>
      </c>
      <c r="AA285" s="4">
        <v>54.918152173913057</v>
      </c>
      <c r="AB285" s="4">
        <v>0</v>
      </c>
      <c r="AC285" s="4">
        <v>72.509565217391298</v>
      </c>
      <c r="AD285" s="4">
        <v>0</v>
      </c>
      <c r="AE285" s="4">
        <v>0</v>
      </c>
      <c r="AF285" s="1">
        <v>235287</v>
      </c>
      <c r="AG285" s="1">
        <v>5</v>
      </c>
      <c r="AH285"/>
    </row>
    <row r="286" spans="1:34" x14ac:dyDescent="0.25">
      <c r="A286" t="s">
        <v>433</v>
      </c>
      <c r="B286" t="s">
        <v>309</v>
      </c>
      <c r="C286" t="s">
        <v>642</v>
      </c>
      <c r="D286" t="s">
        <v>493</v>
      </c>
      <c r="E286" s="4">
        <v>129.69565217391303</v>
      </c>
      <c r="F286" s="4">
        <f>Nurse[[#This Row],[Total Nurse Staff Hours]]/Nurse[[#This Row],[MDS Census]]</f>
        <v>3.0532316459939661</v>
      </c>
      <c r="G286" s="4">
        <f>Nurse[[#This Row],[Total Direct Care Staff Hours]]/Nurse[[#This Row],[MDS Census]]</f>
        <v>2.7619477036540401</v>
      </c>
      <c r="H286" s="4">
        <f>Nurse[[#This Row],[Total RN Hours (w/ Admin, DON)]]/Nurse[[#This Row],[MDS Census]]</f>
        <v>0.53900100569896103</v>
      </c>
      <c r="I286" s="4">
        <f>Nurse[[#This Row],[RN Hours (excl. Admin, DON)]]/Nurse[[#This Row],[MDS Census]]</f>
        <v>0.29348307073416041</v>
      </c>
      <c r="J286" s="4">
        <f>SUM(Nurse[[#This Row],[RN Hours (excl. Admin, DON)]],Nurse[[#This Row],[RN Admin Hours]],Nurse[[#This Row],[RN DON Hours]],Nurse[[#This Row],[LPN Hours (excl. Admin)]],Nurse[[#This Row],[LPN Admin Hours]],Nurse[[#This Row],[CNA Hours]],Nurse[[#This Row],[NA TR Hours]],Nurse[[#This Row],[Med Aide/Tech Hours]])</f>
        <v>395.99086956521739</v>
      </c>
      <c r="K286" s="4">
        <f>SUM(Nurse[[#This Row],[RN Hours (excl. Admin, DON)]],Nurse[[#This Row],[LPN Hours (excl. Admin)]],Nurse[[#This Row],[CNA Hours]],Nurse[[#This Row],[NA TR Hours]],Nurse[[#This Row],[Med Aide/Tech Hours]])</f>
        <v>358.21260869565219</v>
      </c>
      <c r="L286" s="4">
        <f>SUM(Nurse[[#This Row],[RN Hours (excl. Admin, DON)]],Nurse[[#This Row],[RN Admin Hours]],Nurse[[#This Row],[RN DON Hours]])</f>
        <v>69.906086956521762</v>
      </c>
      <c r="M286" s="4">
        <v>38.063478260869587</v>
      </c>
      <c r="N286" s="4">
        <v>27.407826086956526</v>
      </c>
      <c r="O286" s="4">
        <v>4.4347826086956523</v>
      </c>
      <c r="P286" s="4">
        <f>SUM(Nurse[[#This Row],[LPN Hours (excl. Admin)]],Nurse[[#This Row],[LPN Admin Hours]])</f>
        <v>126.17358695652173</v>
      </c>
      <c r="Q286" s="4">
        <v>120.23793478260869</v>
      </c>
      <c r="R286" s="4">
        <v>5.9356521739130441</v>
      </c>
      <c r="S286" s="4">
        <f>SUM(Nurse[[#This Row],[CNA Hours]],Nurse[[#This Row],[NA TR Hours]],Nurse[[#This Row],[Med Aide/Tech Hours]])</f>
        <v>199.91119565217392</v>
      </c>
      <c r="T286" s="4">
        <v>159.12434782608696</v>
      </c>
      <c r="U286" s="4">
        <v>40.786847826086948</v>
      </c>
      <c r="V286" s="4">
        <v>0</v>
      </c>
      <c r="W2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45.69184782608697</v>
      </c>
      <c r="X286" s="4">
        <v>10.58054347826087</v>
      </c>
      <c r="Y286" s="4">
        <v>0</v>
      </c>
      <c r="Z286" s="4">
        <v>0</v>
      </c>
      <c r="AA286" s="4">
        <v>14.039130434782615</v>
      </c>
      <c r="AB286" s="4">
        <v>0</v>
      </c>
      <c r="AC286" s="4">
        <v>21.072173913043482</v>
      </c>
      <c r="AD286" s="4">
        <v>0</v>
      </c>
      <c r="AE286" s="4">
        <v>0</v>
      </c>
      <c r="AF286" s="1">
        <v>235580</v>
      </c>
      <c r="AG286" s="1">
        <v>5</v>
      </c>
      <c r="AH286"/>
    </row>
    <row r="287" spans="1:34" x14ac:dyDescent="0.25">
      <c r="A287" t="s">
        <v>433</v>
      </c>
      <c r="B287" t="s">
        <v>198</v>
      </c>
      <c r="C287" t="s">
        <v>684</v>
      </c>
      <c r="D287" t="s">
        <v>471</v>
      </c>
      <c r="E287" s="4">
        <v>37.956521739130437</v>
      </c>
      <c r="F287" s="4">
        <f>Nurse[[#This Row],[Total Nurse Staff Hours]]/Nurse[[#This Row],[MDS Census]]</f>
        <v>3.3992812142038944</v>
      </c>
      <c r="G287" s="4">
        <f>Nurse[[#This Row],[Total Direct Care Staff Hours]]/Nurse[[#This Row],[MDS Census]]</f>
        <v>3.0596162657502863</v>
      </c>
      <c r="H287" s="4">
        <f>Nurse[[#This Row],[Total RN Hours (w/ Admin, DON)]]/Nurse[[#This Row],[MDS Census]]</f>
        <v>1.1989375715922108</v>
      </c>
      <c r="I287" s="4">
        <f>Nurse[[#This Row],[RN Hours (excl. Admin, DON)]]/Nurse[[#This Row],[MDS Census]]</f>
        <v>0.85927262313860275</v>
      </c>
      <c r="J287" s="4">
        <f>SUM(Nurse[[#This Row],[RN Hours (excl. Admin, DON)]],Nurse[[#This Row],[RN Admin Hours]],Nurse[[#This Row],[RN DON Hours]],Nurse[[#This Row],[LPN Hours (excl. Admin)]],Nurse[[#This Row],[LPN Admin Hours]],Nurse[[#This Row],[CNA Hours]],Nurse[[#This Row],[NA TR Hours]],Nurse[[#This Row],[Med Aide/Tech Hours]])</f>
        <v>129.02489130434782</v>
      </c>
      <c r="K287" s="4">
        <f>SUM(Nurse[[#This Row],[RN Hours (excl. Admin, DON)]],Nurse[[#This Row],[LPN Hours (excl. Admin)]],Nurse[[#This Row],[CNA Hours]],Nurse[[#This Row],[NA TR Hours]],Nurse[[#This Row],[Med Aide/Tech Hours]])</f>
        <v>116.13239130434783</v>
      </c>
      <c r="L287" s="4">
        <f>SUM(Nurse[[#This Row],[RN Hours (excl. Admin, DON)]],Nurse[[#This Row],[RN Admin Hours]],Nurse[[#This Row],[RN DON Hours]])</f>
        <v>45.507500000000007</v>
      </c>
      <c r="M287" s="4">
        <v>32.615000000000009</v>
      </c>
      <c r="N287" s="4">
        <v>8.2484782608695646</v>
      </c>
      <c r="O287" s="4">
        <v>4.6440217391304346</v>
      </c>
      <c r="P287" s="4">
        <f>SUM(Nurse[[#This Row],[LPN Hours (excl. Admin)]],Nurse[[#This Row],[LPN Admin Hours]])</f>
        <v>29.773369565217386</v>
      </c>
      <c r="Q287" s="4">
        <v>29.773369565217386</v>
      </c>
      <c r="R287" s="4">
        <v>0</v>
      </c>
      <c r="S287" s="4">
        <f>SUM(Nurse[[#This Row],[CNA Hours]],Nurse[[#This Row],[NA TR Hours]],Nurse[[#This Row],[Med Aide/Tech Hours]])</f>
        <v>53.744021739130439</v>
      </c>
      <c r="T287" s="4">
        <v>47.621086956521744</v>
      </c>
      <c r="U287" s="4">
        <v>6.1229347826086959</v>
      </c>
      <c r="V287" s="4">
        <v>0</v>
      </c>
      <c r="W2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7" s="4">
        <v>0</v>
      </c>
      <c r="Y287" s="4">
        <v>0</v>
      </c>
      <c r="Z287" s="4">
        <v>0</v>
      </c>
      <c r="AA287" s="4">
        <v>0</v>
      </c>
      <c r="AB287" s="4">
        <v>0</v>
      </c>
      <c r="AC287" s="4">
        <v>0</v>
      </c>
      <c r="AD287" s="4">
        <v>0</v>
      </c>
      <c r="AE287" s="4">
        <v>0</v>
      </c>
      <c r="AF287" s="1">
        <v>235411</v>
      </c>
      <c r="AG287" s="1">
        <v>5</v>
      </c>
      <c r="AH287"/>
    </row>
    <row r="288" spans="1:34" x14ac:dyDescent="0.25">
      <c r="A288" t="s">
        <v>433</v>
      </c>
      <c r="B288" t="s">
        <v>75</v>
      </c>
      <c r="C288" t="s">
        <v>631</v>
      </c>
      <c r="D288" t="s">
        <v>516</v>
      </c>
      <c r="E288" s="4">
        <v>79.75</v>
      </c>
      <c r="F288" s="4">
        <f>Nurse[[#This Row],[Total Nurse Staff Hours]]/Nurse[[#This Row],[MDS Census]]</f>
        <v>3.8819640179910038</v>
      </c>
      <c r="G288" s="4">
        <f>Nurse[[#This Row],[Total Direct Care Staff Hours]]/Nurse[[#This Row],[MDS Census]]</f>
        <v>3.5628881014038427</v>
      </c>
      <c r="H288" s="4">
        <f>Nurse[[#This Row],[Total RN Hours (w/ Admin, DON)]]/Nurse[[#This Row],[MDS Census]]</f>
        <v>1.1106542183453727</v>
      </c>
      <c r="I288" s="4">
        <f>Nurse[[#This Row],[RN Hours (excl. Admin, DON)]]/Nurse[[#This Row],[MDS Census]]</f>
        <v>0.79157830175821176</v>
      </c>
      <c r="J288" s="4">
        <f>SUM(Nurse[[#This Row],[RN Hours (excl. Admin, DON)]],Nurse[[#This Row],[RN Admin Hours]],Nurse[[#This Row],[RN DON Hours]],Nurse[[#This Row],[LPN Hours (excl. Admin)]],Nurse[[#This Row],[LPN Admin Hours]],Nurse[[#This Row],[CNA Hours]],Nurse[[#This Row],[NA TR Hours]],Nurse[[#This Row],[Med Aide/Tech Hours]])</f>
        <v>309.58663043478253</v>
      </c>
      <c r="K288" s="4">
        <f>SUM(Nurse[[#This Row],[RN Hours (excl. Admin, DON)]],Nurse[[#This Row],[LPN Hours (excl. Admin)]],Nurse[[#This Row],[CNA Hours]],Nurse[[#This Row],[NA TR Hours]],Nurse[[#This Row],[Med Aide/Tech Hours]])</f>
        <v>284.14032608695646</v>
      </c>
      <c r="L288" s="4">
        <f>SUM(Nurse[[#This Row],[RN Hours (excl. Admin, DON)]],Nurse[[#This Row],[RN Admin Hours]],Nurse[[#This Row],[RN DON Hours]])</f>
        <v>88.574673913043469</v>
      </c>
      <c r="M288" s="4">
        <v>63.128369565217383</v>
      </c>
      <c r="N288" s="4">
        <v>20.663695652173914</v>
      </c>
      <c r="O288" s="4">
        <v>4.7826086956521738</v>
      </c>
      <c r="P288" s="4">
        <f>SUM(Nurse[[#This Row],[LPN Hours (excl. Admin)]],Nurse[[#This Row],[LPN Admin Hours]])</f>
        <v>59.45891304347824</v>
      </c>
      <c r="Q288" s="4">
        <v>59.45891304347824</v>
      </c>
      <c r="R288" s="4">
        <v>0</v>
      </c>
      <c r="S288" s="4">
        <f>SUM(Nurse[[#This Row],[CNA Hours]],Nurse[[#This Row],[NA TR Hours]],Nurse[[#This Row],[Med Aide/Tech Hours]])</f>
        <v>161.55304347826083</v>
      </c>
      <c r="T288" s="4">
        <v>155.01652173913041</v>
      </c>
      <c r="U288" s="4">
        <v>6.5365217391304329</v>
      </c>
      <c r="V288" s="4">
        <v>0</v>
      </c>
      <c r="W2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8" s="4">
        <v>0</v>
      </c>
      <c r="Y288" s="4">
        <v>0</v>
      </c>
      <c r="Z288" s="4">
        <v>0</v>
      </c>
      <c r="AA288" s="4">
        <v>0</v>
      </c>
      <c r="AB288" s="4">
        <v>0</v>
      </c>
      <c r="AC288" s="4">
        <v>0</v>
      </c>
      <c r="AD288" s="4">
        <v>0</v>
      </c>
      <c r="AE288" s="4">
        <v>0</v>
      </c>
      <c r="AF288" s="1">
        <v>235184</v>
      </c>
      <c r="AG288" s="1">
        <v>5</v>
      </c>
      <c r="AH288"/>
    </row>
    <row r="289" spans="1:34" x14ac:dyDescent="0.25">
      <c r="A289" t="s">
        <v>433</v>
      </c>
      <c r="B289" t="s">
        <v>338</v>
      </c>
      <c r="C289" t="s">
        <v>568</v>
      </c>
      <c r="D289" t="s">
        <v>474</v>
      </c>
      <c r="E289" s="4">
        <v>79.369565217391298</v>
      </c>
      <c r="F289" s="4">
        <f>Nurse[[#This Row],[Total Nurse Staff Hours]]/Nurse[[#This Row],[MDS Census]]</f>
        <v>3.7659161873459328</v>
      </c>
      <c r="G289" s="4">
        <f>Nurse[[#This Row],[Total Direct Care Staff Hours]]/Nurse[[#This Row],[MDS Census]]</f>
        <v>3.4546110654615174</v>
      </c>
      <c r="H289" s="4">
        <f>Nurse[[#This Row],[Total RN Hours (w/ Admin, DON)]]/Nurse[[#This Row],[MDS Census]]</f>
        <v>0.75554094768556568</v>
      </c>
      <c r="I289" s="4">
        <f>Nurse[[#This Row],[RN Hours (excl. Admin, DON)]]/Nurse[[#This Row],[MDS Census]]</f>
        <v>0.44423582580115051</v>
      </c>
      <c r="J289" s="4">
        <f>SUM(Nurse[[#This Row],[RN Hours (excl. Admin, DON)]],Nurse[[#This Row],[RN Admin Hours]],Nurse[[#This Row],[RN DON Hours]],Nurse[[#This Row],[LPN Hours (excl. Admin)]],Nurse[[#This Row],[LPN Admin Hours]],Nurse[[#This Row],[CNA Hours]],Nurse[[#This Row],[NA TR Hours]],Nurse[[#This Row],[Med Aide/Tech Hours]])</f>
        <v>298.89913043478259</v>
      </c>
      <c r="K289" s="4">
        <f>SUM(Nurse[[#This Row],[RN Hours (excl. Admin, DON)]],Nurse[[#This Row],[LPN Hours (excl. Admin)]],Nurse[[#This Row],[CNA Hours]],Nurse[[#This Row],[NA TR Hours]],Nurse[[#This Row],[Med Aide/Tech Hours]])</f>
        <v>274.19097826086954</v>
      </c>
      <c r="L289" s="4">
        <f>SUM(Nurse[[#This Row],[RN Hours (excl. Admin, DON)]],Nurse[[#This Row],[RN Admin Hours]],Nurse[[#This Row],[RN DON Hours]])</f>
        <v>59.966956521739135</v>
      </c>
      <c r="M289" s="4">
        <v>35.258804347826093</v>
      </c>
      <c r="N289" s="4">
        <v>19.751630434782609</v>
      </c>
      <c r="O289" s="4">
        <v>4.9565217391304346</v>
      </c>
      <c r="P289" s="4">
        <f>SUM(Nurse[[#This Row],[LPN Hours (excl. Admin)]],Nurse[[#This Row],[LPN Admin Hours]])</f>
        <v>108.87119565217391</v>
      </c>
      <c r="Q289" s="4">
        <v>108.87119565217391</v>
      </c>
      <c r="R289" s="4">
        <v>0</v>
      </c>
      <c r="S289" s="4">
        <f>SUM(Nurse[[#This Row],[CNA Hours]],Nurse[[#This Row],[NA TR Hours]],Nurse[[#This Row],[Med Aide/Tech Hours]])</f>
        <v>130.06097826086958</v>
      </c>
      <c r="T289" s="4">
        <v>102.25967391304349</v>
      </c>
      <c r="U289" s="4">
        <v>27.801304347826079</v>
      </c>
      <c r="V289" s="4">
        <v>0</v>
      </c>
      <c r="W2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0.18478260869565216</v>
      </c>
      <c r="X289" s="4">
        <v>0.14130434782608695</v>
      </c>
      <c r="Y289" s="4">
        <v>0</v>
      </c>
      <c r="Z289" s="4">
        <v>0</v>
      </c>
      <c r="AA289" s="4">
        <v>4.3478260869565216E-2</v>
      </c>
      <c r="AB289" s="4">
        <v>0</v>
      </c>
      <c r="AC289" s="4">
        <v>0</v>
      </c>
      <c r="AD289" s="4">
        <v>0</v>
      </c>
      <c r="AE289" s="4">
        <v>0</v>
      </c>
      <c r="AF289" s="1">
        <v>235618</v>
      </c>
      <c r="AG289" s="1">
        <v>5</v>
      </c>
      <c r="AH289"/>
    </row>
    <row r="290" spans="1:34" x14ac:dyDescent="0.25">
      <c r="A290" t="s">
        <v>433</v>
      </c>
      <c r="B290" t="s">
        <v>128</v>
      </c>
      <c r="C290" t="s">
        <v>656</v>
      </c>
      <c r="D290" t="s">
        <v>501</v>
      </c>
      <c r="E290" s="4">
        <v>92.423913043478265</v>
      </c>
      <c r="F290" s="4">
        <f>Nurse[[#This Row],[Total Nurse Staff Hours]]/Nurse[[#This Row],[MDS Census]]</f>
        <v>3.7628107726684701</v>
      </c>
      <c r="G290" s="4">
        <f>Nurse[[#This Row],[Total Direct Care Staff Hours]]/Nurse[[#This Row],[MDS Census]]</f>
        <v>3.4994025638010116</v>
      </c>
      <c r="H290" s="4">
        <f>Nurse[[#This Row],[Total RN Hours (w/ Admin, DON)]]/Nurse[[#This Row],[MDS Census]]</f>
        <v>0.61789603669293192</v>
      </c>
      <c r="I290" s="4">
        <f>Nurse[[#This Row],[RN Hours (excl. Admin, DON)]]/Nurse[[#This Row],[MDS Census]]</f>
        <v>0.35448782782547333</v>
      </c>
      <c r="J290" s="4">
        <f>SUM(Nurse[[#This Row],[RN Hours (excl. Admin, DON)]],Nurse[[#This Row],[RN Admin Hours]],Nurse[[#This Row],[RN DON Hours]],Nurse[[#This Row],[LPN Hours (excl. Admin)]],Nurse[[#This Row],[LPN Admin Hours]],Nurse[[#This Row],[CNA Hours]],Nurse[[#This Row],[NA TR Hours]],Nurse[[#This Row],[Med Aide/Tech Hours]])</f>
        <v>347.77369565217396</v>
      </c>
      <c r="K290" s="4">
        <f>SUM(Nurse[[#This Row],[RN Hours (excl. Admin, DON)]],Nurse[[#This Row],[LPN Hours (excl. Admin)]],Nurse[[#This Row],[CNA Hours]],Nurse[[#This Row],[NA TR Hours]],Nurse[[#This Row],[Med Aide/Tech Hours]])</f>
        <v>323.42847826086961</v>
      </c>
      <c r="L290" s="4">
        <f>SUM(Nurse[[#This Row],[RN Hours (excl. Admin, DON)]],Nurse[[#This Row],[RN Admin Hours]],Nurse[[#This Row],[RN DON Hours]])</f>
        <v>57.108369565217394</v>
      </c>
      <c r="M290" s="4">
        <v>32.763152173913042</v>
      </c>
      <c r="N290" s="4">
        <v>19.693043478260876</v>
      </c>
      <c r="O290" s="4">
        <v>4.6521739130434785</v>
      </c>
      <c r="P290" s="4">
        <f>SUM(Nurse[[#This Row],[LPN Hours (excl. Admin)]],Nurse[[#This Row],[LPN Admin Hours]])</f>
        <v>125.1427173913044</v>
      </c>
      <c r="Q290" s="4">
        <v>125.1427173913044</v>
      </c>
      <c r="R290" s="4">
        <v>0</v>
      </c>
      <c r="S290" s="4">
        <f>SUM(Nurse[[#This Row],[CNA Hours]],Nurse[[#This Row],[NA TR Hours]],Nurse[[#This Row],[Med Aide/Tech Hours]])</f>
        <v>165.52260869565214</v>
      </c>
      <c r="T290" s="4">
        <v>127.80902173913042</v>
      </c>
      <c r="U290" s="4">
        <v>37.713586956521731</v>
      </c>
      <c r="V290" s="4">
        <v>0</v>
      </c>
      <c r="W2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0.24369565217391306</v>
      </c>
      <c r="X290" s="4">
        <v>0</v>
      </c>
      <c r="Y290" s="4">
        <v>0</v>
      </c>
      <c r="Z290" s="4">
        <v>0</v>
      </c>
      <c r="AA290" s="4">
        <v>0</v>
      </c>
      <c r="AB290" s="4">
        <v>0</v>
      </c>
      <c r="AC290" s="4">
        <v>0.24369565217391306</v>
      </c>
      <c r="AD290" s="4">
        <v>0</v>
      </c>
      <c r="AE290" s="4">
        <v>0</v>
      </c>
      <c r="AF290" s="1">
        <v>235288</v>
      </c>
      <c r="AG290" s="1">
        <v>5</v>
      </c>
      <c r="AH290"/>
    </row>
    <row r="291" spans="1:34" x14ac:dyDescent="0.25">
      <c r="A291" t="s">
        <v>433</v>
      </c>
      <c r="B291" t="s">
        <v>204</v>
      </c>
      <c r="C291" t="s">
        <v>690</v>
      </c>
      <c r="D291" t="s">
        <v>474</v>
      </c>
      <c r="E291" s="4">
        <v>87.489130434782609</v>
      </c>
      <c r="F291" s="4">
        <f>Nurse[[#This Row],[Total Nurse Staff Hours]]/Nurse[[#This Row],[MDS Census]]</f>
        <v>4.0853944589389979</v>
      </c>
      <c r="G291" s="4">
        <f>Nurse[[#This Row],[Total Direct Care Staff Hours]]/Nurse[[#This Row],[MDS Census]]</f>
        <v>3.7856156044229086</v>
      </c>
      <c r="H291" s="4">
        <f>Nurse[[#This Row],[Total RN Hours (w/ Admin, DON)]]/Nurse[[#This Row],[MDS Census]]</f>
        <v>0.62814635358429616</v>
      </c>
      <c r="I291" s="4">
        <f>Nurse[[#This Row],[RN Hours (excl. Admin, DON)]]/Nurse[[#This Row],[MDS Census]]</f>
        <v>0.37127469250838613</v>
      </c>
      <c r="J291" s="4">
        <f>SUM(Nurse[[#This Row],[RN Hours (excl. Admin, DON)]],Nurse[[#This Row],[RN Admin Hours]],Nurse[[#This Row],[RN DON Hours]],Nurse[[#This Row],[LPN Hours (excl. Admin)]],Nurse[[#This Row],[LPN Admin Hours]],Nurse[[#This Row],[CNA Hours]],Nurse[[#This Row],[NA TR Hours]],Nurse[[#This Row],[Med Aide/Tech Hours]])</f>
        <v>357.42760869565211</v>
      </c>
      <c r="K291" s="4">
        <f>SUM(Nurse[[#This Row],[RN Hours (excl. Admin, DON)]],Nurse[[#This Row],[LPN Hours (excl. Admin)]],Nurse[[#This Row],[CNA Hours]],Nurse[[#This Row],[NA TR Hours]],Nurse[[#This Row],[Med Aide/Tech Hours]])</f>
        <v>331.20021739130425</v>
      </c>
      <c r="L291" s="4">
        <f>SUM(Nurse[[#This Row],[RN Hours (excl. Admin, DON)]],Nurse[[#This Row],[RN Admin Hours]],Nurse[[#This Row],[RN DON Hours]])</f>
        <v>54.955978260869564</v>
      </c>
      <c r="M291" s="4">
        <v>32.482500000000002</v>
      </c>
      <c r="N291" s="4">
        <v>20.38652173913043</v>
      </c>
      <c r="O291" s="4">
        <v>2.0869565217391304</v>
      </c>
      <c r="P291" s="4">
        <f>SUM(Nurse[[#This Row],[LPN Hours (excl. Admin)]],Nurse[[#This Row],[LPN Admin Hours]])</f>
        <v>132.13999999999996</v>
      </c>
      <c r="Q291" s="4">
        <v>128.38608695652169</v>
      </c>
      <c r="R291" s="4">
        <v>3.7539130434782617</v>
      </c>
      <c r="S291" s="4">
        <f>SUM(Nurse[[#This Row],[CNA Hours]],Nurse[[#This Row],[NA TR Hours]],Nurse[[#This Row],[Med Aide/Tech Hours]])</f>
        <v>170.33163043478257</v>
      </c>
      <c r="T291" s="4">
        <v>157.70402173913041</v>
      </c>
      <c r="U291" s="4">
        <v>12.627608695652169</v>
      </c>
      <c r="V291" s="4">
        <v>0</v>
      </c>
      <c r="W2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3.4835869565217394</v>
      </c>
      <c r="X291" s="4">
        <v>0</v>
      </c>
      <c r="Y291" s="4">
        <v>0</v>
      </c>
      <c r="Z291" s="4">
        <v>0</v>
      </c>
      <c r="AA291" s="4">
        <v>0</v>
      </c>
      <c r="AB291" s="4">
        <v>0</v>
      </c>
      <c r="AC291" s="4">
        <v>3.4835869565217394</v>
      </c>
      <c r="AD291" s="4">
        <v>0</v>
      </c>
      <c r="AE291" s="4">
        <v>0</v>
      </c>
      <c r="AF291" s="1">
        <v>235428</v>
      </c>
      <c r="AG291" s="1">
        <v>5</v>
      </c>
      <c r="AH291"/>
    </row>
    <row r="292" spans="1:34" x14ac:dyDescent="0.25">
      <c r="A292" t="s">
        <v>433</v>
      </c>
      <c r="B292" t="s">
        <v>55</v>
      </c>
      <c r="C292" t="s">
        <v>620</v>
      </c>
      <c r="D292" t="s">
        <v>474</v>
      </c>
      <c r="E292" s="4">
        <v>51.163043478260867</v>
      </c>
      <c r="F292" s="4">
        <f>Nurse[[#This Row],[Total Nurse Staff Hours]]/Nurse[[#This Row],[MDS Census]]</f>
        <v>3.9590269810919909</v>
      </c>
      <c r="G292" s="4">
        <f>Nurse[[#This Row],[Total Direct Care Staff Hours]]/Nurse[[#This Row],[MDS Census]]</f>
        <v>3.6240450393031653</v>
      </c>
      <c r="H292" s="4">
        <f>Nurse[[#This Row],[Total RN Hours (w/ Admin, DON)]]/Nurse[[#This Row],[MDS Census]]</f>
        <v>0.68323560654344584</v>
      </c>
      <c r="I292" s="4">
        <f>Nurse[[#This Row],[RN Hours (excl. Admin, DON)]]/Nurse[[#This Row],[MDS Census]]</f>
        <v>0.37527724665391965</v>
      </c>
      <c r="J292" s="4">
        <f>SUM(Nurse[[#This Row],[RN Hours (excl. Admin, DON)]],Nurse[[#This Row],[RN Admin Hours]],Nurse[[#This Row],[RN DON Hours]],Nurse[[#This Row],[LPN Hours (excl. Admin)]],Nurse[[#This Row],[LPN Admin Hours]],Nurse[[#This Row],[CNA Hours]],Nurse[[#This Row],[NA TR Hours]],Nurse[[#This Row],[Med Aide/Tech Hours]])</f>
        <v>202.55586956521739</v>
      </c>
      <c r="K292" s="4">
        <f>SUM(Nurse[[#This Row],[RN Hours (excl. Admin, DON)]],Nurse[[#This Row],[LPN Hours (excl. Admin)]],Nurse[[#This Row],[CNA Hours]],Nurse[[#This Row],[NA TR Hours]],Nurse[[#This Row],[Med Aide/Tech Hours]])</f>
        <v>185.41717391304346</v>
      </c>
      <c r="L292" s="4">
        <f>SUM(Nurse[[#This Row],[RN Hours (excl. Admin, DON)]],Nurse[[#This Row],[RN Admin Hours]],Nurse[[#This Row],[RN DON Hours]])</f>
        <v>34.956413043478257</v>
      </c>
      <c r="M292" s="4">
        <v>19.200326086956519</v>
      </c>
      <c r="N292" s="4">
        <v>10.799565217391304</v>
      </c>
      <c r="O292" s="4">
        <v>4.9565217391304346</v>
      </c>
      <c r="P292" s="4">
        <f>SUM(Nurse[[#This Row],[LPN Hours (excl. Admin)]],Nurse[[#This Row],[LPN Admin Hours]])</f>
        <v>75.211304347826072</v>
      </c>
      <c r="Q292" s="4">
        <v>73.828695652173892</v>
      </c>
      <c r="R292" s="4">
        <v>1.3826086956521739</v>
      </c>
      <c r="S292" s="4">
        <f>SUM(Nurse[[#This Row],[CNA Hours]],Nurse[[#This Row],[NA TR Hours]],Nurse[[#This Row],[Med Aide/Tech Hours]])</f>
        <v>92.388152173913028</v>
      </c>
      <c r="T292" s="4">
        <v>71.818260869565208</v>
      </c>
      <c r="U292" s="4">
        <v>20.569891304347827</v>
      </c>
      <c r="V292" s="4">
        <v>0</v>
      </c>
      <c r="W2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10.554565217391303</v>
      </c>
      <c r="X292" s="4">
        <v>1.5573913043478258</v>
      </c>
      <c r="Y292" s="4">
        <v>0</v>
      </c>
      <c r="Z292" s="4">
        <v>0</v>
      </c>
      <c r="AA292" s="4">
        <v>7.4251086956521739</v>
      </c>
      <c r="AB292" s="4">
        <v>0</v>
      </c>
      <c r="AC292" s="4">
        <v>1.5720652173913043</v>
      </c>
      <c r="AD292" s="4">
        <v>0</v>
      </c>
      <c r="AE292" s="4">
        <v>0</v>
      </c>
      <c r="AF292" s="1">
        <v>235109</v>
      </c>
      <c r="AG292" s="1">
        <v>5</v>
      </c>
      <c r="AH292"/>
    </row>
    <row r="293" spans="1:34" x14ac:dyDescent="0.25">
      <c r="A293" t="s">
        <v>433</v>
      </c>
      <c r="B293" t="s">
        <v>115</v>
      </c>
      <c r="C293" t="s">
        <v>651</v>
      </c>
      <c r="D293" t="s">
        <v>481</v>
      </c>
      <c r="E293" s="4">
        <v>59.934782608695649</v>
      </c>
      <c r="F293" s="4">
        <f>Nurse[[#This Row],[Total Nurse Staff Hours]]/Nurse[[#This Row],[MDS Census]]</f>
        <v>3.3631682988755887</v>
      </c>
      <c r="G293" s="4">
        <f>Nurse[[#This Row],[Total Direct Care Staff Hours]]/Nurse[[#This Row],[MDS Census]]</f>
        <v>3.0265705476967715</v>
      </c>
      <c r="H293" s="4">
        <f>Nurse[[#This Row],[Total RN Hours (w/ Admin, DON)]]/Nurse[[#This Row],[MDS Census]]</f>
        <v>1.0784385201305771</v>
      </c>
      <c r="I293" s="4">
        <f>Nurse[[#This Row],[RN Hours (excl. Admin, DON)]]/Nurse[[#This Row],[MDS Census]]</f>
        <v>0.74184076895175943</v>
      </c>
      <c r="J293" s="4">
        <f>SUM(Nurse[[#This Row],[RN Hours (excl. Admin, DON)]],Nurse[[#This Row],[RN Admin Hours]],Nurse[[#This Row],[RN DON Hours]],Nurse[[#This Row],[LPN Hours (excl. Admin)]],Nurse[[#This Row],[LPN Admin Hours]],Nurse[[#This Row],[CNA Hours]],Nurse[[#This Row],[NA TR Hours]],Nurse[[#This Row],[Med Aide/Tech Hours]])</f>
        <v>201.57076086956516</v>
      </c>
      <c r="K293" s="4">
        <f>SUM(Nurse[[#This Row],[RN Hours (excl. Admin, DON)]],Nurse[[#This Row],[LPN Hours (excl. Admin)]],Nurse[[#This Row],[CNA Hours]],Nurse[[#This Row],[NA TR Hours]],Nurse[[#This Row],[Med Aide/Tech Hours]])</f>
        <v>181.39684782608691</v>
      </c>
      <c r="L293" s="4">
        <f>SUM(Nurse[[#This Row],[RN Hours (excl. Admin, DON)]],Nurse[[#This Row],[RN Admin Hours]],Nurse[[#This Row],[RN DON Hours]])</f>
        <v>64.635978260869578</v>
      </c>
      <c r="M293" s="4">
        <v>44.46206521739132</v>
      </c>
      <c r="N293" s="4">
        <v>15.043478260869565</v>
      </c>
      <c r="O293" s="4">
        <v>5.1304347826086953</v>
      </c>
      <c r="P293" s="4">
        <f>SUM(Nurse[[#This Row],[LPN Hours (excl. Admin)]],Nurse[[#This Row],[LPN Admin Hours]])</f>
        <v>21.876739130434782</v>
      </c>
      <c r="Q293" s="4">
        <v>21.876739130434782</v>
      </c>
      <c r="R293" s="4">
        <v>0</v>
      </c>
      <c r="S293" s="4">
        <f>SUM(Nurse[[#This Row],[CNA Hours]],Nurse[[#This Row],[NA TR Hours]],Nurse[[#This Row],[Med Aide/Tech Hours]])</f>
        <v>115.05804347826083</v>
      </c>
      <c r="T293" s="4">
        <v>100.74293478260866</v>
      </c>
      <c r="U293" s="4">
        <v>14.315108695652171</v>
      </c>
      <c r="V293" s="4">
        <v>0</v>
      </c>
      <c r="W2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19.389021739130438</v>
      </c>
      <c r="X293" s="4">
        <v>0</v>
      </c>
      <c r="Y293" s="4">
        <v>0</v>
      </c>
      <c r="Z293" s="4">
        <v>0</v>
      </c>
      <c r="AA293" s="4">
        <v>9.9422826086956544</v>
      </c>
      <c r="AB293" s="4">
        <v>0</v>
      </c>
      <c r="AC293" s="4">
        <v>9.4467391304347839</v>
      </c>
      <c r="AD293" s="4">
        <v>0</v>
      </c>
      <c r="AE293" s="4">
        <v>0</v>
      </c>
      <c r="AF293" s="1">
        <v>235267</v>
      </c>
      <c r="AG293" s="1">
        <v>5</v>
      </c>
      <c r="AH293"/>
    </row>
    <row r="294" spans="1:34" x14ac:dyDescent="0.25">
      <c r="A294" t="s">
        <v>433</v>
      </c>
      <c r="B294" t="s">
        <v>345</v>
      </c>
      <c r="C294" t="s">
        <v>544</v>
      </c>
      <c r="D294" t="s">
        <v>501</v>
      </c>
      <c r="E294" s="4">
        <v>72.021739130434781</v>
      </c>
      <c r="F294" s="4">
        <f>Nurse[[#This Row],[Total Nurse Staff Hours]]/Nurse[[#This Row],[MDS Census]]</f>
        <v>4.1814971325083015</v>
      </c>
      <c r="G294" s="4">
        <f>Nurse[[#This Row],[Total Direct Care Staff Hours]]/Nurse[[#This Row],[MDS Census]]</f>
        <v>3.7509628735285245</v>
      </c>
      <c r="H294" s="4">
        <f>Nurse[[#This Row],[Total RN Hours (w/ Admin, DON)]]/Nurse[[#This Row],[MDS Census]]</f>
        <v>0.72477060066405097</v>
      </c>
      <c r="I294" s="4">
        <f>Nurse[[#This Row],[RN Hours (excl. Admin, DON)]]/Nurse[[#This Row],[MDS Census]]</f>
        <v>0.29423634168427415</v>
      </c>
      <c r="J294" s="4">
        <f>SUM(Nurse[[#This Row],[RN Hours (excl. Admin, DON)]],Nurse[[#This Row],[RN Admin Hours]],Nurse[[#This Row],[RN DON Hours]],Nurse[[#This Row],[LPN Hours (excl. Admin)]],Nurse[[#This Row],[LPN Admin Hours]],Nurse[[#This Row],[CNA Hours]],Nurse[[#This Row],[NA TR Hours]],Nurse[[#This Row],[Med Aide/Tech Hours]])</f>
        <v>301.15869565217395</v>
      </c>
      <c r="K294" s="4">
        <f>SUM(Nurse[[#This Row],[RN Hours (excl. Admin, DON)]],Nurse[[#This Row],[LPN Hours (excl. Admin)]],Nurse[[#This Row],[CNA Hours]],Nurse[[#This Row],[NA TR Hours]],Nurse[[#This Row],[Med Aide/Tech Hours]])</f>
        <v>270.15086956521742</v>
      </c>
      <c r="L294" s="4">
        <f>SUM(Nurse[[#This Row],[RN Hours (excl. Admin, DON)]],Nurse[[#This Row],[RN Admin Hours]],Nurse[[#This Row],[RN DON Hours]])</f>
        <v>52.199239130434798</v>
      </c>
      <c r="M294" s="4">
        <v>21.191413043478267</v>
      </c>
      <c r="N294" s="4">
        <v>28.660000000000004</v>
      </c>
      <c r="O294" s="4">
        <v>2.347826086956522</v>
      </c>
      <c r="P294" s="4">
        <f>SUM(Nurse[[#This Row],[LPN Hours (excl. Admin)]],Nurse[[#This Row],[LPN Admin Hours]])</f>
        <v>104.58815217391303</v>
      </c>
      <c r="Q294" s="4">
        <v>104.58815217391303</v>
      </c>
      <c r="R294" s="4">
        <v>0</v>
      </c>
      <c r="S294" s="4">
        <f>SUM(Nurse[[#This Row],[CNA Hours]],Nurse[[#This Row],[NA TR Hours]],Nurse[[#This Row],[Med Aide/Tech Hours]])</f>
        <v>144.37130434782614</v>
      </c>
      <c r="T294" s="4">
        <v>120.03054347826091</v>
      </c>
      <c r="U294" s="4">
        <v>24.340760869565223</v>
      </c>
      <c r="V294" s="4">
        <v>0</v>
      </c>
      <c r="W2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107.82836956521737</v>
      </c>
      <c r="X294" s="4">
        <v>0</v>
      </c>
      <c r="Y294" s="4">
        <v>11.364673913043481</v>
      </c>
      <c r="Z294" s="4">
        <v>0</v>
      </c>
      <c r="AA294" s="4">
        <v>62.00739130434782</v>
      </c>
      <c r="AB294" s="4">
        <v>0</v>
      </c>
      <c r="AC294" s="4">
        <v>34.456304347826077</v>
      </c>
      <c r="AD294" s="4">
        <v>0</v>
      </c>
      <c r="AE294" s="4">
        <v>0</v>
      </c>
      <c r="AF294" s="1">
        <v>235626</v>
      </c>
      <c r="AG294" s="1">
        <v>5</v>
      </c>
      <c r="AH294"/>
    </row>
    <row r="295" spans="1:34" x14ac:dyDescent="0.25">
      <c r="A295" t="s">
        <v>433</v>
      </c>
      <c r="B295" t="s">
        <v>379</v>
      </c>
      <c r="C295" t="s">
        <v>649</v>
      </c>
      <c r="D295" t="s">
        <v>519</v>
      </c>
      <c r="E295" s="4">
        <v>94.228260869565219</v>
      </c>
      <c r="F295" s="4">
        <f>Nurse[[#This Row],[Total Nurse Staff Hours]]/Nurse[[#This Row],[MDS Census]]</f>
        <v>3.9280147652555089</v>
      </c>
      <c r="G295" s="4">
        <f>Nurse[[#This Row],[Total Direct Care Staff Hours]]/Nurse[[#This Row],[MDS Census]]</f>
        <v>3.6005640789018352</v>
      </c>
      <c r="H295" s="4">
        <f>Nurse[[#This Row],[Total RN Hours (w/ Admin, DON)]]/Nurse[[#This Row],[MDS Census]]</f>
        <v>0.45577921328872995</v>
      </c>
      <c r="I295" s="4">
        <f>Nurse[[#This Row],[RN Hours (excl. Admin, DON)]]/Nurse[[#This Row],[MDS Census]]</f>
        <v>0.12832852693505592</v>
      </c>
      <c r="J295" s="4">
        <f>SUM(Nurse[[#This Row],[RN Hours (excl. Admin, DON)]],Nurse[[#This Row],[RN Admin Hours]],Nurse[[#This Row],[RN DON Hours]],Nurse[[#This Row],[LPN Hours (excl. Admin)]],Nurse[[#This Row],[LPN Admin Hours]],Nurse[[#This Row],[CNA Hours]],Nurse[[#This Row],[NA TR Hours]],Nurse[[#This Row],[Med Aide/Tech Hours]])</f>
        <v>370.13000000000005</v>
      </c>
      <c r="K295" s="4">
        <f>SUM(Nurse[[#This Row],[RN Hours (excl. Admin, DON)]],Nurse[[#This Row],[LPN Hours (excl. Admin)]],Nurse[[#This Row],[CNA Hours]],Nurse[[#This Row],[NA TR Hours]],Nurse[[#This Row],[Med Aide/Tech Hours]])</f>
        <v>339.27489130434793</v>
      </c>
      <c r="L295" s="4">
        <f>SUM(Nurse[[#This Row],[RN Hours (excl. Admin, DON)]],Nurse[[#This Row],[RN Admin Hours]],Nurse[[#This Row],[RN DON Hours]])</f>
        <v>42.947282608695652</v>
      </c>
      <c r="M295" s="4">
        <v>12.092173913043476</v>
      </c>
      <c r="N295" s="4">
        <v>26.333369565217396</v>
      </c>
      <c r="O295" s="4">
        <v>4.5217391304347823</v>
      </c>
      <c r="P295" s="4">
        <f>SUM(Nurse[[#This Row],[LPN Hours (excl. Admin)]],Nurse[[#This Row],[LPN Admin Hours]])</f>
        <v>121.14271739130436</v>
      </c>
      <c r="Q295" s="4">
        <v>121.14271739130436</v>
      </c>
      <c r="R295" s="4">
        <v>0</v>
      </c>
      <c r="S295" s="4">
        <f>SUM(Nurse[[#This Row],[CNA Hours]],Nurse[[#This Row],[NA TR Hours]],Nurse[[#This Row],[Med Aide/Tech Hours]])</f>
        <v>206.04000000000008</v>
      </c>
      <c r="T295" s="4">
        <v>173.01271739130442</v>
      </c>
      <c r="U295" s="4">
        <v>33.027282608695657</v>
      </c>
      <c r="V295" s="4">
        <v>0</v>
      </c>
      <c r="W2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21.659021739130427</v>
      </c>
      <c r="X295" s="4">
        <v>0</v>
      </c>
      <c r="Y295" s="4">
        <v>0</v>
      </c>
      <c r="Z295" s="4">
        <v>0</v>
      </c>
      <c r="AA295" s="4">
        <v>21.659021739130427</v>
      </c>
      <c r="AB295" s="4">
        <v>0</v>
      </c>
      <c r="AC295" s="4">
        <v>0</v>
      </c>
      <c r="AD295" s="4">
        <v>0</v>
      </c>
      <c r="AE295" s="4">
        <v>0</v>
      </c>
      <c r="AF295" s="1">
        <v>235665</v>
      </c>
      <c r="AG295" s="1">
        <v>5</v>
      </c>
      <c r="AH295"/>
    </row>
    <row r="296" spans="1:34" x14ac:dyDescent="0.25">
      <c r="A296" t="s">
        <v>433</v>
      </c>
      <c r="B296" t="s">
        <v>191</v>
      </c>
      <c r="C296" t="s">
        <v>673</v>
      </c>
      <c r="D296" t="s">
        <v>479</v>
      </c>
      <c r="E296" s="4">
        <v>76.771739130434781</v>
      </c>
      <c r="F296" s="4">
        <f>Nurse[[#This Row],[Total Nurse Staff Hours]]/Nurse[[#This Row],[MDS Census]]</f>
        <v>3.3861928359054221</v>
      </c>
      <c r="G296" s="4">
        <f>Nurse[[#This Row],[Total Direct Care Staff Hours]]/Nurse[[#This Row],[MDS Census]]</f>
        <v>3.1536797394874698</v>
      </c>
      <c r="H296" s="4">
        <f>Nurse[[#This Row],[Total RN Hours (w/ Admin, DON)]]/Nurse[[#This Row],[MDS Census]]</f>
        <v>0.57496955967719099</v>
      </c>
      <c r="I296" s="4">
        <f>Nurse[[#This Row],[RN Hours (excl. Admin, DON)]]/Nurse[[#This Row],[MDS Census]]</f>
        <v>0.34245646325923823</v>
      </c>
      <c r="J296" s="4">
        <f>SUM(Nurse[[#This Row],[RN Hours (excl. Admin, DON)]],Nurse[[#This Row],[RN Admin Hours]],Nurse[[#This Row],[RN DON Hours]],Nurse[[#This Row],[LPN Hours (excl. Admin)]],Nurse[[#This Row],[LPN Admin Hours]],Nurse[[#This Row],[CNA Hours]],Nurse[[#This Row],[NA TR Hours]],Nurse[[#This Row],[Med Aide/Tech Hours]])</f>
        <v>259.96391304347821</v>
      </c>
      <c r="K296" s="4">
        <f>SUM(Nurse[[#This Row],[RN Hours (excl. Admin, DON)]],Nurse[[#This Row],[LPN Hours (excl. Admin)]],Nurse[[#This Row],[CNA Hours]],Nurse[[#This Row],[NA TR Hours]],Nurse[[#This Row],[Med Aide/Tech Hours]])</f>
        <v>242.11347826086956</v>
      </c>
      <c r="L296" s="4">
        <f>SUM(Nurse[[#This Row],[RN Hours (excl. Admin, DON)]],Nurse[[#This Row],[RN Admin Hours]],Nurse[[#This Row],[RN DON Hours]])</f>
        <v>44.141413043478259</v>
      </c>
      <c r="M296" s="4">
        <v>26.290978260869561</v>
      </c>
      <c r="N296" s="4">
        <v>13.861304347826087</v>
      </c>
      <c r="O296" s="4">
        <v>3.9891304347826089</v>
      </c>
      <c r="P296" s="4">
        <f>SUM(Nurse[[#This Row],[LPN Hours (excl. Admin)]],Nurse[[#This Row],[LPN Admin Hours]])</f>
        <v>65.344673913043465</v>
      </c>
      <c r="Q296" s="4">
        <v>65.344673913043465</v>
      </c>
      <c r="R296" s="4">
        <v>0</v>
      </c>
      <c r="S296" s="4">
        <f>SUM(Nurse[[#This Row],[CNA Hours]],Nurse[[#This Row],[NA TR Hours]],Nurse[[#This Row],[Med Aide/Tech Hours]])</f>
        <v>150.47782608695653</v>
      </c>
      <c r="T296" s="4">
        <v>140.13043478260869</v>
      </c>
      <c r="U296" s="4">
        <v>10.347391304347829</v>
      </c>
      <c r="V296" s="4">
        <v>0</v>
      </c>
      <c r="W2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68.160543478260863</v>
      </c>
      <c r="X296" s="4">
        <v>0</v>
      </c>
      <c r="Y296" s="4">
        <v>2.3293478260869565</v>
      </c>
      <c r="Z296" s="4">
        <v>0</v>
      </c>
      <c r="AA296" s="4">
        <v>21.992826086956523</v>
      </c>
      <c r="AB296" s="4">
        <v>0</v>
      </c>
      <c r="AC296" s="4">
        <v>42.940326086956517</v>
      </c>
      <c r="AD296" s="4">
        <v>0.8980434782608695</v>
      </c>
      <c r="AE296" s="4">
        <v>0</v>
      </c>
      <c r="AF296" s="1">
        <v>235395</v>
      </c>
      <c r="AG296" s="1">
        <v>5</v>
      </c>
      <c r="AH296"/>
    </row>
    <row r="297" spans="1:34" x14ac:dyDescent="0.25">
      <c r="A297" t="s">
        <v>433</v>
      </c>
      <c r="B297" t="s">
        <v>341</v>
      </c>
      <c r="C297" t="s">
        <v>629</v>
      </c>
      <c r="D297" t="s">
        <v>474</v>
      </c>
      <c r="E297" s="4">
        <v>88.326086956521735</v>
      </c>
      <c r="F297" s="4">
        <f>Nurse[[#This Row],[Total Nurse Staff Hours]]/Nurse[[#This Row],[MDS Census]]</f>
        <v>2.9903765690376565</v>
      </c>
      <c r="G297" s="4">
        <f>Nurse[[#This Row],[Total Direct Care Staff Hours]]/Nurse[[#This Row],[MDS Census]]</f>
        <v>2.9050516859463444</v>
      </c>
      <c r="H297" s="4">
        <f>Nurse[[#This Row],[Total RN Hours (w/ Admin, DON)]]/Nurse[[#This Row],[MDS Census]]</f>
        <v>0.43416071868077771</v>
      </c>
      <c r="I297" s="4">
        <f>Nurse[[#This Row],[RN Hours (excl. Admin, DON)]]/Nurse[[#This Row],[MDS Census]]</f>
        <v>0.35375830666994823</v>
      </c>
      <c r="J297" s="4">
        <f>SUM(Nurse[[#This Row],[RN Hours (excl. Admin, DON)]],Nurse[[#This Row],[RN Admin Hours]],Nurse[[#This Row],[RN DON Hours]],Nurse[[#This Row],[LPN Hours (excl. Admin)]],Nurse[[#This Row],[LPN Admin Hours]],Nurse[[#This Row],[CNA Hours]],Nurse[[#This Row],[NA TR Hours]],Nurse[[#This Row],[Med Aide/Tech Hours]])</f>
        <v>264.12826086956517</v>
      </c>
      <c r="K297" s="4">
        <f>SUM(Nurse[[#This Row],[RN Hours (excl. Admin, DON)]],Nurse[[#This Row],[LPN Hours (excl. Admin)]],Nurse[[#This Row],[CNA Hours]],Nurse[[#This Row],[NA TR Hours]],Nurse[[#This Row],[Med Aide/Tech Hours]])</f>
        <v>256.59184782608691</v>
      </c>
      <c r="L297" s="4">
        <f>SUM(Nurse[[#This Row],[RN Hours (excl. Admin, DON)]],Nurse[[#This Row],[RN Admin Hours]],Nurse[[#This Row],[RN DON Hours]])</f>
        <v>38.347717391304343</v>
      </c>
      <c r="M297" s="4">
        <v>31.246086956521729</v>
      </c>
      <c r="N297" s="4">
        <v>3.5364130434782619</v>
      </c>
      <c r="O297" s="4">
        <v>3.5652173913043477</v>
      </c>
      <c r="P297" s="4">
        <f>SUM(Nurse[[#This Row],[LPN Hours (excl. Admin)]],Nurse[[#This Row],[LPN Admin Hours]])</f>
        <v>54.945869565217386</v>
      </c>
      <c r="Q297" s="4">
        <v>54.511086956521737</v>
      </c>
      <c r="R297" s="4">
        <v>0.43478260869565216</v>
      </c>
      <c r="S297" s="4">
        <f>SUM(Nurse[[#This Row],[CNA Hours]],Nurse[[#This Row],[NA TR Hours]],Nurse[[#This Row],[Med Aide/Tech Hours]])</f>
        <v>170.83467391304347</v>
      </c>
      <c r="T297" s="4">
        <v>164.35315217391303</v>
      </c>
      <c r="U297" s="4">
        <v>6.4815217391304341</v>
      </c>
      <c r="V297" s="4">
        <v>0</v>
      </c>
      <c r="W2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26.597826086956516</v>
      </c>
      <c r="X297" s="4">
        <v>8.6956521739130432E-2</v>
      </c>
      <c r="Y297" s="4">
        <v>0</v>
      </c>
      <c r="Z297" s="4">
        <v>0</v>
      </c>
      <c r="AA297" s="4">
        <v>16.370326086956521</v>
      </c>
      <c r="AB297" s="4">
        <v>0.43478260869565216</v>
      </c>
      <c r="AC297" s="4">
        <v>9.705760869565216</v>
      </c>
      <c r="AD297" s="4">
        <v>0</v>
      </c>
      <c r="AE297" s="4">
        <v>0</v>
      </c>
      <c r="AF297" s="1">
        <v>235622</v>
      </c>
      <c r="AG297" s="1">
        <v>5</v>
      </c>
      <c r="AH297"/>
    </row>
    <row r="298" spans="1:34" x14ac:dyDescent="0.25">
      <c r="A298" t="s">
        <v>433</v>
      </c>
      <c r="B298" t="s">
        <v>372</v>
      </c>
      <c r="C298" t="s">
        <v>642</v>
      </c>
      <c r="D298" t="s">
        <v>493</v>
      </c>
      <c r="E298" s="4">
        <v>62.108695652173914</v>
      </c>
      <c r="F298" s="4">
        <f>Nurse[[#This Row],[Total Nurse Staff Hours]]/Nurse[[#This Row],[MDS Census]]</f>
        <v>4.6603920196009803</v>
      </c>
      <c r="G298" s="4">
        <f>Nurse[[#This Row],[Total Direct Care Staff Hours]]/Nurse[[#This Row],[MDS Census]]</f>
        <v>4.2980644032201614</v>
      </c>
      <c r="H298" s="4">
        <f>Nurse[[#This Row],[Total RN Hours (w/ Admin, DON)]]/Nurse[[#This Row],[MDS Census]]</f>
        <v>1.1461848092404618</v>
      </c>
      <c r="I298" s="4">
        <f>Nurse[[#This Row],[RN Hours (excl. Admin, DON)]]/Nurse[[#This Row],[MDS Census]]</f>
        <v>0.8913318165908295</v>
      </c>
      <c r="J298" s="4">
        <f>SUM(Nurse[[#This Row],[RN Hours (excl. Admin, DON)]],Nurse[[#This Row],[RN Admin Hours]],Nurse[[#This Row],[RN DON Hours]],Nurse[[#This Row],[LPN Hours (excl. Admin)]],Nurse[[#This Row],[LPN Admin Hours]],Nurse[[#This Row],[CNA Hours]],Nurse[[#This Row],[NA TR Hours]],Nurse[[#This Row],[Med Aide/Tech Hours]])</f>
        <v>289.45086956521743</v>
      </c>
      <c r="K298" s="4">
        <f>SUM(Nurse[[#This Row],[RN Hours (excl. Admin, DON)]],Nurse[[#This Row],[LPN Hours (excl. Admin)]],Nurse[[#This Row],[CNA Hours]],Nurse[[#This Row],[NA TR Hours]],Nurse[[#This Row],[Med Aide/Tech Hours]])</f>
        <v>266.94717391304351</v>
      </c>
      <c r="L298" s="4">
        <f>SUM(Nurse[[#This Row],[RN Hours (excl. Admin, DON)]],Nurse[[#This Row],[RN Admin Hours]],Nurse[[#This Row],[RN DON Hours]])</f>
        <v>71.188043478260866</v>
      </c>
      <c r="M298" s="4">
        <v>55.359456521739126</v>
      </c>
      <c r="N298" s="4">
        <v>10.089456521739132</v>
      </c>
      <c r="O298" s="4">
        <v>5.7391304347826084</v>
      </c>
      <c r="P298" s="4">
        <f>SUM(Nurse[[#This Row],[LPN Hours (excl. Admin)]],Nurse[[#This Row],[LPN Admin Hours]])</f>
        <v>92.482717391304362</v>
      </c>
      <c r="Q298" s="4">
        <v>85.807608695652192</v>
      </c>
      <c r="R298" s="4">
        <v>6.6751086956521739</v>
      </c>
      <c r="S298" s="4">
        <f>SUM(Nurse[[#This Row],[CNA Hours]],Nurse[[#This Row],[NA TR Hours]],Nurse[[#This Row],[Med Aide/Tech Hours]])</f>
        <v>125.78010869565219</v>
      </c>
      <c r="T298" s="4">
        <v>102.80108695652174</v>
      </c>
      <c r="U298" s="4">
        <v>22.979021739130438</v>
      </c>
      <c r="V298" s="4">
        <v>0</v>
      </c>
      <c r="W2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43.948695652173917</v>
      </c>
      <c r="X298" s="4">
        <v>0</v>
      </c>
      <c r="Y298" s="4">
        <v>0.25923913043478264</v>
      </c>
      <c r="Z298" s="4">
        <v>0</v>
      </c>
      <c r="AA298" s="4">
        <v>43.689456521739132</v>
      </c>
      <c r="AB298" s="4">
        <v>0</v>
      </c>
      <c r="AC298" s="4">
        <v>0</v>
      </c>
      <c r="AD298" s="4">
        <v>0</v>
      </c>
      <c r="AE298" s="4">
        <v>0</v>
      </c>
      <c r="AF298" s="1">
        <v>235658</v>
      </c>
      <c r="AG298" s="1">
        <v>5</v>
      </c>
      <c r="AH298"/>
    </row>
    <row r="299" spans="1:34" x14ac:dyDescent="0.25">
      <c r="A299" t="s">
        <v>433</v>
      </c>
      <c r="B299" t="s">
        <v>371</v>
      </c>
      <c r="C299" t="s">
        <v>568</v>
      </c>
      <c r="D299" t="s">
        <v>474</v>
      </c>
      <c r="E299" s="4">
        <v>126.39130434782609</v>
      </c>
      <c r="F299" s="4">
        <f>Nurse[[#This Row],[Total Nurse Staff Hours]]/Nurse[[#This Row],[MDS Census]]</f>
        <v>4.2162977296181623</v>
      </c>
      <c r="G299" s="4">
        <f>Nurse[[#This Row],[Total Direct Care Staff Hours]]/Nurse[[#This Row],[MDS Census]]</f>
        <v>4.1423890608875116</v>
      </c>
      <c r="H299" s="4">
        <f>Nurse[[#This Row],[Total RN Hours (w/ Admin, DON)]]/Nurse[[#This Row],[MDS Census]]</f>
        <v>0.5063519091847265</v>
      </c>
      <c r="I299" s="4">
        <f>Nurse[[#This Row],[RN Hours (excl. Admin, DON)]]/Nurse[[#This Row],[MDS Census]]</f>
        <v>0.43244324045407628</v>
      </c>
      <c r="J299" s="4">
        <f>SUM(Nurse[[#This Row],[RN Hours (excl. Admin, DON)]],Nurse[[#This Row],[RN Admin Hours]],Nurse[[#This Row],[RN DON Hours]],Nurse[[#This Row],[LPN Hours (excl. Admin)]],Nurse[[#This Row],[LPN Admin Hours]],Nurse[[#This Row],[CNA Hours]],Nurse[[#This Row],[NA TR Hours]],Nurse[[#This Row],[Med Aide/Tech Hours]])</f>
        <v>532.9033695652173</v>
      </c>
      <c r="K299" s="4">
        <f>SUM(Nurse[[#This Row],[RN Hours (excl. Admin, DON)]],Nurse[[#This Row],[LPN Hours (excl. Admin)]],Nurse[[#This Row],[CNA Hours]],Nurse[[#This Row],[NA TR Hours]],Nurse[[#This Row],[Med Aide/Tech Hours]])</f>
        <v>523.56195652173903</v>
      </c>
      <c r="L299" s="4">
        <f>SUM(Nurse[[#This Row],[RN Hours (excl. Admin, DON)]],Nurse[[#This Row],[RN Admin Hours]],Nurse[[#This Row],[RN DON Hours]])</f>
        <v>63.998478260869561</v>
      </c>
      <c r="M299" s="4">
        <v>54.657065217391299</v>
      </c>
      <c r="N299" s="4">
        <v>5.2544565217391304</v>
      </c>
      <c r="O299" s="4">
        <v>4.0869565217391308</v>
      </c>
      <c r="P299" s="4">
        <f>SUM(Nurse[[#This Row],[LPN Hours (excl. Admin)]],Nurse[[#This Row],[LPN Admin Hours]])</f>
        <v>202.31913043478261</v>
      </c>
      <c r="Q299" s="4">
        <v>202.31913043478261</v>
      </c>
      <c r="R299" s="4">
        <v>0</v>
      </c>
      <c r="S299" s="4">
        <f>SUM(Nurse[[#This Row],[CNA Hours]],Nurse[[#This Row],[NA TR Hours]],Nurse[[#This Row],[Med Aide/Tech Hours]])</f>
        <v>266.58576086956526</v>
      </c>
      <c r="T299" s="4">
        <v>255.64750000000004</v>
      </c>
      <c r="U299" s="4">
        <v>10.938260869565216</v>
      </c>
      <c r="V299" s="4">
        <v>0</v>
      </c>
      <c r="W2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124.29891304347828</v>
      </c>
      <c r="X299" s="4">
        <v>11</v>
      </c>
      <c r="Y299" s="4">
        <v>0</v>
      </c>
      <c r="Z299" s="4">
        <v>0</v>
      </c>
      <c r="AA299" s="4">
        <v>58.263586956521742</v>
      </c>
      <c r="AB299" s="4">
        <v>0</v>
      </c>
      <c r="AC299" s="4">
        <v>55.035326086956523</v>
      </c>
      <c r="AD299" s="4">
        <v>0</v>
      </c>
      <c r="AE299" s="4">
        <v>0</v>
      </c>
      <c r="AF299" s="1">
        <v>235657</v>
      </c>
      <c r="AG299" s="1">
        <v>5</v>
      </c>
      <c r="AH299"/>
    </row>
    <row r="300" spans="1:34" x14ac:dyDescent="0.25">
      <c r="A300" t="s">
        <v>433</v>
      </c>
      <c r="B300" t="s">
        <v>201</v>
      </c>
      <c r="C300" t="s">
        <v>629</v>
      </c>
      <c r="D300" t="s">
        <v>474</v>
      </c>
      <c r="E300" s="4">
        <v>146.47826086956522</v>
      </c>
      <c r="F300" s="4">
        <f>Nurse[[#This Row],[Total Nurse Staff Hours]]/Nurse[[#This Row],[MDS Census]]</f>
        <v>3.5903057287028783</v>
      </c>
      <c r="G300" s="4">
        <f>Nurse[[#This Row],[Total Direct Care Staff Hours]]/Nurse[[#This Row],[MDS Census]]</f>
        <v>3.5197298901751251</v>
      </c>
      <c r="H300" s="4">
        <f>Nurse[[#This Row],[Total RN Hours (w/ Admin, DON)]]/Nurse[[#This Row],[MDS Census]]</f>
        <v>0.18279533986346097</v>
      </c>
      <c r="I300" s="4">
        <f>Nurse[[#This Row],[RN Hours (excl. Admin, DON)]]/Nurse[[#This Row],[MDS Census]]</f>
        <v>0.14554392994953994</v>
      </c>
      <c r="J300" s="4">
        <f>SUM(Nurse[[#This Row],[RN Hours (excl. Admin, DON)]],Nurse[[#This Row],[RN Admin Hours]],Nurse[[#This Row],[RN DON Hours]],Nurse[[#This Row],[LPN Hours (excl. Admin)]],Nurse[[#This Row],[LPN Admin Hours]],Nurse[[#This Row],[CNA Hours]],Nurse[[#This Row],[NA TR Hours]],Nurse[[#This Row],[Med Aide/Tech Hours]])</f>
        <v>525.90173913043463</v>
      </c>
      <c r="K300" s="4">
        <f>SUM(Nurse[[#This Row],[RN Hours (excl. Admin, DON)]],Nurse[[#This Row],[LPN Hours (excl. Admin)]],Nurse[[#This Row],[CNA Hours]],Nurse[[#This Row],[NA TR Hours]],Nurse[[#This Row],[Med Aide/Tech Hours]])</f>
        <v>515.56391304347812</v>
      </c>
      <c r="L300" s="4">
        <f>SUM(Nurse[[#This Row],[RN Hours (excl. Admin, DON)]],Nurse[[#This Row],[RN Admin Hours]],Nurse[[#This Row],[RN DON Hours]])</f>
        <v>26.775543478260872</v>
      </c>
      <c r="M300" s="4">
        <v>21.319021739130438</v>
      </c>
      <c r="N300" s="4">
        <v>0.2391304347826087</v>
      </c>
      <c r="O300" s="4">
        <v>5.2173913043478262</v>
      </c>
      <c r="P300" s="4">
        <f>SUM(Nurse[[#This Row],[LPN Hours (excl. Admin)]],Nurse[[#This Row],[LPN Admin Hours]])</f>
        <v>218.22195652173912</v>
      </c>
      <c r="Q300" s="4">
        <v>213.34065217391304</v>
      </c>
      <c r="R300" s="4">
        <v>4.8813043478260871</v>
      </c>
      <c r="S300" s="4">
        <f>SUM(Nurse[[#This Row],[CNA Hours]],Nurse[[#This Row],[NA TR Hours]],Nurse[[#This Row],[Med Aide/Tech Hours]])</f>
        <v>280.90423913043469</v>
      </c>
      <c r="T300" s="4">
        <v>276.95597826086947</v>
      </c>
      <c r="U300" s="4">
        <v>3.948260869565217</v>
      </c>
      <c r="V300" s="4">
        <v>0</v>
      </c>
      <c r="W3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21.563804347826082</v>
      </c>
      <c r="X300" s="4">
        <v>0</v>
      </c>
      <c r="Y300" s="4">
        <v>0.2391304347826087</v>
      </c>
      <c r="Z300" s="4">
        <v>0</v>
      </c>
      <c r="AA300" s="4">
        <v>0.57521739130434779</v>
      </c>
      <c r="AB300" s="4">
        <v>0</v>
      </c>
      <c r="AC300" s="4">
        <v>20.749456521739127</v>
      </c>
      <c r="AD300" s="4">
        <v>0</v>
      </c>
      <c r="AE300" s="4">
        <v>0</v>
      </c>
      <c r="AF300" s="1">
        <v>235422</v>
      </c>
      <c r="AG300" s="1">
        <v>5</v>
      </c>
      <c r="AH300"/>
    </row>
    <row r="301" spans="1:34" x14ac:dyDescent="0.25">
      <c r="A301" t="s">
        <v>433</v>
      </c>
      <c r="B301" t="s">
        <v>71</v>
      </c>
      <c r="C301" t="s">
        <v>553</v>
      </c>
      <c r="D301" t="s">
        <v>512</v>
      </c>
      <c r="E301" s="4">
        <v>68.130434782608702</v>
      </c>
      <c r="F301" s="4">
        <f>Nurse[[#This Row],[Total Nurse Staff Hours]]/Nurse[[#This Row],[MDS Census]]</f>
        <v>3.0011439055520102</v>
      </c>
      <c r="G301" s="4">
        <f>Nurse[[#This Row],[Total Direct Care Staff Hours]]/Nurse[[#This Row],[MDS Census]]</f>
        <v>2.8139869176770902</v>
      </c>
      <c r="H301" s="4">
        <f>Nurse[[#This Row],[Total RN Hours (w/ Admin, DON)]]/Nurse[[#This Row],[MDS Census]]</f>
        <v>0.51960274409700047</v>
      </c>
      <c r="I301" s="4">
        <f>Nurse[[#This Row],[RN Hours (excl. Admin, DON)]]/Nurse[[#This Row],[MDS Census]]</f>
        <v>0.33244575622208028</v>
      </c>
      <c r="J301" s="4">
        <f>SUM(Nurse[[#This Row],[RN Hours (excl. Admin, DON)]],Nurse[[#This Row],[RN Admin Hours]],Nurse[[#This Row],[RN DON Hours]],Nurse[[#This Row],[LPN Hours (excl. Admin)]],Nurse[[#This Row],[LPN Admin Hours]],Nurse[[#This Row],[CNA Hours]],Nurse[[#This Row],[NA TR Hours]],Nurse[[#This Row],[Med Aide/Tech Hours]])</f>
        <v>204.4692391304348</v>
      </c>
      <c r="K301" s="4">
        <f>SUM(Nurse[[#This Row],[RN Hours (excl. Admin, DON)]],Nurse[[#This Row],[LPN Hours (excl. Admin)]],Nurse[[#This Row],[CNA Hours]],Nurse[[#This Row],[NA TR Hours]],Nurse[[#This Row],[Med Aide/Tech Hours]])</f>
        <v>191.71815217391307</v>
      </c>
      <c r="L301" s="4">
        <f>SUM(Nurse[[#This Row],[RN Hours (excl. Admin, DON)]],Nurse[[#This Row],[RN Admin Hours]],Nurse[[#This Row],[RN DON Hours]])</f>
        <v>35.400760869565211</v>
      </c>
      <c r="M301" s="4">
        <v>22.649673913043472</v>
      </c>
      <c r="N301" s="4">
        <v>6.5771739130434783</v>
      </c>
      <c r="O301" s="4">
        <v>6.1739130434782608</v>
      </c>
      <c r="P301" s="4">
        <f>SUM(Nurse[[#This Row],[LPN Hours (excl. Admin)]],Nurse[[#This Row],[LPN Admin Hours]])</f>
        <v>32.758152173913047</v>
      </c>
      <c r="Q301" s="4">
        <v>32.758152173913047</v>
      </c>
      <c r="R301" s="4">
        <v>0</v>
      </c>
      <c r="S301" s="4">
        <f>SUM(Nurse[[#This Row],[CNA Hours]],Nurse[[#This Row],[NA TR Hours]],Nurse[[#This Row],[Med Aide/Tech Hours]])</f>
        <v>136.31032608695654</v>
      </c>
      <c r="T301" s="4">
        <v>130.0663043478261</v>
      </c>
      <c r="U301" s="4">
        <v>6.2440217391304325</v>
      </c>
      <c r="V301" s="4">
        <v>0</v>
      </c>
      <c r="W3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1" s="4">
        <v>0</v>
      </c>
      <c r="Y301" s="4">
        <v>0</v>
      </c>
      <c r="Z301" s="4">
        <v>0</v>
      </c>
      <c r="AA301" s="4">
        <v>0</v>
      </c>
      <c r="AB301" s="4">
        <v>0</v>
      </c>
      <c r="AC301" s="4">
        <v>0</v>
      </c>
      <c r="AD301" s="4">
        <v>0</v>
      </c>
      <c r="AE301" s="4">
        <v>0</v>
      </c>
      <c r="AF301" s="1">
        <v>235176</v>
      </c>
      <c r="AG301" s="1">
        <v>5</v>
      </c>
      <c r="AH301"/>
    </row>
    <row r="302" spans="1:34" x14ac:dyDescent="0.25">
      <c r="A302" t="s">
        <v>433</v>
      </c>
      <c r="B302" t="s">
        <v>380</v>
      </c>
      <c r="C302" t="s">
        <v>627</v>
      </c>
      <c r="D302" t="s">
        <v>516</v>
      </c>
      <c r="E302" s="4">
        <v>121.95652173913044</v>
      </c>
      <c r="F302" s="4">
        <f>Nurse[[#This Row],[Total Nurse Staff Hours]]/Nurse[[#This Row],[MDS Census]]</f>
        <v>4.2669126559714794</v>
      </c>
      <c r="G302" s="4">
        <f>Nurse[[#This Row],[Total Direct Care Staff Hours]]/Nurse[[#This Row],[MDS Census]]</f>
        <v>4.0534527629233503</v>
      </c>
      <c r="H302" s="4">
        <f>Nurse[[#This Row],[Total RN Hours (w/ Admin, DON)]]/Nurse[[#This Row],[MDS Census]]</f>
        <v>1.0913556149732622</v>
      </c>
      <c r="I302" s="4">
        <f>Nurse[[#This Row],[RN Hours (excl. Admin, DON)]]/Nurse[[#This Row],[MDS Census]]</f>
        <v>0.88092067736185398</v>
      </c>
      <c r="J302" s="4">
        <f>SUM(Nurse[[#This Row],[RN Hours (excl. Admin, DON)]],Nurse[[#This Row],[RN Admin Hours]],Nurse[[#This Row],[RN DON Hours]],Nurse[[#This Row],[LPN Hours (excl. Admin)]],Nurse[[#This Row],[LPN Admin Hours]],Nurse[[#This Row],[CNA Hours]],Nurse[[#This Row],[NA TR Hours]],Nurse[[#This Row],[Med Aide/Tech Hours]])</f>
        <v>520.37782608695647</v>
      </c>
      <c r="K302" s="4">
        <f>SUM(Nurse[[#This Row],[RN Hours (excl. Admin, DON)]],Nurse[[#This Row],[LPN Hours (excl. Admin)]],Nurse[[#This Row],[CNA Hours]],Nurse[[#This Row],[NA TR Hours]],Nurse[[#This Row],[Med Aide/Tech Hours]])</f>
        <v>494.34499999999991</v>
      </c>
      <c r="L302" s="4">
        <f>SUM(Nurse[[#This Row],[RN Hours (excl. Admin, DON)]],Nurse[[#This Row],[RN Admin Hours]],Nurse[[#This Row],[RN DON Hours]])</f>
        <v>133.09793478260872</v>
      </c>
      <c r="M302" s="4">
        <v>107.43402173913046</v>
      </c>
      <c r="N302" s="4">
        <v>20.359565217391303</v>
      </c>
      <c r="O302" s="4">
        <v>5.3043478260869561</v>
      </c>
      <c r="P302" s="4">
        <f>SUM(Nurse[[#This Row],[LPN Hours (excl. Admin)]],Nurse[[#This Row],[LPN Admin Hours]])</f>
        <v>125.90739130434781</v>
      </c>
      <c r="Q302" s="4">
        <v>125.53847826086955</v>
      </c>
      <c r="R302" s="4">
        <v>0.36891304347826087</v>
      </c>
      <c r="S302" s="4">
        <f>SUM(Nurse[[#This Row],[CNA Hours]],Nurse[[#This Row],[NA TR Hours]],Nurse[[#This Row],[Med Aide/Tech Hours]])</f>
        <v>261.37249999999989</v>
      </c>
      <c r="T302" s="4">
        <v>231.01608695652166</v>
      </c>
      <c r="U302" s="4">
        <v>30.356413043478245</v>
      </c>
      <c r="V302" s="4">
        <v>0</v>
      </c>
      <c r="W3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2" s="4">
        <v>0</v>
      </c>
      <c r="Y302" s="4">
        <v>0</v>
      </c>
      <c r="Z302" s="4">
        <v>0</v>
      </c>
      <c r="AA302" s="4">
        <v>0</v>
      </c>
      <c r="AB302" s="4">
        <v>0</v>
      </c>
      <c r="AC302" s="4">
        <v>0</v>
      </c>
      <c r="AD302" s="4">
        <v>0</v>
      </c>
      <c r="AE302" s="4">
        <v>0</v>
      </c>
      <c r="AF302" s="1">
        <v>235666</v>
      </c>
      <c r="AG302" s="1">
        <v>5</v>
      </c>
      <c r="AH302"/>
    </row>
    <row r="303" spans="1:34" x14ac:dyDescent="0.25">
      <c r="A303" t="s">
        <v>433</v>
      </c>
      <c r="B303" t="s">
        <v>389</v>
      </c>
      <c r="C303" t="s">
        <v>572</v>
      </c>
      <c r="D303" t="s">
        <v>497</v>
      </c>
      <c r="E303" s="4">
        <v>97.152173913043484</v>
      </c>
      <c r="F303" s="4">
        <f>Nurse[[#This Row],[Total Nurse Staff Hours]]/Nurse[[#This Row],[MDS Census]]</f>
        <v>3.845101812486015</v>
      </c>
      <c r="G303" s="4">
        <f>Nurse[[#This Row],[Total Direct Care Staff Hours]]/Nurse[[#This Row],[MDS Census]]</f>
        <v>3.6994853434772876</v>
      </c>
      <c r="H303" s="4">
        <f>Nurse[[#This Row],[Total RN Hours (w/ Admin, DON)]]/Nurse[[#This Row],[MDS Census]]</f>
        <v>1.0812765719400315</v>
      </c>
      <c r="I303" s="4">
        <f>Nurse[[#This Row],[RN Hours (excl. Admin, DON)]]/Nurse[[#This Row],[MDS Census]]</f>
        <v>0.96820653390020162</v>
      </c>
      <c r="J303" s="4">
        <f>SUM(Nurse[[#This Row],[RN Hours (excl. Admin, DON)]],Nurse[[#This Row],[RN Admin Hours]],Nurse[[#This Row],[RN DON Hours]],Nurse[[#This Row],[LPN Hours (excl. Admin)]],Nurse[[#This Row],[LPN Admin Hours]],Nurse[[#This Row],[CNA Hours]],Nurse[[#This Row],[NA TR Hours]],Nurse[[#This Row],[Med Aide/Tech Hours]])</f>
        <v>373.56000000000006</v>
      </c>
      <c r="K303" s="4">
        <f>SUM(Nurse[[#This Row],[RN Hours (excl. Admin, DON)]],Nurse[[#This Row],[LPN Hours (excl. Admin)]],Nurse[[#This Row],[CNA Hours]],Nurse[[#This Row],[NA TR Hours]],Nurse[[#This Row],[Med Aide/Tech Hours]])</f>
        <v>359.41304347826087</v>
      </c>
      <c r="L303" s="4">
        <f>SUM(Nurse[[#This Row],[RN Hours (excl. Admin, DON)]],Nurse[[#This Row],[RN Admin Hours]],Nurse[[#This Row],[RN DON Hours]])</f>
        <v>105.04836956521741</v>
      </c>
      <c r="M303" s="4">
        <v>94.063369565217414</v>
      </c>
      <c r="N303" s="4">
        <v>5.7676086956521724</v>
      </c>
      <c r="O303" s="4">
        <v>5.2173913043478262</v>
      </c>
      <c r="P303" s="4">
        <f>SUM(Nurse[[#This Row],[LPN Hours (excl. Admin)]],Nurse[[#This Row],[LPN Admin Hours]])</f>
        <v>77.204239130434743</v>
      </c>
      <c r="Q303" s="4">
        <v>74.042282608695615</v>
      </c>
      <c r="R303" s="4">
        <v>3.161956521739131</v>
      </c>
      <c r="S303" s="4">
        <f>SUM(Nurse[[#This Row],[CNA Hours]],Nurse[[#This Row],[NA TR Hours]],Nurse[[#This Row],[Med Aide/Tech Hours]])</f>
        <v>191.30739130434785</v>
      </c>
      <c r="T303" s="4">
        <v>176.41206521739133</v>
      </c>
      <c r="U303" s="4">
        <v>14.895326086956516</v>
      </c>
      <c r="V303" s="4">
        <v>0</v>
      </c>
      <c r="W3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22.415978260869565</v>
      </c>
      <c r="X303" s="4">
        <v>6.5895652173913053</v>
      </c>
      <c r="Y303" s="4">
        <v>0</v>
      </c>
      <c r="Z303" s="4">
        <v>0</v>
      </c>
      <c r="AA303" s="4">
        <v>11.383260869565218</v>
      </c>
      <c r="AB303" s="4">
        <v>0</v>
      </c>
      <c r="AC303" s="4">
        <v>4.4431521739130435</v>
      </c>
      <c r="AD303" s="4">
        <v>0</v>
      </c>
      <c r="AE303" s="4">
        <v>0</v>
      </c>
      <c r="AF303" s="1">
        <v>235706</v>
      </c>
      <c r="AG303" s="1">
        <v>5</v>
      </c>
      <c r="AH303"/>
    </row>
    <row r="304" spans="1:34" x14ac:dyDescent="0.25">
      <c r="A304" t="s">
        <v>433</v>
      </c>
      <c r="B304" t="s">
        <v>239</v>
      </c>
      <c r="C304" t="s">
        <v>609</v>
      </c>
      <c r="D304" t="s">
        <v>474</v>
      </c>
      <c r="E304" s="4">
        <v>90.271739130434781</v>
      </c>
      <c r="F304" s="4">
        <f>Nurse[[#This Row],[Total Nurse Staff Hours]]/Nurse[[#This Row],[MDS Census]]</f>
        <v>3.3226502107164362</v>
      </c>
      <c r="G304" s="4">
        <f>Nurse[[#This Row],[Total Direct Care Staff Hours]]/Nurse[[#This Row],[MDS Census]]</f>
        <v>3.2696700782661052</v>
      </c>
      <c r="H304" s="4">
        <f>Nurse[[#This Row],[Total RN Hours (w/ Admin, DON)]]/Nurse[[#This Row],[MDS Census]]</f>
        <v>0.27949307645996391</v>
      </c>
      <c r="I304" s="4">
        <f>Nurse[[#This Row],[RN Hours (excl. Admin, DON)]]/Nurse[[#This Row],[MDS Census]]</f>
        <v>0.22651294400963276</v>
      </c>
      <c r="J304" s="4">
        <f>SUM(Nurse[[#This Row],[RN Hours (excl. Admin, DON)]],Nurse[[#This Row],[RN Admin Hours]],Nurse[[#This Row],[RN DON Hours]],Nurse[[#This Row],[LPN Hours (excl. Admin)]],Nurse[[#This Row],[LPN Admin Hours]],Nurse[[#This Row],[CNA Hours]],Nurse[[#This Row],[NA TR Hours]],Nurse[[#This Row],[Med Aide/Tech Hours]])</f>
        <v>299.94141304347829</v>
      </c>
      <c r="K304" s="4">
        <f>SUM(Nurse[[#This Row],[RN Hours (excl. Admin, DON)]],Nurse[[#This Row],[LPN Hours (excl. Admin)]],Nurse[[#This Row],[CNA Hours]],Nurse[[#This Row],[NA TR Hours]],Nurse[[#This Row],[Med Aide/Tech Hours]])</f>
        <v>295.15880434782611</v>
      </c>
      <c r="L304" s="4">
        <f>SUM(Nurse[[#This Row],[RN Hours (excl. Admin, DON)]],Nurse[[#This Row],[RN Admin Hours]],Nurse[[#This Row],[RN DON Hours]])</f>
        <v>25.230326086956524</v>
      </c>
      <c r="M304" s="4">
        <v>20.447717391304348</v>
      </c>
      <c r="N304" s="4">
        <v>0</v>
      </c>
      <c r="O304" s="4">
        <v>4.7826086956521738</v>
      </c>
      <c r="P304" s="4">
        <f>SUM(Nurse[[#This Row],[LPN Hours (excl. Admin)]],Nurse[[#This Row],[LPN Admin Hours]])</f>
        <v>100.99434782608697</v>
      </c>
      <c r="Q304" s="4">
        <v>100.99434782608697</v>
      </c>
      <c r="R304" s="4">
        <v>0</v>
      </c>
      <c r="S304" s="4">
        <f>SUM(Nurse[[#This Row],[CNA Hours]],Nurse[[#This Row],[NA TR Hours]],Nurse[[#This Row],[Med Aide/Tech Hours]])</f>
        <v>173.71673913043477</v>
      </c>
      <c r="T304" s="4">
        <v>168.86565217391305</v>
      </c>
      <c r="U304" s="4">
        <v>4.8510869565217387</v>
      </c>
      <c r="V304" s="4">
        <v>0</v>
      </c>
      <c r="W3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69.474021739130436</v>
      </c>
      <c r="X304" s="4">
        <v>2.0298913043478262</v>
      </c>
      <c r="Y304" s="4">
        <v>0</v>
      </c>
      <c r="Z304" s="4">
        <v>0</v>
      </c>
      <c r="AA304" s="4">
        <v>22.364456521739129</v>
      </c>
      <c r="AB304" s="4">
        <v>0</v>
      </c>
      <c r="AC304" s="4">
        <v>45.079673913043479</v>
      </c>
      <c r="AD304" s="4">
        <v>0</v>
      </c>
      <c r="AE304" s="4">
        <v>0</v>
      </c>
      <c r="AF304" s="1">
        <v>235479</v>
      </c>
      <c r="AG304" s="1">
        <v>5</v>
      </c>
      <c r="AH304"/>
    </row>
    <row r="305" spans="1:34" x14ac:dyDescent="0.25">
      <c r="A305" t="s">
        <v>433</v>
      </c>
      <c r="B305" t="s">
        <v>393</v>
      </c>
      <c r="C305" t="s">
        <v>708</v>
      </c>
      <c r="D305" t="s">
        <v>519</v>
      </c>
      <c r="E305" s="4">
        <v>100.39130434782609</v>
      </c>
      <c r="F305" s="4">
        <f>Nurse[[#This Row],[Total Nurse Staff Hours]]/Nurse[[#This Row],[MDS Census]]</f>
        <v>3.9390331312256377</v>
      </c>
      <c r="G305" s="4">
        <f>Nurse[[#This Row],[Total Direct Care Staff Hours]]/Nurse[[#This Row],[MDS Census]]</f>
        <v>3.8346383715894321</v>
      </c>
      <c r="H305" s="4">
        <f>Nurse[[#This Row],[Total RN Hours (w/ Admin, DON)]]/Nurse[[#This Row],[MDS Census]]</f>
        <v>0.76635773061931578</v>
      </c>
      <c r="I305" s="4">
        <f>Nurse[[#This Row],[RN Hours (excl. Admin, DON)]]/Nurse[[#This Row],[MDS Census]]</f>
        <v>0.70022628843655266</v>
      </c>
      <c r="J305" s="4">
        <f>SUM(Nurse[[#This Row],[RN Hours (excl. Admin, DON)]],Nurse[[#This Row],[RN Admin Hours]],Nurse[[#This Row],[RN DON Hours]],Nurse[[#This Row],[LPN Hours (excl. Admin)]],Nurse[[#This Row],[LPN Admin Hours]],Nurse[[#This Row],[CNA Hours]],Nurse[[#This Row],[NA TR Hours]],Nurse[[#This Row],[Med Aide/Tech Hours]])</f>
        <v>395.4446739130434</v>
      </c>
      <c r="K305" s="4">
        <f>SUM(Nurse[[#This Row],[RN Hours (excl. Admin, DON)]],Nurse[[#This Row],[LPN Hours (excl. Admin)]],Nurse[[#This Row],[CNA Hours]],Nurse[[#This Row],[NA TR Hours]],Nurse[[#This Row],[Med Aide/Tech Hours]])</f>
        <v>384.96434782608691</v>
      </c>
      <c r="L305" s="4">
        <f>SUM(Nurse[[#This Row],[RN Hours (excl. Admin, DON)]],Nurse[[#This Row],[RN Admin Hours]],Nurse[[#This Row],[RN DON Hours]])</f>
        <v>76.935652173913056</v>
      </c>
      <c r="M305" s="4">
        <v>70.296630434782614</v>
      </c>
      <c r="N305" s="4">
        <v>0.89989130434782605</v>
      </c>
      <c r="O305" s="4">
        <v>5.7391304347826084</v>
      </c>
      <c r="P305" s="4">
        <f>SUM(Nurse[[#This Row],[LPN Hours (excl. Admin)]],Nurse[[#This Row],[LPN Admin Hours]])</f>
        <v>132.9692391304348</v>
      </c>
      <c r="Q305" s="4">
        <v>129.12793478260872</v>
      </c>
      <c r="R305" s="4">
        <v>3.8413043478260867</v>
      </c>
      <c r="S305" s="4">
        <f>SUM(Nurse[[#This Row],[CNA Hours]],Nurse[[#This Row],[NA TR Hours]],Nurse[[#This Row],[Med Aide/Tech Hours]])</f>
        <v>185.53978260869559</v>
      </c>
      <c r="T305" s="4">
        <v>183.37195652173907</v>
      </c>
      <c r="U305" s="4">
        <v>2.1678260869565222</v>
      </c>
      <c r="V305" s="4">
        <v>0</v>
      </c>
      <c r="W3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62.869565217391305</v>
      </c>
      <c r="X305" s="4">
        <v>0.2608695652173913</v>
      </c>
      <c r="Y305" s="4">
        <v>0</v>
      </c>
      <c r="Z305" s="4">
        <v>0.86956521739130432</v>
      </c>
      <c r="AA305" s="4">
        <v>30.739130434782609</v>
      </c>
      <c r="AB305" s="4">
        <v>0</v>
      </c>
      <c r="AC305" s="4">
        <v>31</v>
      </c>
      <c r="AD305" s="4">
        <v>0</v>
      </c>
      <c r="AE305" s="4">
        <v>0</v>
      </c>
      <c r="AF305" s="1">
        <v>235710</v>
      </c>
      <c r="AG305" s="1">
        <v>5</v>
      </c>
      <c r="AH305"/>
    </row>
    <row r="306" spans="1:34" x14ac:dyDescent="0.25">
      <c r="A306" t="s">
        <v>433</v>
      </c>
      <c r="B306" t="s">
        <v>145</v>
      </c>
      <c r="C306" t="s">
        <v>663</v>
      </c>
      <c r="D306" t="s">
        <v>519</v>
      </c>
      <c r="E306" s="4">
        <v>118.06521739130434</v>
      </c>
      <c r="F306" s="4">
        <f>Nurse[[#This Row],[Total Nurse Staff Hours]]/Nurse[[#This Row],[MDS Census]]</f>
        <v>3.972966304547966</v>
      </c>
      <c r="G306" s="4">
        <f>Nurse[[#This Row],[Total Direct Care Staff Hours]]/Nurse[[#This Row],[MDS Census]]</f>
        <v>3.8304511139753274</v>
      </c>
      <c r="H306" s="4">
        <f>Nurse[[#This Row],[Total RN Hours (w/ Admin, DON)]]/Nurse[[#This Row],[MDS Census]]</f>
        <v>0.4797293316148038</v>
      </c>
      <c r="I306" s="4">
        <f>Nurse[[#This Row],[RN Hours (excl. Admin, DON)]]/Nurse[[#This Row],[MDS Census]]</f>
        <v>0.39122169029644621</v>
      </c>
      <c r="J306" s="4">
        <f>SUM(Nurse[[#This Row],[RN Hours (excl. Admin, DON)]],Nurse[[#This Row],[RN Admin Hours]],Nurse[[#This Row],[RN DON Hours]],Nurse[[#This Row],[LPN Hours (excl. Admin)]],Nurse[[#This Row],[LPN Admin Hours]],Nurse[[#This Row],[CNA Hours]],Nurse[[#This Row],[NA TR Hours]],Nurse[[#This Row],[Med Aide/Tech Hours]])</f>
        <v>469.06913043478266</v>
      </c>
      <c r="K306" s="4">
        <f>SUM(Nurse[[#This Row],[RN Hours (excl. Admin, DON)]],Nurse[[#This Row],[LPN Hours (excl. Admin)]],Nurse[[#This Row],[CNA Hours]],Nurse[[#This Row],[NA TR Hours]],Nurse[[#This Row],[Med Aide/Tech Hours]])</f>
        <v>452.24304347826092</v>
      </c>
      <c r="L306" s="4">
        <f>SUM(Nurse[[#This Row],[RN Hours (excl. Admin, DON)]],Nurse[[#This Row],[RN Admin Hours]],Nurse[[#This Row],[RN DON Hours]])</f>
        <v>56.63934782608694</v>
      </c>
      <c r="M306" s="4">
        <v>46.189673913043464</v>
      </c>
      <c r="N306" s="4">
        <v>5.2322826086956509</v>
      </c>
      <c r="O306" s="4">
        <v>5.2173913043478262</v>
      </c>
      <c r="P306" s="4">
        <f>SUM(Nurse[[#This Row],[LPN Hours (excl. Admin)]],Nurse[[#This Row],[LPN Admin Hours]])</f>
        <v>152.30445652173921</v>
      </c>
      <c r="Q306" s="4">
        <v>145.92804347826095</v>
      </c>
      <c r="R306" s="4">
        <v>6.3764130434782604</v>
      </c>
      <c r="S306" s="4">
        <f>SUM(Nurse[[#This Row],[CNA Hours]],Nurse[[#This Row],[NA TR Hours]],Nurse[[#This Row],[Med Aide/Tech Hours]])</f>
        <v>260.12532608695653</v>
      </c>
      <c r="T306" s="4">
        <v>260.12532608695653</v>
      </c>
      <c r="U306" s="4">
        <v>0</v>
      </c>
      <c r="V306" s="4">
        <v>0</v>
      </c>
      <c r="W3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40.240108695652168</v>
      </c>
      <c r="X306" s="4">
        <v>5.8909782608695656</v>
      </c>
      <c r="Y306" s="4">
        <v>0</v>
      </c>
      <c r="Z306" s="4">
        <v>0</v>
      </c>
      <c r="AA306" s="4">
        <v>26.310217391304342</v>
      </c>
      <c r="AB306" s="4">
        <v>0</v>
      </c>
      <c r="AC306" s="4">
        <v>8.0389130434782601</v>
      </c>
      <c r="AD306" s="4">
        <v>0</v>
      </c>
      <c r="AE306" s="4">
        <v>0</v>
      </c>
      <c r="AF306" s="1">
        <v>235319</v>
      </c>
      <c r="AG306" s="1">
        <v>5</v>
      </c>
      <c r="AH306"/>
    </row>
    <row r="307" spans="1:34" x14ac:dyDescent="0.25">
      <c r="A307" t="s">
        <v>433</v>
      </c>
      <c r="B307" t="s">
        <v>109</v>
      </c>
      <c r="C307" t="s">
        <v>562</v>
      </c>
      <c r="D307" t="s">
        <v>501</v>
      </c>
      <c r="E307" s="4">
        <v>109.47826086956522</v>
      </c>
      <c r="F307" s="4">
        <f>Nurse[[#This Row],[Total Nurse Staff Hours]]/Nurse[[#This Row],[MDS Census]]</f>
        <v>4.2503097696584584</v>
      </c>
      <c r="G307" s="4">
        <f>Nurse[[#This Row],[Total Direct Care Staff Hours]]/Nurse[[#This Row],[MDS Census]]</f>
        <v>4.1371793089753766</v>
      </c>
      <c r="H307" s="4">
        <f>Nurse[[#This Row],[Total RN Hours (w/ Admin, DON)]]/Nurse[[#This Row],[MDS Census]]</f>
        <v>0.58036239078633822</v>
      </c>
      <c r="I307" s="4">
        <f>Nurse[[#This Row],[RN Hours (excl. Admin, DON)]]/Nurse[[#This Row],[MDS Census]]</f>
        <v>0.46723193010325642</v>
      </c>
      <c r="J307" s="4">
        <f>SUM(Nurse[[#This Row],[RN Hours (excl. Admin, DON)]],Nurse[[#This Row],[RN Admin Hours]],Nurse[[#This Row],[RN DON Hours]],Nurse[[#This Row],[LPN Hours (excl. Admin)]],Nurse[[#This Row],[LPN Admin Hours]],Nurse[[#This Row],[CNA Hours]],Nurse[[#This Row],[NA TR Hours]],Nurse[[#This Row],[Med Aide/Tech Hours]])</f>
        <v>465.31652173913039</v>
      </c>
      <c r="K307" s="4">
        <f>SUM(Nurse[[#This Row],[RN Hours (excl. Admin, DON)]],Nurse[[#This Row],[LPN Hours (excl. Admin)]],Nurse[[#This Row],[CNA Hours]],Nurse[[#This Row],[NA TR Hours]],Nurse[[#This Row],[Med Aide/Tech Hours]])</f>
        <v>452.93119565217387</v>
      </c>
      <c r="L307" s="4">
        <f>SUM(Nurse[[#This Row],[RN Hours (excl. Admin, DON)]],Nurse[[#This Row],[RN Admin Hours]],Nurse[[#This Row],[RN DON Hours]])</f>
        <v>63.537065217391287</v>
      </c>
      <c r="M307" s="4">
        <v>51.15173913043477</v>
      </c>
      <c r="N307" s="4">
        <v>9.9505434782608653</v>
      </c>
      <c r="O307" s="4">
        <v>2.4347826086956523</v>
      </c>
      <c r="P307" s="4">
        <f>SUM(Nurse[[#This Row],[LPN Hours (excl. Admin)]],Nurse[[#This Row],[LPN Admin Hours]])</f>
        <v>135.89315217391305</v>
      </c>
      <c r="Q307" s="4">
        <v>135.89315217391305</v>
      </c>
      <c r="R307" s="4">
        <v>0</v>
      </c>
      <c r="S307" s="4">
        <f>SUM(Nurse[[#This Row],[CNA Hours]],Nurse[[#This Row],[NA TR Hours]],Nurse[[#This Row],[Med Aide/Tech Hours]])</f>
        <v>265.88630434782601</v>
      </c>
      <c r="T307" s="4">
        <v>233.79336956521732</v>
      </c>
      <c r="U307" s="4">
        <v>32.092934782608708</v>
      </c>
      <c r="V307" s="4">
        <v>0</v>
      </c>
      <c r="W3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155.91326086956519</v>
      </c>
      <c r="X307" s="4">
        <v>16.409456521739131</v>
      </c>
      <c r="Y307" s="4">
        <v>0</v>
      </c>
      <c r="Z307" s="4">
        <v>0</v>
      </c>
      <c r="AA307" s="4">
        <v>51.002065217391298</v>
      </c>
      <c r="AB307" s="4">
        <v>0</v>
      </c>
      <c r="AC307" s="4">
        <v>88.501739130434785</v>
      </c>
      <c r="AD307" s="4">
        <v>0</v>
      </c>
      <c r="AE307" s="4">
        <v>0</v>
      </c>
      <c r="AF307" s="1">
        <v>235260</v>
      </c>
      <c r="AG307" s="1">
        <v>5</v>
      </c>
      <c r="AH307"/>
    </row>
    <row r="308" spans="1:34" x14ac:dyDescent="0.25">
      <c r="A308" t="s">
        <v>433</v>
      </c>
      <c r="B308" t="s">
        <v>370</v>
      </c>
      <c r="C308" t="s">
        <v>643</v>
      </c>
      <c r="D308" t="s">
        <v>474</v>
      </c>
      <c r="E308" s="4">
        <v>105.46739130434783</v>
      </c>
      <c r="F308" s="4">
        <f>Nurse[[#This Row],[Total Nurse Staff Hours]]/Nurse[[#This Row],[MDS Census]]</f>
        <v>3.5115211790167988</v>
      </c>
      <c r="G308" s="4">
        <f>Nurse[[#This Row],[Total Direct Care Staff Hours]]/Nurse[[#This Row],[MDS Census]]</f>
        <v>3.3817953210347311</v>
      </c>
      <c r="H308" s="4">
        <f>Nurse[[#This Row],[Total RN Hours (w/ Admin, DON)]]/Nurse[[#This Row],[MDS Census]]</f>
        <v>0.59543440173142348</v>
      </c>
      <c r="I308" s="4">
        <f>Nurse[[#This Row],[RN Hours (excl. Admin, DON)]]/Nurse[[#This Row],[MDS Census]]</f>
        <v>0.465708543749356</v>
      </c>
      <c r="J308" s="4">
        <f>SUM(Nurse[[#This Row],[RN Hours (excl. Admin, DON)]],Nurse[[#This Row],[RN Admin Hours]],Nurse[[#This Row],[RN DON Hours]],Nurse[[#This Row],[LPN Hours (excl. Admin)]],Nurse[[#This Row],[LPN Admin Hours]],Nurse[[#This Row],[CNA Hours]],Nurse[[#This Row],[NA TR Hours]],Nurse[[#This Row],[Med Aide/Tech Hours]])</f>
        <v>370.35097826086957</v>
      </c>
      <c r="K308" s="4">
        <f>SUM(Nurse[[#This Row],[RN Hours (excl. Admin, DON)]],Nurse[[#This Row],[LPN Hours (excl. Admin)]],Nurse[[#This Row],[CNA Hours]],Nurse[[#This Row],[NA TR Hours]],Nurse[[#This Row],[Med Aide/Tech Hours]])</f>
        <v>356.66913043478257</v>
      </c>
      <c r="L308" s="4">
        <f>SUM(Nurse[[#This Row],[RN Hours (excl. Admin, DON)]],Nurse[[#This Row],[RN Admin Hours]],Nurse[[#This Row],[RN DON Hours]])</f>
        <v>62.798913043478287</v>
      </c>
      <c r="M308" s="4">
        <v>49.117065217391321</v>
      </c>
      <c r="N308" s="4">
        <v>8.4644565217391357</v>
      </c>
      <c r="O308" s="4">
        <v>5.2173913043478262</v>
      </c>
      <c r="P308" s="4">
        <f>SUM(Nurse[[#This Row],[LPN Hours (excl. Admin)]],Nurse[[#This Row],[LPN Admin Hours]])</f>
        <v>94.03467391304352</v>
      </c>
      <c r="Q308" s="4">
        <v>94.03467391304352</v>
      </c>
      <c r="R308" s="4">
        <v>0</v>
      </c>
      <c r="S308" s="4">
        <f>SUM(Nurse[[#This Row],[CNA Hours]],Nurse[[#This Row],[NA TR Hours]],Nurse[[#This Row],[Med Aide/Tech Hours]])</f>
        <v>213.51739130434774</v>
      </c>
      <c r="T308" s="4">
        <v>212.39163043478251</v>
      </c>
      <c r="U308" s="4">
        <v>1.1257608695652175</v>
      </c>
      <c r="V308" s="4">
        <v>0</v>
      </c>
      <c r="W3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120.6819565217391</v>
      </c>
      <c r="X308" s="4">
        <v>0.13043478260869565</v>
      </c>
      <c r="Y308" s="4">
        <v>0</v>
      </c>
      <c r="Z308" s="4">
        <v>0</v>
      </c>
      <c r="AA308" s="4">
        <v>59.011956521739123</v>
      </c>
      <c r="AB308" s="4">
        <v>0</v>
      </c>
      <c r="AC308" s="4">
        <v>61.539565217391278</v>
      </c>
      <c r="AD308" s="4">
        <v>0</v>
      </c>
      <c r="AE308" s="4">
        <v>0</v>
      </c>
      <c r="AF308" s="1">
        <v>235655</v>
      </c>
      <c r="AG308" s="1">
        <v>5</v>
      </c>
      <c r="AH308"/>
    </row>
    <row r="309" spans="1:34" x14ac:dyDescent="0.25">
      <c r="A309" t="s">
        <v>433</v>
      </c>
      <c r="B309" t="s">
        <v>288</v>
      </c>
      <c r="C309" t="s">
        <v>719</v>
      </c>
      <c r="D309" t="s">
        <v>493</v>
      </c>
      <c r="E309" s="4">
        <v>97.478260869565219</v>
      </c>
      <c r="F309" s="4">
        <f>Nurse[[#This Row],[Total Nurse Staff Hours]]/Nurse[[#This Row],[MDS Census]]</f>
        <v>3.2014652096342546</v>
      </c>
      <c r="G309" s="4">
        <f>Nurse[[#This Row],[Total Direct Care Staff Hours]]/Nurse[[#This Row],[MDS Census]]</f>
        <v>2.9769736842105261</v>
      </c>
      <c r="H309" s="4">
        <f>Nurse[[#This Row],[Total RN Hours (w/ Admin, DON)]]/Nurse[[#This Row],[MDS Census]]</f>
        <v>0.55276984834968779</v>
      </c>
      <c r="I309" s="4">
        <f>Nurse[[#This Row],[RN Hours (excl. Admin, DON)]]/Nurse[[#This Row],[MDS Census]]</f>
        <v>0.32827832292595904</v>
      </c>
      <c r="J309" s="4">
        <f>SUM(Nurse[[#This Row],[RN Hours (excl. Admin, DON)]],Nurse[[#This Row],[RN Admin Hours]],Nurse[[#This Row],[RN DON Hours]],Nurse[[#This Row],[LPN Hours (excl. Admin)]],Nurse[[#This Row],[LPN Admin Hours]],Nurse[[#This Row],[CNA Hours]],Nurse[[#This Row],[NA TR Hours]],Nurse[[#This Row],[Med Aide/Tech Hours]])</f>
        <v>312.07326086956516</v>
      </c>
      <c r="K309" s="4">
        <f>SUM(Nurse[[#This Row],[RN Hours (excl. Admin, DON)]],Nurse[[#This Row],[LPN Hours (excl. Admin)]],Nurse[[#This Row],[CNA Hours]],Nurse[[#This Row],[NA TR Hours]],Nurse[[#This Row],[Med Aide/Tech Hours]])</f>
        <v>290.19021739130432</v>
      </c>
      <c r="L309" s="4">
        <f>SUM(Nurse[[#This Row],[RN Hours (excl. Admin, DON)]],Nurse[[#This Row],[RN Admin Hours]],Nurse[[#This Row],[RN DON Hours]])</f>
        <v>53.883043478260873</v>
      </c>
      <c r="M309" s="4">
        <v>32.000000000000007</v>
      </c>
      <c r="N309" s="4">
        <v>16.665652173913035</v>
      </c>
      <c r="O309" s="4">
        <v>5.2173913043478262</v>
      </c>
      <c r="P309" s="4">
        <f>SUM(Nurse[[#This Row],[LPN Hours (excl. Admin)]],Nurse[[#This Row],[LPN Admin Hours]])</f>
        <v>79.698695652173868</v>
      </c>
      <c r="Q309" s="4">
        <v>79.698695652173868</v>
      </c>
      <c r="R309" s="4">
        <v>0</v>
      </c>
      <c r="S309" s="4">
        <f>SUM(Nurse[[#This Row],[CNA Hours]],Nurse[[#This Row],[NA TR Hours]],Nurse[[#This Row],[Med Aide/Tech Hours]])</f>
        <v>178.49152173913043</v>
      </c>
      <c r="T309" s="4">
        <v>178.49152173913043</v>
      </c>
      <c r="U309" s="4">
        <v>0</v>
      </c>
      <c r="V309" s="4">
        <v>0</v>
      </c>
      <c r="W3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60.163043478260875</v>
      </c>
      <c r="X309" s="4">
        <v>3.5652173913043477</v>
      </c>
      <c r="Y309" s="4">
        <v>0</v>
      </c>
      <c r="Z309" s="4">
        <v>0</v>
      </c>
      <c r="AA309" s="4">
        <v>18.271739130434781</v>
      </c>
      <c r="AB309" s="4">
        <v>0</v>
      </c>
      <c r="AC309" s="4">
        <v>38.326086956521742</v>
      </c>
      <c r="AD309" s="4">
        <v>0</v>
      </c>
      <c r="AE309" s="4">
        <v>0</v>
      </c>
      <c r="AF309" s="1">
        <v>235545</v>
      </c>
      <c r="AG309" s="1">
        <v>5</v>
      </c>
      <c r="AH309"/>
    </row>
    <row r="310" spans="1:34" x14ac:dyDescent="0.25">
      <c r="A310" t="s">
        <v>433</v>
      </c>
      <c r="B310" t="s">
        <v>221</v>
      </c>
      <c r="C310" t="s">
        <v>629</v>
      </c>
      <c r="D310" t="s">
        <v>474</v>
      </c>
      <c r="E310" s="4">
        <v>137.64130434782609</v>
      </c>
      <c r="F310" s="4">
        <f>Nurse[[#This Row],[Total Nurse Staff Hours]]/Nurse[[#This Row],[MDS Census]]</f>
        <v>3.1623004027481652</v>
      </c>
      <c r="G310" s="4">
        <f>Nurse[[#This Row],[Total Direct Care Staff Hours]]/Nurse[[#This Row],[MDS Census]]</f>
        <v>3.0234873252783712</v>
      </c>
      <c r="H310" s="4">
        <f>Nurse[[#This Row],[Total RN Hours (w/ Admin, DON)]]/Nurse[[#This Row],[MDS Census]]</f>
        <v>0.21269367448471924</v>
      </c>
      <c r="I310" s="4">
        <f>Nurse[[#This Row],[RN Hours (excl. Admin, DON)]]/Nurse[[#This Row],[MDS Census]]</f>
        <v>0.14377714601595198</v>
      </c>
      <c r="J310" s="4">
        <f>SUM(Nurse[[#This Row],[RN Hours (excl. Admin, DON)]],Nurse[[#This Row],[RN Admin Hours]],Nurse[[#This Row],[RN DON Hours]],Nurse[[#This Row],[LPN Hours (excl. Admin)]],Nurse[[#This Row],[LPN Admin Hours]],Nurse[[#This Row],[CNA Hours]],Nurse[[#This Row],[NA TR Hours]],Nurse[[#This Row],[Med Aide/Tech Hours]])</f>
        <v>435.26315217391323</v>
      </c>
      <c r="K310" s="4">
        <f>SUM(Nurse[[#This Row],[RN Hours (excl. Admin, DON)]],Nurse[[#This Row],[LPN Hours (excl. Admin)]],Nurse[[#This Row],[CNA Hours]],Nurse[[#This Row],[NA TR Hours]],Nurse[[#This Row],[Med Aide/Tech Hours]])</f>
        <v>416.15673913043497</v>
      </c>
      <c r="L310" s="4">
        <f>SUM(Nurse[[#This Row],[RN Hours (excl. Admin, DON)]],Nurse[[#This Row],[RN Admin Hours]],Nurse[[#This Row],[RN DON Hours]])</f>
        <v>29.275434782608695</v>
      </c>
      <c r="M310" s="4">
        <v>19.78967391304348</v>
      </c>
      <c r="N310" s="4">
        <v>4.7901086956521723</v>
      </c>
      <c r="O310" s="4">
        <v>4.6956521739130439</v>
      </c>
      <c r="P310" s="4">
        <f>SUM(Nurse[[#This Row],[LPN Hours (excl. Admin)]],Nurse[[#This Row],[LPN Admin Hours]])</f>
        <v>205.83108695652177</v>
      </c>
      <c r="Q310" s="4">
        <v>196.21043478260873</v>
      </c>
      <c r="R310" s="4">
        <v>9.6206521739130473</v>
      </c>
      <c r="S310" s="4">
        <f>SUM(Nurse[[#This Row],[CNA Hours]],Nurse[[#This Row],[NA TR Hours]],Nurse[[#This Row],[Med Aide/Tech Hours]])</f>
        <v>200.1566304347827</v>
      </c>
      <c r="T310" s="4">
        <v>198.08554347826097</v>
      </c>
      <c r="U310" s="4">
        <v>2.0710869565217389</v>
      </c>
      <c r="V310" s="4">
        <v>0</v>
      </c>
      <c r="W3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63.345108695652172</v>
      </c>
      <c r="X310" s="4">
        <v>0</v>
      </c>
      <c r="Y310" s="4">
        <v>8.6956521739130432E-2</v>
      </c>
      <c r="Z310" s="4">
        <v>0</v>
      </c>
      <c r="AA310" s="4">
        <v>47.307065217391305</v>
      </c>
      <c r="AB310" s="4">
        <v>0</v>
      </c>
      <c r="AC310" s="4">
        <v>15.951086956521738</v>
      </c>
      <c r="AD310" s="4">
        <v>0</v>
      </c>
      <c r="AE310" s="4">
        <v>0</v>
      </c>
      <c r="AF310" s="1">
        <v>235452</v>
      </c>
      <c r="AG310" s="1">
        <v>5</v>
      </c>
      <c r="AH310"/>
    </row>
    <row r="311" spans="1:34" x14ac:dyDescent="0.25">
      <c r="A311" t="s">
        <v>433</v>
      </c>
      <c r="B311" t="s">
        <v>337</v>
      </c>
      <c r="C311" t="s">
        <v>736</v>
      </c>
      <c r="D311" t="s">
        <v>519</v>
      </c>
      <c r="E311" s="4">
        <v>28.978260869565219</v>
      </c>
      <c r="F311" s="4">
        <f>Nurse[[#This Row],[Total Nurse Staff Hours]]/Nurse[[#This Row],[MDS Census]]</f>
        <v>3.127006751687921</v>
      </c>
      <c r="G311" s="4">
        <f>Nurse[[#This Row],[Total Direct Care Staff Hours]]/Nurse[[#This Row],[MDS Census]]</f>
        <v>2.9820330082520625</v>
      </c>
      <c r="H311" s="4">
        <f>Nurse[[#This Row],[Total RN Hours (w/ Admin, DON)]]/Nurse[[#This Row],[MDS Census]]</f>
        <v>0.54673668417104271</v>
      </c>
      <c r="I311" s="4">
        <f>Nurse[[#This Row],[RN Hours (excl. Admin, DON)]]/Nurse[[#This Row],[MDS Census]]</f>
        <v>0.40176294073518376</v>
      </c>
      <c r="J311" s="4">
        <f>SUM(Nurse[[#This Row],[RN Hours (excl. Admin, DON)]],Nurse[[#This Row],[RN Admin Hours]],Nurse[[#This Row],[RN DON Hours]],Nurse[[#This Row],[LPN Hours (excl. Admin)]],Nurse[[#This Row],[LPN Admin Hours]],Nurse[[#This Row],[CNA Hours]],Nurse[[#This Row],[NA TR Hours]],Nurse[[#This Row],[Med Aide/Tech Hours]])</f>
        <v>90.615217391304327</v>
      </c>
      <c r="K311" s="4">
        <f>SUM(Nurse[[#This Row],[RN Hours (excl. Admin, DON)]],Nurse[[#This Row],[LPN Hours (excl. Admin)]],Nurse[[#This Row],[CNA Hours]],Nurse[[#This Row],[NA TR Hours]],Nurse[[#This Row],[Med Aide/Tech Hours]])</f>
        <v>86.414130434782592</v>
      </c>
      <c r="L311" s="4">
        <f>SUM(Nurse[[#This Row],[RN Hours (excl. Admin, DON)]],Nurse[[#This Row],[RN Admin Hours]],Nurse[[#This Row],[RN DON Hours]])</f>
        <v>15.843478260869565</v>
      </c>
      <c r="M311" s="4">
        <v>11.642391304347825</v>
      </c>
      <c r="N311" s="4">
        <v>2.9836956521739131</v>
      </c>
      <c r="O311" s="4">
        <v>1.2173913043478262</v>
      </c>
      <c r="P311" s="4">
        <f>SUM(Nurse[[#This Row],[LPN Hours (excl. Admin)]],Nurse[[#This Row],[LPN Admin Hours]])</f>
        <v>29.405434782608673</v>
      </c>
      <c r="Q311" s="4">
        <v>29.405434782608673</v>
      </c>
      <c r="R311" s="4">
        <v>0</v>
      </c>
      <c r="S311" s="4">
        <f>SUM(Nurse[[#This Row],[CNA Hours]],Nurse[[#This Row],[NA TR Hours]],Nurse[[#This Row],[Med Aide/Tech Hours]])</f>
        <v>45.366304347826095</v>
      </c>
      <c r="T311" s="4">
        <v>45.366304347826095</v>
      </c>
      <c r="U311" s="4">
        <v>0</v>
      </c>
      <c r="V311" s="4">
        <v>0</v>
      </c>
      <c r="W3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1" s="4">
        <v>0</v>
      </c>
      <c r="Y311" s="4">
        <v>0</v>
      </c>
      <c r="Z311" s="4">
        <v>0</v>
      </c>
      <c r="AA311" s="4">
        <v>0</v>
      </c>
      <c r="AB311" s="4">
        <v>0</v>
      </c>
      <c r="AC311" s="4">
        <v>0</v>
      </c>
      <c r="AD311" s="4">
        <v>0</v>
      </c>
      <c r="AE311" s="4">
        <v>0</v>
      </c>
      <c r="AF311" s="1">
        <v>235617</v>
      </c>
      <c r="AG311" s="1">
        <v>5</v>
      </c>
      <c r="AH311"/>
    </row>
    <row r="312" spans="1:34" x14ac:dyDescent="0.25">
      <c r="A312" t="s">
        <v>433</v>
      </c>
      <c r="B312" t="s">
        <v>340</v>
      </c>
      <c r="C312" t="s">
        <v>688</v>
      </c>
      <c r="D312" t="s">
        <v>464</v>
      </c>
      <c r="E312" s="4">
        <v>110.16304347826087</v>
      </c>
      <c r="F312" s="4">
        <f>Nurse[[#This Row],[Total Nurse Staff Hours]]/Nurse[[#This Row],[MDS Census]]</f>
        <v>3.4965170202269364</v>
      </c>
      <c r="G312" s="4">
        <f>Nurse[[#This Row],[Total Direct Care Staff Hours]]/Nurse[[#This Row],[MDS Census]]</f>
        <v>3.3459832264430198</v>
      </c>
      <c r="H312" s="4">
        <f>Nurse[[#This Row],[Total RN Hours (w/ Admin, DON)]]/Nurse[[#This Row],[MDS Census]]</f>
        <v>0.50700542673902316</v>
      </c>
      <c r="I312" s="4">
        <f>Nurse[[#This Row],[RN Hours (excl. Admin, DON)]]/Nurse[[#This Row],[MDS Census]]</f>
        <v>0.35647163295510609</v>
      </c>
      <c r="J312" s="4">
        <f>SUM(Nurse[[#This Row],[RN Hours (excl. Admin, DON)]],Nurse[[#This Row],[RN Admin Hours]],Nurse[[#This Row],[RN DON Hours]],Nurse[[#This Row],[LPN Hours (excl. Admin)]],Nurse[[#This Row],[LPN Admin Hours]],Nurse[[#This Row],[CNA Hours]],Nurse[[#This Row],[NA TR Hours]],Nurse[[#This Row],[Med Aide/Tech Hours]])</f>
        <v>385.18695652173915</v>
      </c>
      <c r="K312" s="4">
        <f>SUM(Nurse[[#This Row],[RN Hours (excl. Admin, DON)]],Nurse[[#This Row],[LPN Hours (excl. Admin)]],Nurse[[#This Row],[CNA Hours]],Nurse[[#This Row],[NA TR Hours]],Nurse[[#This Row],[Med Aide/Tech Hours]])</f>
        <v>368.603695652174</v>
      </c>
      <c r="L312" s="4">
        <f>SUM(Nurse[[#This Row],[RN Hours (excl. Admin, DON)]],Nurse[[#This Row],[RN Admin Hours]],Nurse[[#This Row],[RN DON Hours]])</f>
        <v>55.853260869565219</v>
      </c>
      <c r="M312" s="4">
        <v>39.270000000000003</v>
      </c>
      <c r="N312" s="4">
        <v>10.379021739130433</v>
      </c>
      <c r="O312" s="4">
        <v>6.2042391304347824</v>
      </c>
      <c r="P312" s="4">
        <f>SUM(Nurse[[#This Row],[LPN Hours (excl. Admin)]],Nurse[[#This Row],[LPN Admin Hours]])</f>
        <v>150.22869565217391</v>
      </c>
      <c r="Q312" s="4">
        <v>150.22869565217391</v>
      </c>
      <c r="R312" s="4">
        <v>0</v>
      </c>
      <c r="S312" s="4">
        <f>SUM(Nurse[[#This Row],[CNA Hours]],Nurse[[#This Row],[NA TR Hours]],Nurse[[#This Row],[Med Aide/Tech Hours]])</f>
        <v>179.10500000000005</v>
      </c>
      <c r="T312" s="4">
        <v>130.00304347826091</v>
      </c>
      <c r="U312" s="4">
        <v>49.10195652173914</v>
      </c>
      <c r="V312" s="4">
        <v>0</v>
      </c>
      <c r="W3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8.6956521739130432E-2</v>
      </c>
      <c r="X312" s="4">
        <v>0</v>
      </c>
      <c r="Y312" s="4">
        <v>8.6956521739130432E-2</v>
      </c>
      <c r="Z312" s="4">
        <v>0</v>
      </c>
      <c r="AA312" s="4">
        <v>0</v>
      </c>
      <c r="AB312" s="4">
        <v>0</v>
      </c>
      <c r="AC312" s="4">
        <v>0</v>
      </c>
      <c r="AD312" s="4">
        <v>0</v>
      </c>
      <c r="AE312" s="4">
        <v>0</v>
      </c>
      <c r="AF312" s="1">
        <v>235621</v>
      </c>
      <c r="AG312" s="1">
        <v>5</v>
      </c>
      <c r="AH312"/>
    </row>
    <row r="313" spans="1:34" x14ac:dyDescent="0.25">
      <c r="A313" t="s">
        <v>433</v>
      </c>
      <c r="B313" t="s">
        <v>184</v>
      </c>
      <c r="C313" t="s">
        <v>683</v>
      </c>
      <c r="D313" t="s">
        <v>524</v>
      </c>
      <c r="E313" s="4">
        <v>139.90217391304347</v>
      </c>
      <c r="F313" s="4">
        <f>Nurse[[#This Row],[Total Nurse Staff Hours]]/Nurse[[#This Row],[MDS Census]]</f>
        <v>4.4524123999689227</v>
      </c>
      <c r="G313" s="4">
        <f>Nurse[[#This Row],[Total Direct Care Staff Hours]]/Nurse[[#This Row],[MDS Census]]</f>
        <v>4.3846631963328413</v>
      </c>
      <c r="H313" s="4">
        <f>Nurse[[#This Row],[Total RN Hours (w/ Admin, DON)]]/Nurse[[#This Row],[MDS Census]]</f>
        <v>0.70811048092611339</v>
      </c>
      <c r="I313" s="4">
        <f>Nurse[[#This Row],[RN Hours (excl. Admin, DON)]]/Nurse[[#This Row],[MDS Census]]</f>
        <v>0.64036127729003223</v>
      </c>
      <c r="J313" s="4">
        <f>SUM(Nurse[[#This Row],[RN Hours (excl. Admin, DON)]],Nurse[[#This Row],[RN Admin Hours]],Nurse[[#This Row],[RN DON Hours]],Nurse[[#This Row],[LPN Hours (excl. Admin)]],Nurse[[#This Row],[LPN Admin Hours]],Nurse[[#This Row],[CNA Hours]],Nurse[[#This Row],[NA TR Hours]],Nurse[[#This Row],[Med Aide/Tech Hours]])</f>
        <v>622.9021739130435</v>
      </c>
      <c r="K313" s="4">
        <f>SUM(Nurse[[#This Row],[RN Hours (excl. Admin, DON)]],Nurse[[#This Row],[LPN Hours (excl. Admin)]],Nurse[[#This Row],[CNA Hours]],Nurse[[#This Row],[NA TR Hours]],Nurse[[#This Row],[Med Aide/Tech Hours]])</f>
        <v>613.42391304347825</v>
      </c>
      <c r="L313" s="4">
        <f>SUM(Nurse[[#This Row],[RN Hours (excl. Admin, DON)]],Nurse[[#This Row],[RN Admin Hours]],Nurse[[#This Row],[RN DON Hours]])</f>
        <v>99.06619565217396</v>
      </c>
      <c r="M313" s="4">
        <v>89.587934782608741</v>
      </c>
      <c r="N313" s="4">
        <v>4.2608695652173916</v>
      </c>
      <c r="O313" s="4">
        <v>5.2173913043478262</v>
      </c>
      <c r="P313" s="4">
        <f>SUM(Nurse[[#This Row],[LPN Hours (excl. Admin)]],Nurse[[#This Row],[LPN Admin Hours]])</f>
        <v>120.45836956521737</v>
      </c>
      <c r="Q313" s="4">
        <v>120.45836956521737</v>
      </c>
      <c r="R313" s="4">
        <v>0</v>
      </c>
      <c r="S313" s="4">
        <f>SUM(Nurse[[#This Row],[CNA Hours]],Nurse[[#This Row],[NA TR Hours]],Nurse[[#This Row],[Med Aide/Tech Hours]])</f>
        <v>403.37760869565221</v>
      </c>
      <c r="T313" s="4">
        <v>403.37760869565221</v>
      </c>
      <c r="U313" s="4">
        <v>0</v>
      </c>
      <c r="V313" s="4">
        <v>0</v>
      </c>
      <c r="W3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3" s="4">
        <v>0</v>
      </c>
      <c r="Y313" s="4">
        <v>0</v>
      </c>
      <c r="Z313" s="4">
        <v>0</v>
      </c>
      <c r="AA313" s="4">
        <v>0</v>
      </c>
      <c r="AB313" s="4">
        <v>0</v>
      </c>
      <c r="AC313" s="4">
        <v>0</v>
      </c>
      <c r="AD313" s="4">
        <v>0</v>
      </c>
      <c r="AE313" s="4">
        <v>0</v>
      </c>
      <c r="AF313" s="1">
        <v>235378</v>
      </c>
      <c r="AG313" s="1">
        <v>5</v>
      </c>
      <c r="AH313"/>
    </row>
    <row r="314" spans="1:34" x14ac:dyDescent="0.25">
      <c r="A314" t="s">
        <v>433</v>
      </c>
      <c r="B314" t="s">
        <v>136</v>
      </c>
      <c r="C314" t="s">
        <v>661</v>
      </c>
      <c r="D314" t="s">
        <v>474</v>
      </c>
      <c r="E314" s="4">
        <v>155.82608695652175</v>
      </c>
      <c r="F314" s="4">
        <f>Nurse[[#This Row],[Total Nurse Staff Hours]]/Nurse[[#This Row],[MDS Census]]</f>
        <v>2.7272774832589288</v>
      </c>
      <c r="G314" s="4">
        <f>Nurse[[#This Row],[Total Direct Care Staff Hours]]/Nurse[[#This Row],[MDS Census]]</f>
        <v>2.5173869977678578</v>
      </c>
      <c r="H314" s="4">
        <f>Nurse[[#This Row],[Total RN Hours (w/ Admin, DON)]]/Nurse[[#This Row],[MDS Census]]</f>
        <v>0.58513044084821431</v>
      </c>
      <c r="I314" s="4">
        <f>Nurse[[#This Row],[RN Hours (excl. Admin, DON)]]/Nurse[[#This Row],[MDS Census]]</f>
        <v>0.40563964843749994</v>
      </c>
      <c r="J314" s="4">
        <f>SUM(Nurse[[#This Row],[RN Hours (excl. Admin, DON)]],Nurse[[#This Row],[RN Admin Hours]],Nurse[[#This Row],[RN DON Hours]],Nurse[[#This Row],[LPN Hours (excl. Admin)]],Nurse[[#This Row],[LPN Admin Hours]],Nurse[[#This Row],[CNA Hours]],Nurse[[#This Row],[NA TR Hours]],Nurse[[#This Row],[Med Aide/Tech Hours]])</f>
        <v>424.98097826086962</v>
      </c>
      <c r="K314" s="4">
        <f>SUM(Nurse[[#This Row],[RN Hours (excl. Admin, DON)]],Nurse[[#This Row],[LPN Hours (excl. Admin)]],Nurse[[#This Row],[CNA Hours]],Nurse[[#This Row],[NA TR Hours]],Nurse[[#This Row],[Med Aide/Tech Hours]])</f>
        <v>392.2745652173914</v>
      </c>
      <c r="L314" s="4">
        <f>SUM(Nurse[[#This Row],[RN Hours (excl. Admin, DON)]],Nurse[[#This Row],[RN Admin Hours]],Nurse[[#This Row],[RN DON Hours]])</f>
        <v>91.178586956521741</v>
      </c>
      <c r="M314" s="4">
        <v>63.209239130434781</v>
      </c>
      <c r="N314" s="4">
        <v>23.534565217391307</v>
      </c>
      <c r="O314" s="4">
        <v>4.4347826086956523</v>
      </c>
      <c r="P314" s="4">
        <f>SUM(Nurse[[#This Row],[LPN Hours (excl. Admin)]],Nurse[[#This Row],[LPN Admin Hours]])</f>
        <v>127.08380434782616</v>
      </c>
      <c r="Q314" s="4">
        <v>122.34673913043486</v>
      </c>
      <c r="R314" s="4">
        <v>4.7370652173913035</v>
      </c>
      <c r="S314" s="4">
        <f>SUM(Nurse[[#This Row],[CNA Hours]],Nurse[[#This Row],[NA TR Hours]],Nurse[[#This Row],[Med Aide/Tech Hours]])</f>
        <v>206.71858695652173</v>
      </c>
      <c r="T314" s="4">
        <v>194.81021739130435</v>
      </c>
      <c r="U314" s="4">
        <v>11.908369565217395</v>
      </c>
      <c r="V314" s="4">
        <v>0</v>
      </c>
      <c r="W3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6.2076086956521745</v>
      </c>
      <c r="X314" s="4">
        <v>0.84239130434782605</v>
      </c>
      <c r="Y314" s="4">
        <v>0</v>
      </c>
      <c r="Z314" s="4">
        <v>0</v>
      </c>
      <c r="AA314" s="4">
        <v>1.8913043478260869</v>
      </c>
      <c r="AB314" s="4">
        <v>0</v>
      </c>
      <c r="AC314" s="4">
        <v>3.473913043478261</v>
      </c>
      <c r="AD314" s="4">
        <v>0</v>
      </c>
      <c r="AE314" s="4">
        <v>0</v>
      </c>
      <c r="AF314" s="1">
        <v>235297</v>
      </c>
      <c r="AG314" s="1">
        <v>5</v>
      </c>
      <c r="AH314"/>
    </row>
    <row r="315" spans="1:34" x14ac:dyDescent="0.25">
      <c r="A315" t="s">
        <v>433</v>
      </c>
      <c r="B315" t="s">
        <v>265</v>
      </c>
      <c r="C315" t="s">
        <v>661</v>
      </c>
      <c r="D315" t="s">
        <v>474</v>
      </c>
      <c r="E315" s="4">
        <v>196.30434782608697</v>
      </c>
      <c r="F315" s="4">
        <f>Nurse[[#This Row],[Total Nurse Staff Hours]]/Nurse[[#This Row],[MDS Census]]</f>
        <v>3.0715210409745284</v>
      </c>
      <c r="G315" s="4">
        <f>Nurse[[#This Row],[Total Direct Care Staff Hours]]/Nurse[[#This Row],[MDS Census]]</f>
        <v>2.9435193798449601</v>
      </c>
      <c r="H315" s="4">
        <f>Nurse[[#This Row],[Total RN Hours (w/ Admin, DON)]]/Nurse[[#This Row],[MDS Census]]</f>
        <v>0.46559689922480596</v>
      </c>
      <c r="I315" s="4">
        <f>Nurse[[#This Row],[RN Hours (excl. Admin, DON)]]/Nurse[[#This Row],[MDS Census]]</f>
        <v>0.36018106312292342</v>
      </c>
      <c r="J315" s="4">
        <f>SUM(Nurse[[#This Row],[RN Hours (excl. Admin, DON)]],Nurse[[#This Row],[RN Admin Hours]],Nurse[[#This Row],[RN DON Hours]],Nurse[[#This Row],[LPN Hours (excl. Admin)]],Nurse[[#This Row],[LPN Admin Hours]],Nurse[[#This Row],[CNA Hours]],Nurse[[#This Row],[NA TR Hours]],Nurse[[#This Row],[Med Aide/Tech Hours]])</f>
        <v>602.95293478260851</v>
      </c>
      <c r="K315" s="4">
        <f>SUM(Nurse[[#This Row],[RN Hours (excl. Admin, DON)]],Nurse[[#This Row],[LPN Hours (excl. Admin)]],Nurse[[#This Row],[CNA Hours]],Nurse[[#This Row],[NA TR Hours]],Nurse[[#This Row],[Med Aide/Tech Hours]])</f>
        <v>577.82565217391289</v>
      </c>
      <c r="L315" s="4">
        <f>SUM(Nurse[[#This Row],[RN Hours (excl. Admin, DON)]],Nurse[[#This Row],[RN Admin Hours]],Nurse[[#This Row],[RN DON Hours]])</f>
        <v>91.39869565217387</v>
      </c>
      <c r="M315" s="4">
        <v>70.705108695652143</v>
      </c>
      <c r="N315" s="4">
        <v>15.563152173913045</v>
      </c>
      <c r="O315" s="4">
        <v>5.1304347826086953</v>
      </c>
      <c r="P315" s="4">
        <f>SUM(Nurse[[#This Row],[LPN Hours (excl. Admin)]],Nurse[[#This Row],[LPN Admin Hours]])</f>
        <v>185.86391304347833</v>
      </c>
      <c r="Q315" s="4">
        <v>181.43021739130441</v>
      </c>
      <c r="R315" s="4">
        <v>4.4336956521739124</v>
      </c>
      <c r="S315" s="4">
        <f>SUM(Nurse[[#This Row],[CNA Hours]],Nurse[[#This Row],[NA TR Hours]],Nurse[[#This Row],[Med Aide/Tech Hours]])</f>
        <v>325.69032608695636</v>
      </c>
      <c r="T315" s="4">
        <v>300.32652173913027</v>
      </c>
      <c r="U315" s="4">
        <v>25.363804347826093</v>
      </c>
      <c r="V315" s="4">
        <v>0</v>
      </c>
      <c r="W3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10.932608695652176</v>
      </c>
      <c r="X315" s="4">
        <v>4.2658695652173915</v>
      </c>
      <c r="Y315" s="4">
        <v>0</v>
      </c>
      <c r="Z315" s="4">
        <v>0</v>
      </c>
      <c r="AA315" s="4">
        <v>3.6302173913043494</v>
      </c>
      <c r="AB315" s="4">
        <v>0</v>
      </c>
      <c r="AC315" s="4">
        <v>3.0365217391304351</v>
      </c>
      <c r="AD315" s="4">
        <v>0</v>
      </c>
      <c r="AE315" s="4">
        <v>0</v>
      </c>
      <c r="AF315" s="1">
        <v>235516</v>
      </c>
      <c r="AG315" s="1">
        <v>5</v>
      </c>
      <c r="AH315"/>
    </row>
    <row r="316" spans="1:34" x14ac:dyDescent="0.25">
      <c r="A316" t="s">
        <v>433</v>
      </c>
      <c r="B316" t="s">
        <v>323</v>
      </c>
      <c r="C316" t="s">
        <v>576</v>
      </c>
      <c r="D316" t="s">
        <v>473</v>
      </c>
      <c r="E316" s="4">
        <v>69.673913043478265</v>
      </c>
      <c r="F316" s="4">
        <f>Nurse[[#This Row],[Total Nurse Staff Hours]]/Nurse[[#This Row],[MDS Census]]</f>
        <v>3.4737004680187202</v>
      </c>
      <c r="G316" s="4">
        <f>Nurse[[#This Row],[Total Direct Care Staff Hours]]/Nurse[[#This Row],[MDS Census]]</f>
        <v>3.2721700468018713</v>
      </c>
      <c r="H316" s="4">
        <f>Nurse[[#This Row],[Total RN Hours (w/ Admin, DON)]]/Nurse[[#This Row],[MDS Census]]</f>
        <v>0.37811232449297977</v>
      </c>
      <c r="I316" s="4">
        <f>Nurse[[#This Row],[RN Hours (excl. Admin, DON)]]/Nurse[[#This Row],[MDS Census]]</f>
        <v>0.2957410296411857</v>
      </c>
      <c r="J316" s="4">
        <f>SUM(Nurse[[#This Row],[RN Hours (excl. Admin, DON)]],Nurse[[#This Row],[RN Admin Hours]],Nurse[[#This Row],[RN DON Hours]],Nurse[[#This Row],[LPN Hours (excl. Admin)]],Nurse[[#This Row],[LPN Admin Hours]],Nurse[[#This Row],[CNA Hours]],Nurse[[#This Row],[NA TR Hours]],Nurse[[#This Row],[Med Aide/Tech Hours]])</f>
        <v>242.02630434782606</v>
      </c>
      <c r="K316" s="4">
        <f>SUM(Nurse[[#This Row],[RN Hours (excl. Admin, DON)]],Nurse[[#This Row],[LPN Hours (excl. Admin)]],Nurse[[#This Row],[CNA Hours]],Nurse[[#This Row],[NA TR Hours]],Nurse[[#This Row],[Med Aide/Tech Hours]])</f>
        <v>227.9848913043478</v>
      </c>
      <c r="L316" s="4">
        <f>SUM(Nurse[[#This Row],[RN Hours (excl. Admin, DON)]],Nurse[[#This Row],[RN Admin Hours]],Nurse[[#This Row],[RN DON Hours]])</f>
        <v>26.34456521739131</v>
      </c>
      <c r="M316" s="4">
        <v>20.6054347826087</v>
      </c>
      <c r="N316" s="4">
        <v>0</v>
      </c>
      <c r="O316" s="4">
        <v>5.7391304347826084</v>
      </c>
      <c r="P316" s="4">
        <f>SUM(Nurse[[#This Row],[LPN Hours (excl. Admin)]],Nurse[[#This Row],[LPN Admin Hours]])</f>
        <v>70.628152173913051</v>
      </c>
      <c r="Q316" s="4">
        <v>62.325869565217396</v>
      </c>
      <c r="R316" s="4">
        <v>8.3022826086956503</v>
      </c>
      <c r="S316" s="4">
        <f>SUM(Nurse[[#This Row],[CNA Hours]],Nurse[[#This Row],[NA TR Hours]],Nurse[[#This Row],[Med Aide/Tech Hours]])</f>
        <v>145.05358695652171</v>
      </c>
      <c r="T316" s="4">
        <v>145.05358695652171</v>
      </c>
      <c r="U316" s="4">
        <v>0</v>
      </c>
      <c r="V316" s="4">
        <v>0</v>
      </c>
      <c r="W3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6" s="4">
        <v>0</v>
      </c>
      <c r="Y316" s="4">
        <v>0</v>
      </c>
      <c r="Z316" s="4">
        <v>0</v>
      </c>
      <c r="AA316" s="4">
        <v>0</v>
      </c>
      <c r="AB316" s="4">
        <v>0</v>
      </c>
      <c r="AC316" s="4">
        <v>0</v>
      </c>
      <c r="AD316" s="4">
        <v>0</v>
      </c>
      <c r="AE316" s="4">
        <v>0</v>
      </c>
      <c r="AF316" s="1">
        <v>235598</v>
      </c>
      <c r="AG316" s="1">
        <v>5</v>
      </c>
      <c r="AH316"/>
    </row>
    <row r="317" spans="1:34" x14ac:dyDescent="0.25">
      <c r="A317" t="s">
        <v>433</v>
      </c>
      <c r="B317" t="s">
        <v>149</v>
      </c>
      <c r="C317" t="s">
        <v>666</v>
      </c>
      <c r="D317" t="s">
        <v>492</v>
      </c>
      <c r="E317" s="4">
        <v>36.467391304347828</v>
      </c>
      <c r="F317" s="4">
        <f>Nurse[[#This Row],[Total Nurse Staff Hours]]/Nurse[[#This Row],[MDS Census]]</f>
        <v>1.9837257824143069</v>
      </c>
      <c r="G317" s="4">
        <f>Nurse[[#This Row],[Total Direct Care Staff Hours]]/Nurse[[#This Row],[MDS Census]]</f>
        <v>1.8413412816691503</v>
      </c>
      <c r="H317" s="4">
        <f>Nurse[[#This Row],[Total RN Hours (w/ Admin, DON)]]/Nurse[[#This Row],[MDS Census]]</f>
        <v>0.90113263785394926</v>
      </c>
      <c r="I317" s="4">
        <f>Nurse[[#This Row],[RN Hours (excl. Admin, DON)]]/Nurse[[#This Row],[MDS Census]]</f>
        <v>0.75874813710879296</v>
      </c>
      <c r="J317" s="4">
        <f>SUM(Nurse[[#This Row],[RN Hours (excl. Admin, DON)]],Nurse[[#This Row],[RN Admin Hours]],Nurse[[#This Row],[RN DON Hours]],Nurse[[#This Row],[LPN Hours (excl. Admin)]],Nurse[[#This Row],[LPN Admin Hours]],Nurse[[#This Row],[CNA Hours]],Nurse[[#This Row],[NA TR Hours]],Nurse[[#This Row],[Med Aide/Tech Hours]])</f>
        <v>72.341304347826082</v>
      </c>
      <c r="K317" s="4">
        <f>SUM(Nurse[[#This Row],[RN Hours (excl. Admin, DON)]],Nurse[[#This Row],[LPN Hours (excl. Admin)]],Nurse[[#This Row],[CNA Hours]],Nurse[[#This Row],[NA TR Hours]],Nurse[[#This Row],[Med Aide/Tech Hours]])</f>
        <v>67.14891304347826</v>
      </c>
      <c r="L317" s="4">
        <f>SUM(Nurse[[#This Row],[RN Hours (excl. Admin, DON)]],Nurse[[#This Row],[RN Admin Hours]],Nurse[[#This Row],[RN DON Hours]])</f>
        <v>32.861956521739131</v>
      </c>
      <c r="M317" s="4">
        <v>27.669565217391309</v>
      </c>
      <c r="N317" s="4">
        <v>0</v>
      </c>
      <c r="O317" s="4">
        <v>5.1923913043478258</v>
      </c>
      <c r="P317" s="4">
        <f>SUM(Nurse[[#This Row],[LPN Hours (excl. Admin)]],Nurse[[#This Row],[LPN Admin Hours]])</f>
        <v>20.622826086956525</v>
      </c>
      <c r="Q317" s="4">
        <v>20.622826086956525</v>
      </c>
      <c r="R317" s="4">
        <v>0</v>
      </c>
      <c r="S317" s="4">
        <f>SUM(Nurse[[#This Row],[CNA Hours]],Nurse[[#This Row],[NA TR Hours]],Nurse[[#This Row],[Med Aide/Tech Hours]])</f>
        <v>18.856521739130425</v>
      </c>
      <c r="T317" s="4">
        <v>18.856521739130425</v>
      </c>
      <c r="U317" s="4">
        <v>0</v>
      </c>
      <c r="V317" s="4">
        <v>0</v>
      </c>
      <c r="W3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7" s="4">
        <v>0</v>
      </c>
      <c r="Y317" s="4">
        <v>0</v>
      </c>
      <c r="Z317" s="4">
        <v>0</v>
      </c>
      <c r="AA317" s="4">
        <v>0</v>
      </c>
      <c r="AB317" s="4">
        <v>0</v>
      </c>
      <c r="AC317" s="4">
        <v>0</v>
      </c>
      <c r="AD317" s="4">
        <v>0</v>
      </c>
      <c r="AE317" s="4">
        <v>0</v>
      </c>
      <c r="AF317" s="1">
        <v>235324</v>
      </c>
      <c r="AG317" s="1">
        <v>5</v>
      </c>
      <c r="AH317"/>
    </row>
    <row r="318" spans="1:34" x14ac:dyDescent="0.25">
      <c r="A318" t="s">
        <v>433</v>
      </c>
      <c r="B318" t="s">
        <v>281</v>
      </c>
      <c r="C318" t="s">
        <v>675</v>
      </c>
      <c r="D318" t="s">
        <v>482</v>
      </c>
      <c r="E318" s="4">
        <v>24.586956521739129</v>
      </c>
      <c r="F318" s="4">
        <f>Nurse[[#This Row],[Total Nurse Staff Hours]]/Nurse[[#This Row],[MDS Census]]</f>
        <v>4.0563793103448278</v>
      </c>
      <c r="G318" s="4">
        <f>Nurse[[#This Row],[Total Direct Care Staff Hours]]/Nurse[[#This Row],[MDS Census]]</f>
        <v>3.5520689655172415</v>
      </c>
      <c r="H318" s="4">
        <f>Nurse[[#This Row],[Total RN Hours (w/ Admin, DON)]]/Nurse[[#This Row],[MDS Census]]</f>
        <v>1.070658709106985</v>
      </c>
      <c r="I318" s="4">
        <f>Nurse[[#This Row],[RN Hours (excl. Admin, DON)]]/Nurse[[#This Row],[MDS Census]]</f>
        <v>0.56634836427939872</v>
      </c>
      <c r="J318" s="4">
        <f>SUM(Nurse[[#This Row],[RN Hours (excl. Admin, DON)]],Nurse[[#This Row],[RN Admin Hours]],Nurse[[#This Row],[RN DON Hours]],Nurse[[#This Row],[LPN Hours (excl. Admin)]],Nurse[[#This Row],[LPN Admin Hours]],Nurse[[#This Row],[CNA Hours]],Nurse[[#This Row],[NA TR Hours]],Nurse[[#This Row],[Med Aide/Tech Hours]])</f>
        <v>99.734021739130441</v>
      </c>
      <c r="K318" s="4">
        <f>SUM(Nurse[[#This Row],[RN Hours (excl. Admin, DON)]],Nurse[[#This Row],[LPN Hours (excl. Admin)]],Nurse[[#This Row],[CNA Hours]],Nurse[[#This Row],[NA TR Hours]],Nurse[[#This Row],[Med Aide/Tech Hours]])</f>
        <v>87.334565217391301</v>
      </c>
      <c r="L318" s="4">
        <f>SUM(Nurse[[#This Row],[RN Hours (excl. Admin, DON)]],Nurse[[#This Row],[RN Admin Hours]],Nurse[[#This Row],[RN DON Hours]])</f>
        <v>26.324239130434783</v>
      </c>
      <c r="M318" s="4">
        <v>13.924782608695651</v>
      </c>
      <c r="N318" s="4">
        <v>6.7472826086956523</v>
      </c>
      <c r="O318" s="4">
        <v>5.6521739130434785</v>
      </c>
      <c r="P318" s="4">
        <f>SUM(Nurse[[#This Row],[LPN Hours (excl. Admin)]],Nurse[[#This Row],[LPN Admin Hours]])</f>
        <v>14.354021739130435</v>
      </c>
      <c r="Q318" s="4">
        <v>14.354021739130435</v>
      </c>
      <c r="R318" s="4">
        <v>0</v>
      </c>
      <c r="S318" s="4">
        <f>SUM(Nurse[[#This Row],[CNA Hours]],Nurse[[#This Row],[NA TR Hours]],Nurse[[#This Row],[Med Aide/Tech Hours]])</f>
        <v>59.055760869565219</v>
      </c>
      <c r="T318" s="4">
        <v>50.001304347826085</v>
      </c>
      <c r="U318" s="4">
        <v>9.0544565217391302</v>
      </c>
      <c r="V318" s="4">
        <v>0</v>
      </c>
      <c r="W3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2.3113043478260868</v>
      </c>
      <c r="X318" s="4">
        <v>0.13043478260869565</v>
      </c>
      <c r="Y318" s="4">
        <v>0</v>
      </c>
      <c r="Z318" s="4">
        <v>1.3043478260869565</v>
      </c>
      <c r="AA318" s="4">
        <v>0.15489130434782608</v>
      </c>
      <c r="AB318" s="4">
        <v>0</v>
      </c>
      <c r="AC318" s="4">
        <v>0.72163043478260869</v>
      </c>
      <c r="AD318" s="4">
        <v>0</v>
      </c>
      <c r="AE318" s="4">
        <v>0</v>
      </c>
      <c r="AF318" s="1">
        <v>235535</v>
      </c>
      <c r="AG318" s="1">
        <v>5</v>
      </c>
      <c r="AH318"/>
    </row>
    <row r="319" spans="1:34" x14ac:dyDescent="0.25">
      <c r="A319" t="s">
        <v>433</v>
      </c>
      <c r="B319" t="s">
        <v>373</v>
      </c>
      <c r="C319" t="s">
        <v>629</v>
      </c>
      <c r="D319" t="s">
        <v>474</v>
      </c>
      <c r="E319" s="4">
        <v>142.20652173913044</v>
      </c>
      <c r="F319" s="4">
        <f>Nurse[[#This Row],[Total Nurse Staff Hours]]/Nurse[[#This Row],[MDS Census]]</f>
        <v>4.3910624474508895</v>
      </c>
      <c r="G319" s="4">
        <f>Nurse[[#This Row],[Total Direct Care Staff Hours]]/Nurse[[#This Row],[MDS Census]]</f>
        <v>4.0907926316594043</v>
      </c>
      <c r="H319" s="4">
        <f>Nurse[[#This Row],[Total RN Hours (w/ Admin, DON)]]/Nurse[[#This Row],[MDS Census]]</f>
        <v>0.35617595352747844</v>
      </c>
      <c r="I319" s="4">
        <f>Nurse[[#This Row],[RN Hours (excl. Admin, DON)]]/Nurse[[#This Row],[MDS Census]]</f>
        <v>0.2261706030726898</v>
      </c>
      <c r="J319" s="4">
        <f>SUM(Nurse[[#This Row],[RN Hours (excl. Admin, DON)]],Nurse[[#This Row],[RN Admin Hours]],Nurse[[#This Row],[RN DON Hours]],Nurse[[#This Row],[LPN Hours (excl. Admin)]],Nurse[[#This Row],[LPN Admin Hours]],Nurse[[#This Row],[CNA Hours]],Nurse[[#This Row],[NA TR Hours]],Nurse[[#This Row],[Med Aide/Tech Hours]])</f>
        <v>624.4377173913042</v>
      </c>
      <c r="K319" s="4">
        <f>SUM(Nurse[[#This Row],[RN Hours (excl. Admin, DON)]],Nurse[[#This Row],[LPN Hours (excl. Admin)]],Nurse[[#This Row],[CNA Hours]],Nurse[[#This Row],[NA TR Hours]],Nurse[[#This Row],[Med Aide/Tech Hours]])</f>
        <v>581.73739130434774</v>
      </c>
      <c r="L319" s="4">
        <f>SUM(Nurse[[#This Row],[RN Hours (excl. Admin, DON)]],Nurse[[#This Row],[RN Admin Hours]],Nurse[[#This Row],[RN DON Hours]])</f>
        <v>50.650543478260879</v>
      </c>
      <c r="M319" s="4">
        <v>32.162934782608701</v>
      </c>
      <c r="N319" s="4">
        <v>13.27021739130435</v>
      </c>
      <c r="O319" s="4">
        <v>5.2173913043478262</v>
      </c>
      <c r="P319" s="4">
        <f>SUM(Nurse[[#This Row],[LPN Hours (excl. Admin)]],Nurse[[#This Row],[LPN Admin Hours]])</f>
        <v>242.62065217391299</v>
      </c>
      <c r="Q319" s="4">
        <v>218.40793478260863</v>
      </c>
      <c r="R319" s="4">
        <v>24.212717391304345</v>
      </c>
      <c r="S319" s="4">
        <f>SUM(Nurse[[#This Row],[CNA Hours]],Nurse[[#This Row],[NA TR Hours]],Nurse[[#This Row],[Med Aide/Tech Hours]])</f>
        <v>331.16652173913036</v>
      </c>
      <c r="T319" s="4">
        <v>305.87108695652165</v>
      </c>
      <c r="U319" s="4">
        <v>25.295434782608694</v>
      </c>
      <c r="V319" s="4">
        <v>0</v>
      </c>
      <c r="W3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125.12217391304345</v>
      </c>
      <c r="X319" s="4">
        <v>3.6005434782608696</v>
      </c>
      <c r="Y319" s="4">
        <v>0</v>
      </c>
      <c r="Z319" s="4">
        <v>0</v>
      </c>
      <c r="AA319" s="4">
        <v>13.562500000000002</v>
      </c>
      <c r="AB319" s="4">
        <v>0</v>
      </c>
      <c r="AC319" s="4">
        <v>107.95913043478258</v>
      </c>
      <c r="AD319" s="4">
        <v>0</v>
      </c>
      <c r="AE319" s="4">
        <v>0</v>
      </c>
      <c r="AF319" s="1">
        <v>235659</v>
      </c>
      <c r="AG319" s="1">
        <v>5</v>
      </c>
      <c r="AH319"/>
    </row>
    <row r="320" spans="1:34" x14ac:dyDescent="0.25">
      <c r="A320" t="s">
        <v>433</v>
      </c>
      <c r="B320" t="s">
        <v>237</v>
      </c>
      <c r="C320" t="s">
        <v>629</v>
      </c>
      <c r="D320" t="s">
        <v>474</v>
      </c>
      <c r="E320" s="4">
        <v>119.21739130434783</v>
      </c>
      <c r="F320" s="4">
        <f>Nurse[[#This Row],[Total Nurse Staff Hours]]/Nurse[[#This Row],[MDS Census]]</f>
        <v>2.9376540846097754</v>
      </c>
      <c r="G320" s="4">
        <f>Nurse[[#This Row],[Total Direct Care Staff Hours]]/Nurse[[#This Row],[MDS Census]]</f>
        <v>2.6243216630196944</v>
      </c>
      <c r="H320" s="4">
        <f>Nurse[[#This Row],[Total RN Hours (w/ Admin, DON)]]/Nurse[[#This Row],[MDS Census]]</f>
        <v>0.17957512764405542</v>
      </c>
      <c r="I320" s="4">
        <f>Nurse[[#This Row],[RN Hours (excl. Admin, DON)]]/Nurse[[#This Row],[MDS Census]]</f>
        <v>5.0525164113785555E-2</v>
      </c>
      <c r="J320" s="4">
        <f>SUM(Nurse[[#This Row],[RN Hours (excl. Admin, DON)]],Nurse[[#This Row],[RN Admin Hours]],Nurse[[#This Row],[RN DON Hours]],Nurse[[#This Row],[LPN Hours (excl. Admin)]],Nurse[[#This Row],[LPN Admin Hours]],Nurse[[#This Row],[CNA Hours]],Nurse[[#This Row],[NA TR Hours]],Nurse[[#This Row],[Med Aide/Tech Hours]])</f>
        <v>350.21945652173929</v>
      </c>
      <c r="K320" s="4">
        <f>SUM(Nurse[[#This Row],[RN Hours (excl. Admin, DON)]],Nurse[[#This Row],[LPN Hours (excl. Admin)]],Nurse[[#This Row],[CNA Hours]],Nurse[[#This Row],[NA TR Hours]],Nurse[[#This Row],[Med Aide/Tech Hours]])</f>
        <v>312.86478260869575</v>
      </c>
      <c r="L320" s="4">
        <f>SUM(Nurse[[#This Row],[RN Hours (excl. Admin, DON)]],Nurse[[#This Row],[RN Admin Hours]],Nurse[[#This Row],[RN DON Hours]])</f>
        <v>21.408478260869565</v>
      </c>
      <c r="M320" s="4">
        <v>6.0234782608695649</v>
      </c>
      <c r="N320" s="4">
        <v>8.7303260869565218</v>
      </c>
      <c r="O320" s="4">
        <v>6.6546739130434771</v>
      </c>
      <c r="P320" s="4">
        <f>SUM(Nurse[[#This Row],[LPN Hours (excl. Admin)]],Nurse[[#This Row],[LPN Admin Hours]])</f>
        <v>151.90554347826094</v>
      </c>
      <c r="Q320" s="4">
        <v>129.93586956521744</v>
      </c>
      <c r="R320" s="4">
        <v>21.969673913043483</v>
      </c>
      <c r="S320" s="4">
        <f>SUM(Nurse[[#This Row],[CNA Hours]],Nurse[[#This Row],[NA TR Hours]],Nurse[[#This Row],[Med Aide/Tech Hours]])</f>
        <v>176.90543478260875</v>
      </c>
      <c r="T320" s="4">
        <v>176.90543478260875</v>
      </c>
      <c r="U320" s="4">
        <v>0</v>
      </c>
      <c r="V320" s="4">
        <v>0</v>
      </c>
      <c r="W3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65.132608695652166</v>
      </c>
      <c r="X320" s="4">
        <v>0</v>
      </c>
      <c r="Y320" s="4">
        <v>0</v>
      </c>
      <c r="Z320" s="4">
        <v>0</v>
      </c>
      <c r="AA320" s="4">
        <v>6.7352173913043485</v>
      </c>
      <c r="AB320" s="4">
        <v>0</v>
      </c>
      <c r="AC320" s="4">
        <v>58.397391304347821</v>
      </c>
      <c r="AD320" s="4">
        <v>0</v>
      </c>
      <c r="AE320" s="4">
        <v>0</v>
      </c>
      <c r="AF320" s="1">
        <v>235476</v>
      </c>
      <c r="AG320" s="1">
        <v>5</v>
      </c>
      <c r="AH320"/>
    </row>
    <row r="321" spans="1:34" x14ac:dyDescent="0.25">
      <c r="A321" t="s">
        <v>433</v>
      </c>
      <c r="B321" t="s">
        <v>290</v>
      </c>
      <c r="C321" t="s">
        <v>588</v>
      </c>
      <c r="D321" t="s">
        <v>485</v>
      </c>
      <c r="E321" s="4">
        <v>36.630434782608695</v>
      </c>
      <c r="F321" s="4">
        <f>Nurse[[#This Row],[Total Nurse Staff Hours]]/Nurse[[#This Row],[MDS Census]]</f>
        <v>3.9292284866468838</v>
      </c>
      <c r="G321" s="4">
        <f>Nurse[[#This Row],[Total Direct Care Staff Hours]]/Nurse[[#This Row],[MDS Census]]</f>
        <v>3.874629080118694</v>
      </c>
      <c r="H321" s="4">
        <f>Nurse[[#This Row],[Total RN Hours (w/ Admin, DON)]]/Nurse[[#This Row],[MDS Census]]</f>
        <v>0.62693471810089052</v>
      </c>
      <c r="I321" s="4">
        <f>Nurse[[#This Row],[RN Hours (excl. Admin, DON)]]/Nurse[[#This Row],[MDS Census]]</f>
        <v>0.57233531157270057</v>
      </c>
      <c r="J321" s="4">
        <f>SUM(Nurse[[#This Row],[RN Hours (excl. Admin, DON)]],Nurse[[#This Row],[RN Admin Hours]],Nurse[[#This Row],[RN DON Hours]],Nurse[[#This Row],[LPN Hours (excl. Admin)]],Nurse[[#This Row],[LPN Admin Hours]],Nurse[[#This Row],[CNA Hours]],Nurse[[#This Row],[NA TR Hours]],Nurse[[#This Row],[Med Aide/Tech Hours]])</f>
        <v>143.92934782608694</v>
      </c>
      <c r="K321" s="4">
        <f>SUM(Nurse[[#This Row],[RN Hours (excl. Admin, DON)]],Nurse[[#This Row],[LPN Hours (excl. Admin)]],Nurse[[#This Row],[CNA Hours]],Nurse[[#This Row],[NA TR Hours]],Nurse[[#This Row],[Med Aide/Tech Hours]])</f>
        <v>141.92934782608694</v>
      </c>
      <c r="L321" s="4">
        <f>SUM(Nurse[[#This Row],[RN Hours (excl. Admin, DON)]],Nurse[[#This Row],[RN Admin Hours]],Nurse[[#This Row],[RN DON Hours]])</f>
        <v>22.964891304347837</v>
      </c>
      <c r="M321" s="4">
        <v>20.964891304347837</v>
      </c>
      <c r="N321" s="4">
        <v>0</v>
      </c>
      <c r="O321" s="4">
        <v>2</v>
      </c>
      <c r="P321" s="4">
        <f>SUM(Nurse[[#This Row],[LPN Hours (excl. Admin)]],Nurse[[#This Row],[LPN Admin Hours]])</f>
        <v>30.306630434782608</v>
      </c>
      <c r="Q321" s="4">
        <v>30.306630434782608</v>
      </c>
      <c r="R321" s="4">
        <v>0</v>
      </c>
      <c r="S321" s="4">
        <f>SUM(Nurse[[#This Row],[CNA Hours]],Nurse[[#This Row],[NA TR Hours]],Nurse[[#This Row],[Med Aide/Tech Hours]])</f>
        <v>90.657826086956504</v>
      </c>
      <c r="T321" s="4">
        <v>73.391086956521718</v>
      </c>
      <c r="U321" s="4">
        <v>17.266739130434782</v>
      </c>
      <c r="V321" s="4">
        <v>0</v>
      </c>
      <c r="W3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1.1302173913043481</v>
      </c>
      <c r="X321" s="4">
        <v>0</v>
      </c>
      <c r="Y321" s="4">
        <v>0</v>
      </c>
      <c r="Z321" s="4">
        <v>0</v>
      </c>
      <c r="AA321" s="4">
        <v>0.60869565217391308</v>
      </c>
      <c r="AB321" s="4">
        <v>0</v>
      </c>
      <c r="AC321" s="4">
        <v>0</v>
      </c>
      <c r="AD321" s="4">
        <v>0.52152173913043487</v>
      </c>
      <c r="AE321" s="4">
        <v>0</v>
      </c>
      <c r="AF321" s="1">
        <v>235549</v>
      </c>
      <c r="AG321" s="1">
        <v>5</v>
      </c>
      <c r="AH321"/>
    </row>
    <row r="322" spans="1:34" x14ac:dyDescent="0.25">
      <c r="A322" t="s">
        <v>433</v>
      </c>
      <c r="B322" t="s">
        <v>317</v>
      </c>
      <c r="C322" t="s">
        <v>728</v>
      </c>
      <c r="D322" t="s">
        <v>510</v>
      </c>
      <c r="E322" s="4">
        <v>37.913043478260867</v>
      </c>
      <c r="F322" s="4">
        <f>Nurse[[#This Row],[Total Nurse Staff Hours]]/Nurse[[#This Row],[MDS Census]]</f>
        <v>2.9193807339449553</v>
      </c>
      <c r="G322" s="4">
        <f>Nurse[[#This Row],[Total Direct Care Staff Hours]]/Nurse[[#This Row],[MDS Census]]</f>
        <v>2.7309346330275241</v>
      </c>
      <c r="H322" s="4">
        <f>Nurse[[#This Row],[Total RN Hours (w/ Admin, DON)]]/Nurse[[#This Row],[MDS Census]]</f>
        <v>0.43222477064220183</v>
      </c>
      <c r="I322" s="4">
        <f>Nurse[[#This Row],[RN Hours (excl. Admin, DON)]]/Nurse[[#This Row],[MDS Census]]</f>
        <v>0.24377866972477061</v>
      </c>
      <c r="J322" s="4">
        <f>SUM(Nurse[[#This Row],[RN Hours (excl. Admin, DON)]],Nurse[[#This Row],[RN Admin Hours]],Nurse[[#This Row],[RN DON Hours]],Nurse[[#This Row],[LPN Hours (excl. Admin)]],Nurse[[#This Row],[LPN Admin Hours]],Nurse[[#This Row],[CNA Hours]],Nurse[[#This Row],[NA TR Hours]],Nurse[[#This Row],[Med Aide/Tech Hours]])</f>
        <v>110.68260869565221</v>
      </c>
      <c r="K322" s="4">
        <f>SUM(Nurse[[#This Row],[RN Hours (excl. Admin, DON)]],Nurse[[#This Row],[LPN Hours (excl. Admin)]],Nurse[[#This Row],[CNA Hours]],Nurse[[#This Row],[NA TR Hours]],Nurse[[#This Row],[Med Aide/Tech Hours]])</f>
        <v>103.5380434782609</v>
      </c>
      <c r="L322" s="4">
        <f>SUM(Nurse[[#This Row],[RN Hours (excl. Admin, DON)]],Nurse[[#This Row],[RN Admin Hours]],Nurse[[#This Row],[RN DON Hours]])</f>
        <v>16.38695652173913</v>
      </c>
      <c r="M322" s="4">
        <v>9.2423913043478247</v>
      </c>
      <c r="N322" s="4">
        <v>1.9978260869565219</v>
      </c>
      <c r="O322" s="4">
        <v>5.1467391304347823</v>
      </c>
      <c r="P322" s="4">
        <f>SUM(Nurse[[#This Row],[LPN Hours (excl. Admin)]],Nurse[[#This Row],[LPN Admin Hours]])</f>
        <v>28.767391304347829</v>
      </c>
      <c r="Q322" s="4">
        <v>28.767391304347829</v>
      </c>
      <c r="R322" s="4">
        <v>0</v>
      </c>
      <c r="S322" s="4">
        <f>SUM(Nurse[[#This Row],[CNA Hours]],Nurse[[#This Row],[NA TR Hours]],Nurse[[#This Row],[Med Aide/Tech Hours]])</f>
        <v>65.528260869565258</v>
      </c>
      <c r="T322" s="4">
        <v>61.905434782608729</v>
      </c>
      <c r="U322" s="4">
        <v>3.6228260869565219</v>
      </c>
      <c r="V322" s="4">
        <v>0</v>
      </c>
      <c r="W3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2.4619565217391304</v>
      </c>
      <c r="X322" s="4">
        <v>0</v>
      </c>
      <c r="Y322" s="4">
        <v>0</v>
      </c>
      <c r="Z322" s="4">
        <v>0</v>
      </c>
      <c r="AA322" s="4">
        <v>2.4619565217391304</v>
      </c>
      <c r="AB322" s="4">
        <v>0</v>
      </c>
      <c r="AC322" s="4">
        <v>0</v>
      </c>
      <c r="AD322" s="4">
        <v>0</v>
      </c>
      <c r="AE322" s="4">
        <v>0</v>
      </c>
      <c r="AF322" s="1">
        <v>235591</v>
      </c>
      <c r="AG322" s="1">
        <v>5</v>
      </c>
      <c r="AH322"/>
    </row>
    <row r="323" spans="1:34" x14ac:dyDescent="0.25">
      <c r="A323" t="s">
        <v>433</v>
      </c>
      <c r="B323" t="s">
        <v>342</v>
      </c>
      <c r="C323" t="s">
        <v>733</v>
      </c>
      <c r="D323" t="s">
        <v>473</v>
      </c>
      <c r="E323" s="4">
        <v>63.902173913043477</v>
      </c>
      <c r="F323" s="4">
        <f>Nurse[[#This Row],[Total Nurse Staff Hours]]/Nurse[[#This Row],[MDS Census]]</f>
        <v>3.2406820887906105</v>
      </c>
      <c r="G323" s="4">
        <f>Nurse[[#This Row],[Total Direct Care Staff Hours]]/Nurse[[#This Row],[MDS Census]]</f>
        <v>3.0488688552474907</v>
      </c>
      <c r="H323" s="4">
        <f>Nurse[[#This Row],[Total RN Hours (w/ Admin, DON)]]/Nurse[[#This Row],[MDS Census]]</f>
        <v>0.58689913250552794</v>
      </c>
      <c r="I323" s="4">
        <f>Nurse[[#This Row],[RN Hours (excl. Admin, DON)]]/Nurse[[#This Row],[MDS Census]]</f>
        <v>0.39508589896240837</v>
      </c>
      <c r="J323" s="4">
        <f>SUM(Nurse[[#This Row],[RN Hours (excl. Admin, DON)]],Nurse[[#This Row],[RN Admin Hours]],Nurse[[#This Row],[RN DON Hours]],Nurse[[#This Row],[LPN Hours (excl. Admin)]],Nurse[[#This Row],[LPN Admin Hours]],Nurse[[#This Row],[CNA Hours]],Nurse[[#This Row],[NA TR Hours]],Nurse[[#This Row],[Med Aide/Tech Hours]])</f>
        <v>207.08663043478259</v>
      </c>
      <c r="K323" s="4">
        <f>SUM(Nurse[[#This Row],[RN Hours (excl. Admin, DON)]],Nurse[[#This Row],[LPN Hours (excl. Admin)]],Nurse[[#This Row],[CNA Hours]],Nurse[[#This Row],[NA TR Hours]],Nurse[[#This Row],[Med Aide/Tech Hours]])</f>
        <v>194.82934782608692</v>
      </c>
      <c r="L323" s="4">
        <f>SUM(Nurse[[#This Row],[RN Hours (excl. Admin, DON)]],Nurse[[#This Row],[RN Admin Hours]],Nurse[[#This Row],[RN DON Hours]])</f>
        <v>37.504130434782596</v>
      </c>
      <c r="M323" s="4">
        <v>25.246847826086942</v>
      </c>
      <c r="N323" s="4">
        <v>6.7518478260869559</v>
      </c>
      <c r="O323" s="4">
        <v>5.5054347826086953</v>
      </c>
      <c r="P323" s="4">
        <f>SUM(Nurse[[#This Row],[LPN Hours (excl. Admin)]],Nurse[[#This Row],[LPN Admin Hours]])</f>
        <v>38.582391304347823</v>
      </c>
      <c r="Q323" s="4">
        <v>38.582391304347823</v>
      </c>
      <c r="R323" s="4">
        <v>0</v>
      </c>
      <c r="S323" s="4">
        <f>SUM(Nurse[[#This Row],[CNA Hours]],Nurse[[#This Row],[NA TR Hours]],Nurse[[#This Row],[Med Aide/Tech Hours]])</f>
        <v>131.00010869565216</v>
      </c>
      <c r="T323" s="4">
        <v>131.00010869565216</v>
      </c>
      <c r="U323" s="4">
        <v>0</v>
      </c>
      <c r="V323" s="4">
        <v>0</v>
      </c>
      <c r="W3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5.7892391304347823</v>
      </c>
      <c r="X323" s="4">
        <v>0.17391304347826086</v>
      </c>
      <c r="Y323" s="4">
        <v>0</v>
      </c>
      <c r="Z323" s="4">
        <v>0</v>
      </c>
      <c r="AA323" s="4">
        <v>2.7321739130434781</v>
      </c>
      <c r="AB323" s="4">
        <v>0</v>
      </c>
      <c r="AC323" s="4">
        <v>2.8831521739130435</v>
      </c>
      <c r="AD323" s="4">
        <v>0</v>
      </c>
      <c r="AE323" s="4">
        <v>0</v>
      </c>
      <c r="AF323" s="1">
        <v>235623</v>
      </c>
      <c r="AG323" s="1">
        <v>5</v>
      </c>
      <c r="AH323"/>
    </row>
    <row r="324" spans="1:34" x14ac:dyDescent="0.25">
      <c r="A324" t="s">
        <v>433</v>
      </c>
      <c r="B324" t="s">
        <v>56</v>
      </c>
      <c r="C324" t="s">
        <v>608</v>
      </c>
      <c r="D324" t="s">
        <v>506</v>
      </c>
      <c r="E324" s="4">
        <v>53.728260869565219</v>
      </c>
      <c r="F324" s="4">
        <f>Nurse[[#This Row],[Total Nurse Staff Hours]]/Nurse[[#This Row],[MDS Census]]</f>
        <v>3.9680133522152539</v>
      </c>
      <c r="G324" s="4">
        <f>Nurse[[#This Row],[Total Direct Care Staff Hours]]/Nurse[[#This Row],[MDS Census]]</f>
        <v>3.7205624114909974</v>
      </c>
      <c r="H324" s="4">
        <f>Nurse[[#This Row],[Total RN Hours (w/ Admin, DON)]]/Nurse[[#This Row],[MDS Census]]</f>
        <v>0.85396318025490603</v>
      </c>
      <c r="I324" s="4">
        <f>Nurse[[#This Row],[RN Hours (excl. Admin, DON)]]/Nurse[[#This Row],[MDS Census]]</f>
        <v>0.60651223953064948</v>
      </c>
      <c r="J324" s="4">
        <f>SUM(Nurse[[#This Row],[RN Hours (excl. Admin, DON)]],Nurse[[#This Row],[RN Admin Hours]],Nurse[[#This Row],[RN DON Hours]],Nurse[[#This Row],[LPN Hours (excl. Admin)]],Nurse[[#This Row],[LPN Admin Hours]],Nurse[[#This Row],[CNA Hours]],Nurse[[#This Row],[NA TR Hours]],Nurse[[#This Row],[Med Aide/Tech Hours]])</f>
        <v>213.19445652173914</v>
      </c>
      <c r="K324" s="4">
        <f>SUM(Nurse[[#This Row],[RN Hours (excl. Admin, DON)]],Nurse[[#This Row],[LPN Hours (excl. Admin)]],Nurse[[#This Row],[CNA Hours]],Nurse[[#This Row],[NA TR Hours]],Nurse[[#This Row],[Med Aide/Tech Hours]])</f>
        <v>199.89934782608697</v>
      </c>
      <c r="L324" s="4">
        <f>SUM(Nurse[[#This Row],[RN Hours (excl. Admin, DON)]],Nurse[[#This Row],[RN Admin Hours]],Nurse[[#This Row],[RN DON Hours]])</f>
        <v>45.881956521739134</v>
      </c>
      <c r="M324" s="4">
        <v>32.586847826086959</v>
      </c>
      <c r="N324" s="4">
        <v>7.8532608695652177</v>
      </c>
      <c r="O324" s="4">
        <v>5.4418478260869563</v>
      </c>
      <c r="P324" s="4">
        <f>SUM(Nurse[[#This Row],[LPN Hours (excl. Admin)]],Nurse[[#This Row],[LPN Admin Hours]])</f>
        <v>42.766304347826086</v>
      </c>
      <c r="Q324" s="4">
        <v>42.766304347826086</v>
      </c>
      <c r="R324" s="4">
        <v>0</v>
      </c>
      <c r="S324" s="4">
        <f>SUM(Nurse[[#This Row],[CNA Hours]],Nurse[[#This Row],[NA TR Hours]],Nurse[[#This Row],[Med Aide/Tech Hours]])</f>
        <v>124.54619565217391</v>
      </c>
      <c r="T324" s="4">
        <v>89.008152173913047</v>
      </c>
      <c r="U324" s="4">
        <v>35.538043478260867</v>
      </c>
      <c r="V324" s="4">
        <v>0</v>
      </c>
      <c r="W3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v>
      </c>
      <c r="X324" s="4">
        <v>3.3858695652173911</v>
      </c>
      <c r="Y324" s="4">
        <v>0</v>
      </c>
      <c r="Z324" s="4">
        <v>0</v>
      </c>
      <c r="AA324" s="4">
        <v>4.6141304347826084</v>
      </c>
      <c r="AB324" s="4">
        <v>0</v>
      </c>
      <c r="AC324" s="4">
        <v>0</v>
      </c>
      <c r="AD324" s="4">
        <v>0</v>
      </c>
      <c r="AE324" s="4">
        <v>0</v>
      </c>
      <c r="AF324" s="1">
        <v>235113</v>
      </c>
      <c r="AG324" s="1">
        <v>5</v>
      </c>
      <c r="AH324"/>
    </row>
    <row r="325" spans="1:34" x14ac:dyDescent="0.25">
      <c r="A325" t="s">
        <v>433</v>
      </c>
      <c r="B325" t="s">
        <v>53</v>
      </c>
      <c r="C325" t="s">
        <v>619</v>
      </c>
      <c r="D325" t="s">
        <v>515</v>
      </c>
      <c r="E325" s="4">
        <v>76.25352112676056</v>
      </c>
      <c r="F325" s="4">
        <f>Nurse[[#This Row],[Total Nurse Staff Hours]]/Nurse[[#This Row],[MDS Census]]</f>
        <v>4.1154192833394889</v>
      </c>
      <c r="G325" s="4">
        <f>Nurse[[#This Row],[Total Direct Care Staff Hours]]/Nurse[[#This Row],[MDS Census]]</f>
        <v>3.8590469154045062</v>
      </c>
      <c r="H325" s="4">
        <f>Nurse[[#This Row],[Total RN Hours (w/ Admin, DON)]]/Nurse[[#This Row],[MDS Census]]</f>
        <v>0.66701884004432954</v>
      </c>
      <c r="I325" s="4">
        <f>Nurse[[#This Row],[RN Hours (excl. Admin, DON)]]/Nurse[[#This Row],[MDS Census]]</f>
        <v>0.54418913926856305</v>
      </c>
      <c r="J325" s="4">
        <f>SUM(Nurse[[#This Row],[RN Hours (excl. Admin, DON)]],Nurse[[#This Row],[RN Admin Hours]],Nurse[[#This Row],[RN DON Hours]],Nurse[[#This Row],[LPN Hours (excl. Admin)]],Nurse[[#This Row],[LPN Admin Hours]],Nurse[[#This Row],[CNA Hours]],Nurse[[#This Row],[NA TR Hours]],Nurse[[#This Row],[Med Aide/Tech Hours]])</f>
        <v>313.81521126760555</v>
      </c>
      <c r="K325" s="4">
        <f>SUM(Nurse[[#This Row],[RN Hours (excl. Admin, DON)]],Nurse[[#This Row],[LPN Hours (excl. Admin)]],Nurse[[#This Row],[CNA Hours]],Nurse[[#This Row],[NA TR Hours]],Nurse[[#This Row],[Med Aide/Tech Hours]])</f>
        <v>294.26591549295767</v>
      </c>
      <c r="L325" s="4">
        <f>SUM(Nurse[[#This Row],[RN Hours (excl. Admin, DON)]],Nurse[[#This Row],[RN Admin Hours]],Nurse[[#This Row],[RN DON Hours]])</f>
        <v>50.862535211267605</v>
      </c>
      <c r="M325" s="4">
        <v>41.496338028169014</v>
      </c>
      <c r="N325" s="4">
        <v>4.971830985915493</v>
      </c>
      <c r="O325" s="4">
        <v>4.394366197183099</v>
      </c>
      <c r="P325" s="4">
        <f>SUM(Nurse[[#This Row],[LPN Hours (excl. Admin)]],Nurse[[#This Row],[LPN Admin Hours]])</f>
        <v>68.299718309859145</v>
      </c>
      <c r="Q325" s="4">
        <v>58.116619718309842</v>
      </c>
      <c r="R325" s="4">
        <v>10.183098591549296</v>
      </c>
      <c r="S325" s="4">
        <f>SUM(Nurse[[#This Row],[CNA Hours]],Nurse[[#This Row],[NA TR Hours]],Nurse[[#This Row],[Med Aide/Tech Hours]])</f>
        <v>194.65295774647885</v>
      </c>
      <c r="T325" s="4">
        <v>159.12619718309855</v>
      </c>
      <c r="U325" s="4">
        <v>35.526760563380286</v>
      </c>
      <c r="V325" s="4">
        <v>0</v>
      </c>
      <c r="W3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51.925633802816897</v>
      </c>
      <c r="X325" s="4">
        <v>2.0761971830985915</v>
      </c>
      <c r="Y325" s="4">
        <v>0</v>
      </c>
      <c r="Z325" s="4">
        <v>0</v>
      </c>
      <c r="AA325" s="4">
        <v>22.221549295774643</v>
      </c>
      <c r="AB325" s="4">
        <v>0</v>
      </c>
      <c r="AC325" s="4">
        <v>27.627887323943661</v>
      </c>
      <c r="AD325" s="4">
        <v>0</v>
      </c>
      <c r="AE325" s="4">
        <v>0</v>
      </c>
      <c r="AF325" s="1">
        <v>235094</v>
      </c>
      <c r="AG325" s="1">
        <v>5</v>
      </c>
      <c r="AH325"/>
    </row>
    <row r="326" spans="1:34" x14ac:dyDescent="0.25">
      <c r="A326" t="s">
        <v>433</v>
      </c>
      <c r="B326" t="s">
        <v>222</v>
      </c>
      <c r="C326" t="s">
        <v>699</v>
      </c>
      <c r="D326" t="s">
        <v>519</v>
      </c>
      <c r="E326" s="4">
        <v>102.40217391304348</v>
      </c>
      <c r="F326" s="4">
        <f>Nurse[[#This Row],[Total Nurse Staff Hours]]/Nurse[[#This Row],[MDS Census]]</f>
        <v>3.9107292219509606</v>
      </c>
      <c r="G326" s="4">
        <f>Nurse[[#This Row],[Total Direct Care Staff Hours]]/Nurse[[#This Row],[MDS Census]]</f>
        <v>3.7286678696529028</v>
      </c>
      <c r="H326" s="4">
        <f>Nurse[[#This Row],[Total RN Hours (w/ Admin, DON)]]/Nurse[[#This Row],[MDS Census]]</f>
        <v>0.45141704702260904</v>
      </c>
      <c r="I326" s="4">
        <f>Nurse[[#This Row],[RN Hours (excl. Admin, DON)]]/Nurse[[#This Row],[MDS Census]]</f>
        <v>0.26935569472455151</v>
      </c>
      <c r="J326" s="4">
        <f>SUM(Nurse[[#This Row],[RN Hours (excl. Admin, DON)]],Nurse[[#This Row],[RN Admin Hours]],Nurse[[#This Row],[RN DON Hours]],Nurse[[#This Row],[LPN Hours (excl. Admin)]],Nurse[[#This Row],[LPN Admin Hours]],Nurse[[#This Row],[CNA Hours]],Nurse[[#This Row],[NA TR Hours]],Nurse[[#This Row],[Med Aide/Tech Hours]])</f>
        <v>400.4671739130435</v>
      </c>
      <c r="K326" s="4">
        <f>SUM(Nurse[[#This Row],[RN Hours (excl. Admin, DON)]],Nurse[[#This Row],[LPN Hours (excl. Admin)]],Nurse[[#This Row],[CNA Hours]],Nurse[[#This Row],[NA TR Hours]],Nurse[[#This Row],[Med Aide/Tech Hours]])</f>
        <v>381.82369565217391</v>
      </c>
      <c r="L326" s="4">
        <f>SUM(Nurse[[#This Row],[RN Hours (excl. Admin, DON)]],Nurse[[#This Row],[RN Admin Hours]],Nurse[[#This Row],[RN DON Hours]])</f>
        <v>46.22608695652174</v>
      </c>
      <c r="M326" s="4">
        <v>27.582608695652173</v>
      </c>
      <c r="N326" s="4">
        <v>14.556521739130435</v>
      </c>
      <c r="O326" s="4">
        <v>4.0869565217391308</v>
      </c>
      <c r="P326" s="4">
        <f>SUM(Nurse[[#This Row],[LPN Hours (excl. Admin)]],Nurse[[#This Row],[LPN Admin Hours]])</f>
        <v>130.3251086956522</v>
      </c>
      <c r="Q326" s="4">
        <v>130.3251086956522</v>
      </c>
      <c r="R326" s="4">
        <v>0</v>
      </c>
      <c r="S326" s="4">
        <f>SUM(Nurse[[#This Row],[CNA Hours]],Nurse[[#This Row],[NA TR Hours]],Nurse[[#This Row],[Med Aide/Tech Hours]])</f>
        <v>223.91597826086957</v>
      </c>
      <c r="T326" s="4">
        <v>223.91597826086957</v>
      </c>
      <c r="U326" s="4">
        <v>0</v>
      </c>
      <c r="V326" s="4">
        <v>0</v>
      </c>
      <c r="W3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6" s="4">
        <v>0</v>
      </c>
      <c r="Y326" s="4">
        <v>0</v>
      </c>
      <c r="Z326" s="4">
        <v>0</v>
      </c>
      <c r="AA326" s="4">
        <v>0</v>
      </c>
      <c r="AB326" s="4">
        <v>0</v>
      </c>
      <c r="AC326" s="4">
        <v>0</v>
      </c>
      <c r="AD326" s="4">
        <v>0</v>
      </c>
      <c r="AE326" s="4">
        <v>0</v>
      </c>
      <c r="AF326" s="1">
        <v>235453</v>
      </c>
      <c r="AG326" s="1">
        <v>5</v>
      </c>
      <c r="AH326"/>
    </row>
    <row r="327" spans="1:34" x14ac:dyDescent="0.25">
      <c r="A327" t="s">
        <v>433</v>
      </c>
      <c r="B327" t="s">
        <v>139</v>
      </c>
      <c r="C327" t="s">
        <v>588</v>
      </c>
      <c r="D327" t="s">
        <v>485</v>
      </c>
      <c r="E327" s="4">
        <v>67.576086956521735</v>
      </c>
      <c r="F327" s="4">
        <f>Nurse[[#This Row],[Total Nurse Staff Hours]]/Nurse[[#This Row],[MDS Census]]</f>
        <v>3.9322921023001443</v>
      </c>
      <c r="G327" s="4">
        <f>Nurse[[#This Row],[Total Direct Care Staff Hours]]/Nurse[[#This Row],[MDS Census]]</f>
        <v>3.5855541257841397</v>
      </c>
      <c r="H327" s="4">
        <f>Nurse[[#This Row],[Total RN Hours (w/ Admin, DON)]]/Nurse[[#This Row],[MDS Census]]</f>
        <v>1.1060801029435419</v>
      </c>
      <c r="I327" s="4">
        <f>Nurse[[#This Row],[RN Hours (excl. Admin, DON)]]/Nurse[[#This Row],[MDS Census]]</f>
        <v>0.75934212642753718</v>
      </c>
      <c r="J327" s="4">
        <f>SUM(Nurse[[#This Row],[RN Hours (excl. Admin, DON)]],Nurse[[#This Row],[RN Admin Hours]],Nurse[[#This Row],[RN DON Hours]],Nurse[[#This Row],[LPN Hours (excl. Admin)]],Nurse[[#This Row],[LPN Admin Hours]],Nurse[[#This Row],[CNA Hours]],Nurse[[#This Row],[NA TR Hours]],Nurse[[#This Row],[Med Aide/Tech Hours]])</f>
        <v>265.7289130434782</v>
      </c>
      <c r="K327" s="4">
        <f>SUM(Nurse[[#This Row],[RN Hours (excl. Admin, DON)]],Nurse[[#This Row],[LPN Hours (excl. Admin)]],Nurse[[#This Row],[CNA Hours]],Nurse[[#This Row],[NA TR Hours]],Nurse[[#This Row],[Med Aide/Tech Hours]])</f>
        <v>242.2977173913043</v>
      </c>
      <c r="L327" s="4">
        <f>SUM(Nurse[[#This Row],[RN Hours (excl. Admin, DON)]],Nurse[[#This Row],[RN Admin Hours]],Nurse[[#This Row],[RN DON Hours]])</f>
        <v>74.744565217391298</v>
      </c>
      <c r="M327" s="4">
        <v>51.313369565217371</v>
      </c>
      <c r="N327" s="4">
        <v>18.735543478260873</v>
      </c>
      <c r="O327" s="4">
        <v>4.6956521739130439</v>
      </c>
      <c r="P327" s="4">
        <f>SUM(Nurse[[#This Row],[LPN Hours (excl. Admin)]],Nurse[[#This Row],[LPN Admin Hours]])</f>
        <v>60.779130434782601</v>
      </c>
      <c r="Q327" s="4">
        <v>60.779130434782601</v>
      </c>
      <c r="R327" s="4">
        <v>0</v>
      </c>
      <c r="S327" s="4">
        <f>SUM(Nurse[[#This Row],[CNA Hours]],Nurse[[#This Row],[NA TR Hours]],Nurse[[#This Row],[Med Aide/Tech Hours]])</f>
        <v>130.20521739130433</v>
      </c>
      <c r="T327" s="4">
        <v>130.20521739130433</v>
      </c>
      <c r="U327" s="4">
        <v>0</v>
      </c>
      <c r="V327" s="4">
        <v>0</v>
      </c>
      <c r="W3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7" s="4">
        <v>0</v>
      </c>
      <c r="Y327" s="4">
        <v>0</v>
      </c>
      <c r="Z327" s="4">
        <v>0</v>
      </c>
      <c r="AA327" s="4">
        <v>0</v>
      </c>
      <c r="AB327" s="4">
        <v>0</v>
      </c>
      <c r="AC327" s="4">
        <v>0</v>
      </c>
      <c r="AD327" s="4">
        <v>0</v>
      </c>
      <c r="AE327" s="4">
        <v>0</v>
      </c>
      <c r="AF327" s="1">
        <v>235301</v>
      </c>
      <c r="AG327" s="1">
        <v>5</v>
      </c>
      <c r="AH327"/>
    </row>
    <row r="328" spans="1:34" x14ac:dyDescent="0.25">
      <c r="A328" t="s">
        <v>433</v>
      </c>
      <c r="B328" t="s">
        <v>66</v>
      </c>
      <c r="C328" t="s">
        <v>625</v>
      </c>
      <c r="D328" t="s">
        <v>511</v>
      </c>
      <c r="E328" s="4">
        <v>56</v>
      </c>
      <c r="F328" s="4">
        <f>Nurse[[#This Row],[Total Nurse Staff Hours]]/Nurse[[#This Row],[MDS Census]]</f>
        <v>4.9727678571428546</v>
      </c>
      <c r="G328" s="4">
        <f>Nurse[[#This Row],[Total Direct Care Staff Hours]]/Nurse[[#This Row],[MDS Census]]</f>
        <v>4.404755434782607</v>
      </c>
      <c r="H328" s="4">
        <f>Nurse[[#This Row],[Total RN Hours (w/ Admin, DON)]]/Nurse[[#This Row],[MDS Census]]</f>
        <v>0.46657608695652159</v>
      </c>
      <c r="I328" s="4">
        <f>Nurse[[#This Row],[RN Hours (excl. Admin, DON)]]/Nurse[[#This Row],[MDS Census]]</f>
        <v>0.292100155279503</v>
      </c>
      <c r="J328" s="4">
        <f>SUM(Nurse[[#This Row],[RN Hours (excl. Admin, DON)]],Nurse[[#This Row],[RN Admin Hours]],Nurse[[#This Row],[RN DON Hours]],Nurse[[#This Row],[LPN Hours (excl. Admin)]],Nurse[[#This Row],[LPN Admin Hours]],Nurse[[#This Row],[CNA Hours]],Nurse[[#This Row],[NA TR Hours]],Nurse[[#This Row],[Med Aide/Tech Hours]])</f>
        <v>278.47499999999985</v>
      </c>
      <c r="K328" s="4">
        <f>SUM(Nurse[[#This Row],[RN Hours (excl. Admin, DON)]],Nurse[[#This Row],[LPN Hours (excl. Admin)]],Nurse[[#This Row],[CNA Hours]],Nurse[[#This Row],[NA TR Hours]],Nurse[[#This Row],[Med Aide/Tech Hours]])</f>
        <v>246.66630434782599</v>
      </c>
      <c r="L328" s="4">
        <f>SUM(Nurse[[#This Row],[RN Hours (excl. Admin, DON)]],Nurse[[#This Row],[RN Admin Hours]],Nurse[[#This Row],[RN DON Hours]])</f>
        <v>26.12826086956521</v>
      </c>
      <c r="M328" s="4">
        <v>16.357608695652168</v>
      </c>
      <c r="N328" s="4">
        <v>2.795652173913044</v>
      </c>
      <c r="O328" s="4">
        <v>6.9749999999999996</v>
      </c>
      <c r="P328" s="4">
        <f>SUM(Nurse[[#This Row],[LPN Hours (excl. Admin)]],Nurse[[#This Row],[LPN Admin Hours]])</f>
        <v>85.041304347826042</v>
      </c>
      <c r="Q328" s="4">
        <v>63.003260869565189</v>
      </c>
      <c r="R328" s="4">
        <v>22.03804347826086</v>
      </c>
      <c r="S328" s="4">
        <f>SUM(Nurse[[#This Row],[CNA Hours]],Nurse[[#This Row],[NA TR Hours]],Nurse[[#This Row],[Med Aide/Tech Hours]])</f>
        <v>167.30543478260861</v>
      </c>
      <c r="T328" s="4">
        <v>161.86086956521731</v>
      </c>
      <c r="U328" s="4">
        <v>5.4445652173913075</v>
      </c>
      <c r="V328" s="4">
        <v>0</v>
      </c>
      <c r="W3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6.5141304347826097</v>
      </c>
      <c r="X328" s="4">
        <v>0</v>
      </c>
      <c r="Y328" s="4">
        <v>8.6956521739130432E-2</v>
      </c>
      <c r="Z328" s="4">
        <v>6.4271739130434788</v>
      </c>
      <c r="AA328" s="4">
        <v>0</v>
      </c>
      <c r="AB328" s="4">
        <v>0</v>
      </c>
      <c r="AC328" s="4">
        <v>0</v>
      </c>
      <c r="AD328" s="4">
        <v>0</v>
      </c>
      <c r="AE328" s="4">
        <v>0</v>
      </c>
      <c r="AF328" s="1">
        <v>235157</v>
      </c>
      <c r="AG328" s="1">
        <v>5</v>
      </c>
      <c r="AH328"/>
    </row>
    <row r="329" spans="1:34" x14ac:dyDescent="0.25">
      <c r="A329" t="s">
        <v>433</v>
      </c>
      <c r="B329" t="s">
        <v>410</v>
      </c>
      <c r="C329" t="s">
        <v>749</v>
      </c>
      <c r="D329" t="s">
        <v>498</v>
      </c>
      <c r="E329" s="4">
        <v>15.434782608695652</v>
      </c>
      <c r="F329" s="4">
        <f>Nurse[[#This Row],[Total Nurse Staff Hours]]/Nurse[[#This Row],[MDS Census]]</f>
        <v>5.96919014084507</v>
      </c>
      <c r="G329" s="4">
        <f>Nurse[[#This Row],[Total Direct Care Staff Hours]]/Nurse[[#This Row],[MDS Census]]</f>
        <v>5.6283450704225357</v>
      </c>
      <c r="H329" s="4">
        <f>Nurse[[#This Row],[Total RN Hours (w/ Admin, DON)]]/Nurse[[#This Row],[MDS Census]]</f>
        <v>1.3264084507042255</v>
      </c>
      <c r="I329" s="4">
        <f>Nurse[[#This Row],[RN Hours (excl. Admin, DON)]]/Nurse[[#This Row],[MDS Census]]</f>
        <v>0.9855633802816901</v>
      </c>
      <c r="J329" s="4">
        <f>SUM(Nurse[[#This Row],[RN Hours (excl. Admin, DON)]],Nurse[[#This Row],[RN Admin Hours]],Nurse[[#This Row],[RN DON Hours]],Nurse[[#This Row],[LPN Hours (excl. Admin)]],Nurse[[#This Row],[LPN Admin Hours]],Nurse[[#This Row],[CNA Hours]],Nurse[[#This Row],[NA TR Hours]],Nurse[[#This Row],[Med Aide/Tech Hours]])</f>
        <v>92.133152173913032</v>
      </c>
      <c r="K329" s="4">
        <f>SUM(Nurse[[#This Row],[RN Hours (excl. Admin, DON)]],Nurse[[#This Row],[LPN Hours (excl. Admin)]],Nurse[[#This Row],[CNA Hours]],Nurse[[#This Row],[NA TR Hours]],Nurse[[#This Row],[Med Aide/Tech Hours]])</f>
        <v>86.872282608695656</v>
      </c>
      <c r="L329" s="4">
        <f>SUM(Nurse[[#This Row],[RN Hours (excl. Admin, DON)]],Nurse[[#This Row],[RN Admin Hours]],Nurse[[#This Row],[RN DON Hours]])</f>
        <v>20.472826086956523</v>
      </c>
      <c r="M329" s="4">
        <v>15.211956521739131</v>
      </c>
      <c r="N329" s="4">
        <v>0</v>
      </c>
      <c r="O329" s="4">
        <v>5.2608695652173916</v>
      </c>
      <c r="P329" s="4">
        <f>SUM(Nurse[[#This Row],[LPN Hours (excl. Admin)]],Nurse[[#This Row],[LPN Admin Hours]])</f>
        <v>12.980978260869565</v>
      </c>
      <c r="Q329" s="4">
        <v>12.980978260869565</v>
      </c>
      <c r="R329" s="4">
        <v>0</v>
      </c>
      <c r="S329" s="4">
        <f>SUM(Nurse[[#This Row],[CNA Hours]],Nurse[[#This Row],[NA TR Hours]],Nurse[[#This Row],[Med Aide/Tech Hours]])</f>
        <v>58.679347826086953</v>
      </c>
      <c r="T329" s="4">
        <v>58.679347826086953</v>
      </c>
      <c r="U329" s="4">
        <v>0</v>
      </c>
      <c r="V329" s="4">
        <v>0</v>
      </c>
      <c r="W3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9" s="4">
        <v>0</v>
      </c>
      <c r="Y329" s="4">
        <v>0</v>
      </c>
      <c r="Z329" s="4">
        <v>0</v>
      </c>
      <c r="AA329" s="4">
        <v>0</v>
      </c>
      <c r="AB329" s="4">
        <v>0</v>
      </c>
      <c r="AC329" s="4">
        <v>0</v>
      </c>
      <c r="AD329" s="4">
        <v>0</v>
      </c>
      <c r="AE329" s="4">
        <v>0</v>
      </c>
      <c r="AF329" t="s">
        <v>0</v>
      </c>
      <c r="AG329" s="1">
        <v>5</v>
      </c>
      <c r="AH329"/>
    </row>
    <row r="330" spans="1:34" x14ac:dyDescent="0.25">
      <c r="A330" t="s">
        <v>433</v>
      </c>
      <c r="B330" t="s">
        <v>188</v>
      </c>
      <c r="C330" t="s">
        <v>666</v>
      </c>
      <c r="D330" t="s">
        <v>492</v>
      </c>
      <c r="E330" s="4">
        <v>80.271739130434781</v>
      </c>
      <c r="F330" s="4">
        <f>Nurse[[#This Row],[Total Nurse Staff Hours]]/Nurse[[#This Row],[MDS Census]]</f>
        <v>4.2390656736628305</v>
      </c>
      <c r="G330" s="4">
        <f>Nurse[[#This Row],[Total Direct Care Staff Hours]]/Nurse[[#This Row],[MDS Census]]</f>
        <v>4.0462423832092078</v>
      </c>
      <c r="H330" s="4">
        <f>Nurse[[#This Row],[Total RN Hours (w/ Admin, DON)]]/Nurse[[#This Row],[MDS Census]]</f>
        <v>1.0017941773865944</v>
      </c>
      <c r="I330" s="4">
        <f>Nurse[[#This Row],[RN Hours (excl. Admin, DON)]]/Nurse[[#This Row],[MDS Census]]</f>
        <v>0.80897088693297226</v>
      </c>
      <c r="J330" s="4">
        <f>SUM(Nurse[[#This Row],[RN Hours (excl. Admin, DON)]],Nurse[[#This Row],[RN Admin Hours]],Nurse[[#This Row],[RN DON Hours]],Nurse[[#This Row],[LPN Hours (excl. Admin)]],Nurse[[#This Row],[LPN Admin Hours]],Nurse[[#This Row],[CNA Hours]],Nurse[[#This Row],[NA TR Hours]],Nurse[[#This Row],[Med Aide/Tech Hours]])</f>
        <v>340.2771739130435</v>
      </c>
      <c r="K330" s="4">
        <f>SUM(Nurse[[#This Row],[RN Hours (excl. Admin, DON)]],Nurse[[#This Row],[LPN Hours (excl. Admin)]],Nurse[[#This Row],[CNA Hours]],Nurse[[#This Row],[NA TR Hours]],Nurse[[#This Row],[Med Aide/Tech Hours]])</f>
        <v>324.79891304347825</v>
      </c>
      <c r="L330" s="4">
        <f>SUM(Nurse[[#This Row],[RN Hours (excl. Admin, DON)]],Nurse[[#This Row],[RN Admin Hours]],Nurse[[#This Row],[RN DON Hours]])</f>
        <v>80.415760869565219</v>
      </c>
      <c r="M330" s="4">
        <v>64.9375</v>
      </c>
      <c r="N330" s="4">
        <v>10.521739130434783</v>
      </c>
      <c r="O330" s="4">
        <v>4.9565217391304346</v>
      </c>
      <c r="P330" s="4">
        <f>SUM(Nurse[[#This Row],[LPN Hours (excl. Admin)]],Nurse[[#This Row],[LPN Admin Hours]])</f>
        <v>36.823369565217391</v>
      </c>
      <c r="Q330" s="4">
        <v>36.823369565217391</v>
      </c>
      <c r="R330" s="4">
        <v>0</v>
      </c>
      <c r="S330" s="4">
        <f>SUM(Nurse[[#This Row],[CNA Hours]],Nurse[[#This Row],[NA TR Hours]],Nurse[[#This Row],[Med Aide/Tech Hours]])</f>
        <v>223.03804347826087</v>
      </c>
      <c r="T330" s="4">
        <v>204.3125</v>
      </c>
      <c r="U330" s="4">
        <v>18.725543478260871</v>
      </c>
      <c r="V330" s="4">
        <v>0</v>
      </c>
      <c r="W3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0" s="4">
        <v>0</v>
      </c>
      <c r="Y330" s="4">
        <v>0</v>
      </c>
      <c r="Z330" s="4">
        <v>0</v>
      </c>
      <c r="AA330" s="4">
        <v>0</v>
      </c>
      <c r="AB330" s="4">
        <v>0</v>
      </c>
      <c r="AC330" s="4">
        <v>0</v>
      </c>
      <c r="AD330" s="4">
        <v>0</v>
      </c>
      <c r="AE330" s="4">
        <v>0</v>
      </c>
      <c r="AF330" s="1">
        <v>235384</v>
      </c>
      <c r="AG330" s="1">
        <v>5</v>
      </c>
      <c r="AH330"/>
    </row>
    <row r="331" spans="1:34" x14ac:dyDescent="0.25">
      <c r="A331" t="s">
        <v>433</v>
      </c>
      <c r="B331" t="s">
        <v>63</v>
      </c>
      <c r="C331" t="s">
        <v>623</v>
      </c>
      <c r="D331" t="s">
        <v>518</v>
      </c>
      <c r="E331" s="4">
        <v>52.380434782608695</v>
      </c>
      <c r="F331" s="4">
        <f>Nurse[[#This Row],[Total Nurse Staff Hours]]/Nurse[[#This Row],[MDS Census]]</f>
        <v>2.7761963062876105</v>
      </c>
      <c r="G331" s="4">
        <f>Nurse[[#This Row],[Total Direct Care Staff Hours]]/Nurse[[#This Row],[MDS Census]]</f>
        <v>2.6600705540568574</v>
      </c>
      <c r="H331" s="4">
        <f>Nurse[[#This Row],[Total RN Hours (w/ Admin, DON)]]/Nurse[[#This Row],[MDS Census]]</f>
        <v>0.40054160614235312</v>
      </c>
      <c r="I331" s="4">
        <f>Nurse[[#This Row],[RN Hours (excl. Admin, DON)]]/Nurse[[#This Row],[MDS Census]]</f>
        <v>0.29786885245901629</v>
      </c>
      <c r="J331" s="4">
        <f>SUM(Nurse[[#This Row],[RN Hours (excl. Admin, DON)]],Nurse[[#This Row],[RN Admin Hours]],Nurse[[#This Row],[RN DON Hours]],Nurse[[#This Row],[LPN Hours (excl. Admin)]],Nurse[[#This Row],[LPN Admin Hours]],Nurse[[#This Row],[CNA Hours]],Nurse[[#This Row],[NA TR Hours]],Nurse[[#This Row],[Med Aide/Tech Hours]])</f>
        <v>145.41836956521735</v>
      </c>
      <c r="K331" s="4">
        <f>SUM(Nurse[[#This Row],[RN Hours (excl. Admin, DON)]],Nurse[[#This Row],[LPN Hours (excl. Admin)]],Nurse[[#This Row],[CNA Hours]],Nurse[[#This Row],[NA TR Hours]],Nurse[[#This Row],[Med Aide/Tech Hours]])</f>
        <v>139.33565217391299</v>
      </c>
      <c r="L331" s="4">
        <f>SUM(Nurse[[#This Row],[RN Hours (excl. Admin, DON)]],Nurse[[#This Row],[RN Admin Hours]],Nurse[[#This Row],[RN DON Hours]])</f>
        <v>20.980543478260866</v>
      </c>
      <c r="M331" s="4">
        <v>15.602499999999996</v>
      </c>
      <c r="N331" s="4">
        <v>0.9595652173913044</v>
      </c>
      <c r="O331" s="4">
        <v>4.4184782608695654</v>
      </c>
      <c r="P331" s="4">
        <f>SUM(Nurse[[#This Row],[LPN Hours (excl. Admin)]],Nurse[[#This Row],[LPN Admin Hours]])</f>
        <v>37.64826086956522</v>
      </c>
      <c r="Q331" s="4">
        <v>36.943586956521742</v>
      </c>
      <c r="R331" s="4">
        <v>0.70467391304347826</v>
      </c>
      <c r="S331" s="4">
        <f>SUM(Nurse[[#This Row],[CNA Hours]],Nurse[[#This Row],[NA TR Hours]],Nurse[[#This Row],[Med Aide/Tech Hours]])</f>
        <v>86.789565217391257</v>
      </c>
      <c r="T331" s="4">
        <v>86.789565217391257</v>
      </c>
      <c r="U331" s="4">
        <v>0</v>
      </c>
      <c r="V331" s="4">
        <v>0</v>
      </c>
      <c r="W3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1" s="4">
        <v>0</v>
      </c>
      <c r="Y331" s="4">
        <v>0</v>
      </c>
      <c r="Z331" s="4">
        <v>0</v>
      </c>
      <c r="AA331" s="4">
        <v>0</v>
      </c>
      <c r="AB331" s="4">
        <v>0</v>
      </c>
      <c r="AC331" s="4">
        <v>0</v>
      </c>
      <c r="AD331" s="4">
        <v>0</v>
      </c>
      <c r="AE331" s="4">
        <v>0</v>
      </c>
      <c r="AF331" s="1">
        <v>235147</v>
      </c>
      <c r="AG331" s="1">
        <v>5</v>
      </c>
      <c r="AH331"/>
    </row>
    <row r="332" spans="1:34" x14ac:dyDescent="0.25">
      <c r="A332" t="s">
        <v>433</v>
      </c>
      <c r="B332" t="s">
        <v>251</v>
      </c>
      <c r="C332" t="s">
        <v>629</v>
      </c>
      <c r="D332" t="s">
        <v>474</v>
      </c>
      <c r="E332" s="4">
        <v>71.858695652173907</v>
      </c>
      <c r="F332" s="4">
        <f>Nurse[[#This Row],[Total Nurse Staff Hours]]/Nurse[[#This Row],[MDS Census]]</f>
        <v>3.4943896536076244</v>
      </c>
      <c r="G332" s="4">
        <f>Nurse[[#This Row],[Total Direct Care Staff Hours]]/Nurse[[#This Row],[MDS Census]]</f>
        <v>3.4139056118590232</v>
      </c>
      <c r="H332" s="4">
        <f>Nurse[[#This Row],[Total RN Hours (w/ Admin, DON)]]/Nurse[[#This Row],[MDS Census]]</f>
        <v>0.26477234911511127</v>
      </c>
      <c r="I332" s="4">
        <f>Nurse[[#This Row],[RN Hours (excl. Admin, DON)]]/Nurse[[#This Row],[MDS Census]]</f>
        <v>0.18428830736651042</v>
      </c>
      <c r="J332" s="4">
        <f>SUM(Nurse[[#This Row],[RN Hours (excl. Admin, DON)]],Nurse[[#This Row],[RN Admin Hours]],Nurse[[#This Row],[RN DON Hours]],Nurse[[#This Row],[LPN Hours (excl. Admin)]],Nurse[[#This Row],[LPN Admin Hours]],Nurse[[#This Row],[CNA Hours]],Nurse[[#This Row],[NA TR Hours]],Nurse[[#This Row],[Med Aide/Tech Hours]])</f>
        <v>251.10228260869567</v>
      </c>
      <c r="K332" s="4">
        <f>SUM(Nurse[[#This Row],[RN Hours (excl. Admin, DON)]],Nurse[[#This Row],[LPN Hours (excl. Admin)]],Nurse[[#This Row],[CNA Hours]],Nurse[[#This Row],[NA TR Hours]],Nurse[[#This Row],[Med Aide/Tech Hours]])</f>
        <v>245.3188043478261</v>
      </c>
      <c r="L332" s="4">
        <f>SUM(Nurse[[#This Row],[RN Hours (excl. Admin, DON)]],Nurse[[#This Row],[RN Admin Hours]],Nurse[[#This Row],[RN DON Hours]])</f>
        <v>19.026195652173918</v>
      </c>
      <c r="M332" s="4">
        <v>13.242717391304351</v>
      </c>
      <c r="N332" s="4">
        <v>0.21826086956521737</v>
      </c>
      <c r="O332" s="4">
        <v>5.5652173913043477</v>
      </c>
      <c r="P332" s="4">
        <f>SUM(Nurse[[#This Row],[LPN Hours (excl. Admin)]],Nurse[[#This Row],[LPN Admin Hours]])</f>
        <v>66.072717391304366</v>
      </c>
      <c r="Q332" s="4">
        <v>66.072717391304366</v>
      </c>
      <c r="R332" s="4">
        <v>0</v>
      </c>
      <c r="S332" s="4">
        <f>SUM(Nurse[[#This Row],[CNA Hours]],Nurse[[#This Row],[NA TR Hours]],Nurse[[#This Row],[Med Aide/Tech Hours]])</f>
        <v>166.00336956521738</v>
      </c>
      <c r="T332" s="4">
        <v>156.19065217391304</v>
      </c>
      <c r="U332" s="4">
        <v>9.8127173913043464</v>
      </c>
      <c r="V332" s="4">
        <v>0</v>
      </c>
      <c r="W3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24.325978260869569</v>
      </c>
      <c r="X332" s="4">
        <v>1.5402173913043478</v>
      </c>
      <c r="Y332" s="4">
        <v>0.17391304347826086</v>
      </c>
      <c r="Z332" s="4">
        <v>0</v>
      </c>
      <c r="AA332" s="4">
        <v>22.611847826086962</v>
      </c>
      <c r="AB332" s="4">
        <v>0</v>
      </c>
      <c r="AC332" s="4">
        <v>0</v>
      </c>
      <c r="AD332" s="4">
        <v>0</v>
      </c>
      <c r="AE332" s="4">
        <v>0</v>
      </c>
      <c r="AF332" s="1">
        <v>235492</v>
      </c>
      <c r="AG332" s="1">
        <v>5</v>
      </c>
      <c r="AH332"/>
    </row>
    <row r="333" spans="1:34" x14ac:dyDescent="0.25">
      <c r="A333" t="s">
        <v>433</v>
      </c>
      <c r="B333" t="s">
        <v>376</v>
      </c>
      <c r="C333" t="s">
        <v>708</v>
      </c>
      <c r="D333" t="s">
        <v>519</v>
      </c>
      <c r="E333" s="4">
        <v>53.032608695652172</v>
      </c>
      <c r="F333" s="4">
        <f>Nurse[[#This Row],[Total Nurse Staff Hours]]/Nurse[[#This Row],[MDS Census]]</f>
        <v>4.5546095511375304</v>
      </c>
      <c r="G333" s="4">
        <f>Nurse[[#This Row],[Total Direct Care Staff Hours]]/Nurse[[#This Row],[MDS Census]]</f>
        <v>3.8773109243697497</v>
      </c>
      <c r="H333" s="4">
        <f>Nurse[[#This Row],[Total RN Hours (w/ Admin, DON)]]/Nurse[[#This Row],[MDS Census]]</f>
        <v>0.97571018651362984</v>
      </c>
      <c r="I333" s="4">
        <f>Nurse[[#This Row],[RN Hours (excl. Admin, DON)]]/Nurse[[#This Row],[MDS Census]]</f>
        <v>0.5463414634146343</v>
      </c>
      <c r="J333" s="4">
        <f>SUM(Nurse[[#This Row],[RN Hours (excl. Admin, DON)]],Nurse[[#This Row],[RN Admin Hours]],Nurse[[#This Row],[RN DON Hours]],Nurse[[#This Row],[LPN Hours (excl. Admin)]],Nurse[[#This Row],[LPN Admin Hours]],Nurse[[#This Row],[CNA Hours]],Nurse[[#This Row],[NA TR Hours]],Nurse[[#This Row],[Med Aide/Tech Hours]])</f>
        <v>241.54282608695661</v>
      </c>
      <c r="K333" s="4">
        <f>SUM(Nurse[[#This Row],[RN Hours (excl. Admin, DON)]],Nurse[[#This Row],[LPN Hours (excl. Admin)]],Nurse[[#This Row],[CNA Hours]],Nurse[[#This Row],[NA TR Hours]],Nurse[[#This Row],[Med Aide/Tech Hours]])</f>
        <v>205.62391304347835</v>
      </c>
      <c r="L333" s="4">
        <f>SUM(Nurse[[#This Row],[RN Hours (excl. Admin, DON)]],Nurse[[#This Row],[RN Admin Hours]],Nurse[[#This Row],[RN DON Hours]])</f>
        <v>51.744456521739131</v>
      </c>
      <c r="M333" s="4">
        <v>28.973913043478266</v>
      </c>
      <c r="N333" s="4">
        <v>18.123804347826084</v>
      </c>
      <c r="O333" s="4">
        <v>4.6467391304347823</v>
      </c>
      <c r="P333" s="4">
        <f>SUM(Nurse[[#This Row],[LPN Hours (excl. Admin)]],Nurse[[#This Row],[LPN Admin Hours]])</f>
        <v>85.934891304347829</v>
      </c>
      <c r="Q333" s="4">
        <v>72.786521739130436</v>
      </c>
      <c r="R333" s="4">
        <v>13.148369565217388</v>
      </c>
      <c r="S333" s="4">
        <f>SUM(Nurse[[#This Row],[CNA Hours]],Nurse[[#This Row],[NA TR Hours]],Nurse[[#This Row],[Med Aide/Tech Hours]])</f>
        <v>103.86347826086964</v>
      </c>
      <c r="T333" s="4">
        <v>100.20543478260878</v>
      </c>
      <c r="U333" s="4">
        <v>3.6580434782608706</v>
      </c>
      <c r="V333" s="4">
        <v>0</v>
      </c>
      <c r="W3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3" s="4">
        <v>0</v>
      </c>
      <c r="Y333" s="4">
        <v>0</v>
      </c>
      <c r="Z333" s="4">
        <v>0</v>
      </c>
      <c r="AA333" s="4">
        <v>0</v>
      </c>
      <c r="AB333" s="4">
        <v>0</v>
      </c>
      <c r="AC333" s="4">
        <v>0</v>
      </c>
      <c r="AD333" s="4">
        <v>0</v>
      </c>
      <c r="AE333" s="4">
        <v>0</v>
      </c>
      <c r="AF333" s="1">
        <v>235662</v>
      </c>
      <c r="AG333" s="1">
        <v>5</v>
      </c>
      <c r="AH333"/>
    </row>
    <row r="334" spans="1:34" x14ac:dyDescent="0.25">
      <c r="A334" t="s">
        <v>433</v>
      </c>
      <c r="B334" t="s">
        <v>258</v>
      </c>
      <c r="C334" t="s">
        <v>708</v>
      </c>
      <c r="D334" t="s">
        <v>519</v>
      </c>
      <c r="E334" s="4">
        <v>154.68478260869566</v>
      </c>
      <c r="F334" s="4">
        <f>Nurse[[#This Row],[Total Nurse Staff Hours]]/Nurse[[#This Row],[MDS Census]]</f>
        <v>3.9068154029934647</v>
      </c>
      <c r="G334" s="4">
        <f>Nurse[[#This Row],[Total Direct Care Staff Hours]]/Nurse[[#This Row],[MDS Census]]</f>
        <v>3.5864781111657646</v>
      </c>
      <c r="H334" s="4">
        <f>Nurse[[#This Row],[Total RN Hours (w/ Admin, DON)]]/Nurse[[#This Row],[MDS Census]]</f>
        <v>0.46575785257536373</v>
      </c>
      <c r="I334" s="4">
        <f>Nurse[[#This Row],[RN Hours (excl. Admin, DON)]]/Nurse[[#This Row],[MDS Census]]</f>
        <v>0.25784554845056568</v>
      </c>
      <c r="J334" s="4">
        <f>SUM(Nurse[[#This Row],[RN Hours (excl. Admin, DON)]],Nurse[[#This Row],[RN Admin Hours]],Nurse[[#This Row],[RN DON Hours]],Nurse[[#This Row],[LPN Hours (excl. Admin)]],Nurse[[#This Row],[LPN Admin Hours]],Nurse[[#This Row],[CNA Hours]],Nurse[[#This Row],[NA TR Hours]],Nurse[[#This Row],[Med Aide/Tech Hours]])</f>
        <v>604.32489130434783</v>
      </c>
      <c r="K334" s="4">
        <f>SUM(Nurse[[#This Row],[RN Hours (excl. Admin, DON)]],Nurse[[#This Row],[LPN Hours (excl. Admin)]],Nurse[[#This Row],[CNA Hours]],Nurse[[#This Row],[NA TR Hours]],Nurse[[#This Row],[Med Aide/Tech Hours]])</f>
        <v>554.77358695652174</v>
      </c>
      <c r="L334" s="4">
        <f>SUM(Nurse[[#This Row],[RN Hours (excl. Admin, DON)]],Nurse[[#This Row],[RN Admin Hours]],Nurse[[#This Row],[RN DON Hours]])</f>
        <v>72.045652173913055</v>
      </c>
      <c r="M334" s="4">
        <v>39.884782608695652</v>
      </c>
      <c r="N334" s="4">
        <v>32.160869565217403</v>
      </c>
      <c r="O334" s="4">
        <v>0</v>
      </c>
      <c r="P334" s="4">
        <f>SUM(Nurse[[#This Row],[LPN Hours (excl. Admin)]],Nurse[[#This Row],[LPN Admin Hours]])</f>
        <v>229.42336956521743</v>
      </c>
      <c r="Q334" s="4">
        <v>212.03293478260875</v>
      </c>
      <c r="R334" s="4">
        <v>17.39043478260869</v>
      </c>
      <c r="S334" s="4">
        <f>SUM(Nurse[[#This Row],[CNA Hours]],Nurse[[#This Row],[NA TR Hours]],Nurse[[#This Row],[Med Aide/Tech Hours]])</f>
        <v>302.85586956521735</v>
      </c>
      <c r="T334" s="4">
        <v>242.27576086956518</v>
      </c>
      <c r="U334" s="4">
        <v>60.580108695652186</v>
      </c>
      <c r="V334" s="4">
        <v>0</v>
      </c>
      <c r="W3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4" s="4">
        <v>0</v>
      </c>
      <c r="Y334" s="4">
        <v>0</v>
      </c>
      <c r="Z334" s="4">
        <v>0</v>
      </c>
      <c r="AA334" s="4">
        <v>0</v>
      </c>
      <c r="AB334" s="4">
        <v>0</v>
      </c>
      <c r="AC334" s="4">
        <v>0</v>
      </c>
      <c r="AD334" s="4">
        <v>0</v>
      </c>
      <c r="AE334" s="4">
        <v>0</v>
      </c>
      <c r="AF334" s="1">
        <v>235506</v>
      </c>
      <c r="AG334" s="1">
        <v>5</v>
      </c>
      <c r="AH334"/>
    </row>
    <row r="335" spans="1:34" x14ac:dyDescent="0.25">
      <c r="A335" t="s">
        <v>433</v>
      </c>
      <c r="B335" t="s">
        <v>214</v>
      </c>
      <c r="C335" t="s">
        <v>663</v>
      </c>
      <c r="D335" t="s">
        <v>519</v>
      </c>
      <c r="E335" s="4">
        <v>147.80434782608697</v>
      </c>
      <c r="F335" s="4">
        <f>Nurse[[#This Row],[Total Nurse Staff Hours]]/Nurse[[#This Row],[MDS Census]]</f>
        <v>3.755967789380791</v>
      </c>
      <c r="G335" s="4">
        <f>Nurse[[#This Row],[Total Direct Care Staff Hours]]/Nurse[[#This Row],[MDS Census]]</f>
        <v>3.6161016325930282</v>
      </c>
      <c r="H335" s="4">
        <f>Nurse[[#This Row],[Total RN Hours (w/ Admin, DON)]]/Nurse[[#This Row],[MDS Census]]</f>
        <v>0.27004706574496257</v>
      </c>
      <c r="I335" s="4">
        <f>Nurse[[#This Row],[RN Hours (excl. Admin, DON)]]/Nurse[[#This Row],[MDS Census]]</f>
        <v>0.13018090895719961</v>
      </c>
      <c r="J335" s="4">
        <f>SUM(Nurse[[#This Row],[RN Hours (excl. Admin, DON)]],Nurse[[#This Row],[RN Admin Hours]],Nurse[[#This Row],[RN DON Hours]],Nurse[[#This Row],[LPN Hours (excl. Admin)]],Nurse[[#This Row],[LPN Admin Hours]],Nurse[[#This Row],[CNA Hours]],Nurse[[#This Row],[NA TR Hours]],Nurse[[#This Row],[Med Aide/Tech Hours]])</f>
        <v>555.14836956521742</v>
      </c>
      <c r="K335" s="4">
        <f>SUM(Nurse[[#This Row],[RN Hours (excl. Admin, DON)]],Nurse[[#This Row],[LPN Hours (excl. Admin)]],Nurse[[#This Row],[CNA Hours]],Nurse[[#This Row],[NA TR Hours]],Nurse[[#This Row],[Med Aide/Tech Hours]])</f>
        <v>534.47554347826087</v>
      </c>
      <c r="L335" s="4">
        <f>SUM(Nurse[[#This Row],[RN Hours (excl. Admin, DON)]],Nurse[[#This Row],[RN Admin Hours]],Nurse[[#This Row],[RN DON Hours]])</f>
        <v>39.914130434782621</v>
      </c>
      <c r="M335" s="4">
        <v>19.241304347826091</v>
      </c>
      <c r="N335" s="4">
        <v>20.672826086956526</v>
      </c>
      <c r="O335" s="4">
        <v>0</v>
      </c>
      <c r="P335" s="4">
        <f>SUM(Nurse[[#This Row],[LPN Hours (excl. Admin)]],Nurse[[#This Row],[LPN Admin Hours]])</f>
        <v>234.25543478260869</v>
      </c>
      <c r="Q335" s="4">
        <v>234.25543478260869</v>
      </c>
      <c r="R335" s="4">
        <v>0</v>
      </c>
      <c r="S335" s="4">
        <f>SUM(Nurse[[#This Row],[CNA Hours]],Nurse[[#This Row],[NA TR Hours]],Nurse[[#This Row],[Med Aide/Tech Hours]])</f>
        <v>280.9788043478261</v>
      </c>
      <c r="T335" s="4">
        <v>261.45434782608697</v>
      </c>
      <c r="U335" s="4">
        <v>19.524456521739133</v>
      </c>
      <c r="V335" s="4">
        <v>0</v>
      </c>
      <c r="W3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5" s="4">
        <v>0</v>
      </c>
      <c r="Y335" s="4">
        <v>0</v>
      </c>
      <c r="Z335" s="4">
        <v>0</v>
      </c>
      <c r="AA335" s="4">
        <v>0</v>
      </c>
      <c r="AB335" s="4">
        <v>0</v>
      </c>
      <c r="AC335" s="4">
        <v>0</v>
      </c>
      <c r="AD335" s="4">
        <v>0</v>
      </c>
      <c r="AE335" s="4">
        <v>0</v>
      </c>
      <c r="AF335" s="1">
        <v>235443</v>
      </c>
      <c r="AG335" s="1">
        <v>5</v>
      </c>
      <c r="AH335"/>
    </row>
    <row r="336" spans="1:34" x14ac:dyDescent="0.25">
      <c r="A336" t="s">
        <v>433</v>
      </c>
      <c r="B336" t="s">
        <v>54</v>
      </c>
      <c r="C336" t="s">
        <v>601</v>
      </c>
      <c r="D336" t="s">
        <v>470</v>
      </c>
      <c r="E336" s="4">
        <v>133.68478260869566</v>
      </c>
      <c r="F336" s="4">
        <f>Nurse[[#This Row],[Total Nurse Staff Hours]]/Nurse[[#This Row],[MDS Census]]</f>
        <v>3.1124774371900159</v>
      </c>
      <c r="G336" s="4">
        <f>Nurse[[#This Row],[Total Direct Care Staff Hours]]/Nurse[[#This Row],[MDS Census]]</f>
        <v>2.9847028213675912</v>
      </c>
      <c r="H336" s="4">
        <f>Nurse[[#This Row],[Total RN Hours (w/ Admin, DON)]]/Nurse[[#This Row],[MDS Census]]</f>
        <v>0.56149849581266753</v>
      </c>
      <c r="I336" s="4">
        <f>Nurse[[#This Row],[RN Hours (excl. Admin, DON)]]/Nurse[[#This Row],[MDS Census]]</f>
        <v>0.43372387999024298</v>
      </c>
      <c r="J336" s="4">
        <f>SUM(Nurse[[#This Row],[RN Hours (excl. Admin, DON)]],Nurse[[#This Row],[RN Admin Hours]],Nurse[[#This Row],[RN DON Hours]],Nurse[[#This Row],[LPN Hours (excl. Admin)]],Nurse[[#This Row],[LPN Admin Hours]],Nurse[[#This Row],[CNA Hours]],Nurse[[#This Row],[NA TR Hours]],Nurse[[#This Row],[Med Aide/Tech Hours]])</f>
        <v>416.09086956521747</v>
      </c>
      <c r="K336" s="4">
        <f>SUM(Nurse[[#This Row],[RN Hours (excl. Admin, DON)]],Nurse[[#This Row],[LPN Hours (excl. Admin)]],Nurse[[#This Row],[CNA Hours]],Nurse[[#This Row],[NA TR Hours]],Nurse[[#This Row],[Med Aide/Tech Hours]])</f>
        <v>399.00934782608704</v>
      </c>
      <c r="L336" s="4">
        <f>SUM(Nurse[[#This Row],[RN Hours (excl. Admin, DON)]],Nurse[[#This Row],[RN Admin Hours]],Nurse[[#This Row],[RN DON Hours]])</f>
        <v>75.063804347826064</v>
      </c>
      <c r="M336" s="4">
        <v>57.982282608695634</v>
      </c>
      <c r="N336" s="4">
        <v>16.994565217391305</v>
      </c>
      <c r="O336" s="4">
        <v>8.6956521739130432E-2</v>
      </c>
      <c r="P336" s="4">
        <f>SUM(Nurse[[#This Row],[LPN Hours (excl. Admin)]],Nurse[[#This Row],[LPN Admin Hours]])</f>
        <v>101.07750000000003</v>
      </c>
      <c r="Q336" s="4">
        <v>101.07750000000003</v>
      </c>
      <c r="R336" s="4">
        <v>0</v>
      </c>
      <c r="S336" s="4">
        <f>SUM(Nurse[[#This Row],[CNA Hours]],Nurse[[#This Row],[NA TR Hours]],Nurse[[#This Row],[Med Aide/Tech Hours]])</f>
        <v>239.94956521739135</v>
      </c>
      <c r="T336" s="4">
        <v>227.57434782608701</v>
      </c>
      <c r="U336" s="4">
        <v>12.375217391304352</v>
      </c>
      <c r="V336" s="4">
        <v>0</v>
      </c>
      <c r="W3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12.626086956521739</v>
      </c>
      <c r="X336" s="4">
        <v>0.79076086956521741</v>
      </c>
      <c r="Y336" s="4">
        <v>0</v>
      </c>
      <c r="Z336" s="4">
        <v>0</v>
      </c>
      <c r="AA336" s="4">
        <v>3.6983695652173911</v>
      </c>
      <c r="AB336" s="4">
        <v>0</v>
      </c>
      <c r="AC336" s="4">
        <v>8.1369565217391298</v>
      </c>
      <c r="AD336" s="4">
        <v>0</v>
      </c>
      <c r="AE336" s="4">
        <v>0</v>
      </c>
      <c r="AF336" s="1">
        <v>235103</v>
      </c>
      <c r="AG336" s="1">
        <v>5</v>
      </c>
      <c r="AH336"/>
    </row>
    <row r="337" spans="1:34" x14ac:dyDescent="0.25">
      <c r="A337" t="s">
        <v>433</v>
      </c>
      <c r="B337" t="s">
        <v>86</v>
      </c>
      <c r="C337" t="s">
        <v>641</v>
      </c>
      <c r="D337" t="s">
        <v>501</v>
      </c>
      <c r="E337" s="4">
        <v>143.60869565217391</v>
      </c>
      <c r="F337" s="4">
        <f>Nurse[[#This Row],[Total Nurse Staff Hours]]/Nurse[[#This Row],[MDS Census]]</f>
        <v>3.4662208598244009</v>
      </c>
      <c r="G337" s="4">
        <f>Nurse[[#This Row],[Total Direct Care Staff Hours]]/Nurse[[#This Row],[MDS Census]]</f>
        <v>3.1850582803511949</v>
      </c>
      <c r="H337" s="4">
        <f>Nurse[[#This Row],[Total RN Hours (w/ Admin, DON)]]/Nurse[[#This Row],[MDS Census]]</f>
        <v>0.52795261883136535</v>
      </c>
      <c r="I337" s="4">
        <f>Nurse[[#This Row],[RN Hours (excl. Admin, DON)]]/Nurse[[#This Row],[MDS Census]]</f>
        <v>0.32018619436875567</v>
      </c>
      <c r="J337" s="4">
        <f>SUM(Nurse[[#This Row],[RN Hours (excl. Admin, DON)]],Nurse[[#This Row],[RN Admin Hours]],Nurse[[#This Row],[RN DON Hours]],Nurse[[#This Row],[LPN Hours (excl. Admin)]],Nurse[[#This Row],[LPN Admin Hours]],Nurse[[#This Row],[CNA Hours]],Nurse[[#This Row],[NA TR Hours]],Nurse[[#This Row],[Med Aide/Tech Hours]])</f>
        <v>497.77945652173895</v>
      </c>
      <c r="K337" s="4">
        <f>SUM(Nurse[[#This Row],[RN Hours (excl. Admin, DON)]],Nurse[[#This Row],[LPN Hours (excl. Admin)]],Nurse[[#This Row],[CNA Hours]],Nurse[[#This Row],[NA TR Hours]],Nurse[[#This Row],[Med Aide/Tech Hours]])</f>
        <v>457.40206521739117</v>
      </c>
      <c r="L337" s="4">
        <f>SUM(Nurse[[#This Row],[RN Hours (excl. Admin, DON)]],Nurse[[#This Row],[RN Admin Hours]],Nurse[[#This Row],[RN DON Hours]])</f>
        <v>75.818586956521727</v>
      </c>
      <c r="M337" s="4">
        <v>45.981521739130429</v>
      </c>
      <c r="N337" s="4">
        <v>24.668586956521743</v>
      </c>
      <c r="O337" s="4">
        <v>5.1684782608695654</v>
      </c>
      <c r="P337" s="4">
        <f>SUM(Nurse[[#This Row],[LPN Hours (excl. Admin)]],Nurse[[#This Row],[LPN Admin Hours]])</f>
        <v>155.74217391304347</v>
      </c>
      <c r="Q337" s="4">
        <v>145.20184782608695</v>
      </c>
      <c r="R337" s="4">
        <v>10.540326086956522</v>
      </c>
      <c r="S337" s="4">
        <f>SUM(Nurse[[#This Row],[CNA Hours]],Nurse[[#This Row],[NA TR Hours]],Nurse[[#This Row],[Med Aide/Tech Hours]])</f>
        <v>266.21869565217378</v>
      </c>
      <c r="T337" s="4">
        <v>246.46282608695637</v>
      </c>
      <c r="U337" s="4">
        <v>19.755869565217392</v>
      </c>
      <c r="V337" s="4">
        <v>0</v>
      </c>
      <c r="W3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36.020326086956523</v>
      </c>
      <c r="X337" s="4">
        <v>8.1703260869565231</v>
      </c>
      <c r="Y337" s="4">
        <v>1.2228260869565217</v>
      </c>
      <c r="Z337" s="4">
        <v>0</v>
      </c>
      <c r="AA337" s="4">
        <v>19.494565217391301</v>
      </c>
      <c r="AB337" s="4">
        <v>0</v>
      </c>
      <c r="AC337" s="4">
        <v>7.1326086956521744</v>
      </c>
      <c r="AD337" s="4">
        <v>0</v>
      </c>
      <c r="AE337" s="4">
        <v>0</v>
      </c>
      <c r="AF337" s="1">
        <v>235217</v>
      </c>
      <c r="AG337" s="1">
        <v>5</v>
      </c>
      <c r="AH337"/>
    </row>
    <row r="338" spans="1:34" x14ac:dyDescent="0.25">
      <c r="A338" t="s">
        <v>433</v>
      </c>
      <c r="B338" t="s">
        <v>28</v>
      </c>
      <c r="C338" t="s">
        <v>599</v>
      </c>
      <c r="D338" t="s">
        <v>500</v>
      </c>
      <c r="E338" s="4">
        <v>73.576086956521735</v>
      </c>
      <c r="F338" s="4">
        <f>Nurse[[#This Row],[Total Nurse Staff Hours]]/Nurse[[#This Row],[MDS Census]]</f>
        <v>3.0912054956418973</v>
      </c>
      <c r="G338" s="4">
        <f>Nurse[[#This Row],[Total Direct Care Staff Hours]]/Nurse[[#This Row],[MDS Census]]</f>
        <v>2.8734480720933675</v>
      </c>
      <c r="H338" s="4">
        <f>Nurse[[#This Row],[Total RN Hours (w/ Admin, DON)]]/Nurse[[#This Row],[MDS Census]]</f>
        <v>0.49430048751661998</v>
      </c>
      <c r="I338" s="4">
        <f>Nurse[[#This Row],[RN Hours (excl. Admin, DON)]]/Nurse[[#This Row],[MDS Census]]</f>
        <v>0.33415866449992621</v>
      </c>
      <c r="J338" s="4">
        <f>SUM(Nurse[[#This Row],[RN Hours (excl. Admin, DON)]],Nurse[[#This Row],[RN Admin Hours]],Nurse[[#This Row],[RN DON Hours]],Nurse[[#This Row],[LPN Hours (excl. Admin)]],Nurse[[#This Row],[LPN Admin Hours]],Nurse[[#This Row],[CNA Hours]],Nurse[[#This Row],[NA TR Hours]],Nurse[[#This Row],[Med Aide/Tech Hours]])</f>
        <v>227.43880434782611</v>
      </c>
      <c r="K338" s="4">
        <f>SUM(Nurse[[#This Row],[RN Hours (excl. Admin, DON)]],Nurse[[#This Row],[LPN Hours (excl. Admin)]],Nurse[[#This Row],[CNA Hours]],Nurse[[#This Row],[NA TR Hours]],Nurse[[#This Row],[Med Aide/Tech Hours]])</f>
        <v>211.41706521739135</v>
      </c>
      <c r="L338" s="4">
        <f>SUM(Nurse[[#This Row],[RN Hours (excl. Admin, DON)]],Nurse[[#This Row],[RN Admin Hours]],Nurse[[#This Row],[RN DON Hours]])</f>
        <v>36.368695652173919</v>
      </c>
      <c r="M338" s="4">
        <v>24.586086956521743</v>
      </c>
      <c r="N338" s="4">
        <v>6.5869565217391308</v>
      </c>
      <c r="O338" s="4">
        <v>5.1956521739130439</v>
      </c>
      <c r="P338" s="4">
        <f>SUM(Nurse[[#This Row],[LPN Hours (excl. Admin)]],Nurse[[#This Row],[LPN Admin Hours]])</f>
        <v>46.494130434782612</v>
      </c>
      <c r="Q338" s="4">
        <v>42.255000000000003</v>
      </c>
      <c r="R338" s="4">
        <v>4.2391304347826084</v>
      </c>
      <c r="S338" s="4">
        <f>SUM(Nurse[[#This Row],[CNA Hours]],Nurse[[#This Row],[NA TR Hours]],Nurse[[#This Row],[Med Aide/Tech Hours]])</f>
        <v>144.57597826086959</v>
      </c>
      <c r="T338" s="4">
        <v>144.49173913043481</v>
      </c>
      <c r="U338" s="4">
        <v>8.4239130434782608E-2</v>
      </c>
      <c r="V338" s="4">
        <v>0</v>
      </c>
      <c r="W3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4.2309782608695654</v>
      </c>
      <c r="X338" s="4">
        <v>0</v>
      </c>
      <c r="Y338" s="4">
        <v>0</v>
      </c>
      <c r="Z338" s="4">
        <v>0</v>
      </c>
      <c r="AA338" s="4">
        <v>2.6929347826086958</v>
      </c>
      <c r="AB338" s="4">
        <v>0</v>
      </c>
      <c r="AC338" s="4">
        <v>1.5380434782608696</v>
      </c>
      <c r="AD338" s="4">
        <v>0</v>
      </c>
      <c r="AE338" s="4">
        <v>0</v>
      </c>
      <c r="AF338" s="1">
        <v>235032</v>
      </c>
      <c r="AG338" s="1">
        <v>5</v>
      </c>
      <c r="AH338"/>
    </row>
    <row r="339" spans="1:34" x14ac:dyDescent="0.25">
      <c r="A339" t="s">
        <v>433</v>
      </c>
      <c r="B339" t="s">
        <v>110</v>
      </c>
      <c r="C339" t="s">
        <v>601</v>
      </c>
      <c r="D339" t="s">
        <v>470</v>
      </c>
      <c r="E339" s="4">
        <v>65.032608695652172</v>
      </c>
      <c r="F339" s="4">
        <f>Nurse[[#This Row],[Total Nurse Staff Hours]]/Nurse[[#This Row],[MDS Census]]</f>
        <v>2.9002206251044638</v>
      </c>
      <c r="G339" s="4">
        <f>Nurse[[#This Row],[Total Direct Care Staff Hours]]/Nurse[[#This Row],[MDS Census]]</f>
        <v>2.6053852582316575</v>
      </c>
      <c r="H339" s="4">
        <f>Nurse[[#This Row],[Total RN Hours (w/ Admin, DON)]]/Nurse[[#This Row],[MDS Census]]</f>
        <v>0.75335617583152281</v>
      </c>
      <c r="I339" s="4">
        <f>Nurse[[#This Row],[RN Hours (excl. Admin, DON)]]/Nurse[[#This Row],[MDS Census]]</f>
        <v>0.52245194718368726</v>
      </c>
      <c r="J339" s="4">
        <f>SUM(Nurse[[#This Row],[RN Hours (excl. Admin, DON)]],Nurse[[#This Row],[RN Admin Hours]],Nurse[[#This Row],[RN DON Hours]],Nurse[[#This Row],[LPN Hours (excl. Admin)]],Nurse[[#This Row],[LPN Admin Hours]],Nurse[[#This Row],[CNA Hours]],Nurse[[#This Row],[NA TR Hours]],Nurse[[#This Row],[Med Aide/Tech Hours]])</f>
        <v>188.60891304347834</v>
      </c>
      <c r="K339" s="4">
        <f>SUM(Nurse[[#This Row],[RN Hours (excl. Admin, DON)]],Nurse[[#This Row],[LPN Hours (excl. Admin)]],Nurse[[#This Row],[CNA Hours]],Nurse[[#This Row],[NA TR Hours]],Nurse[[#This Row],[Med Aide/Tech Hours]])</f>
        <v>169.43500000000006</v>
      </c>
      <c r="L339" s="4">
        <f>SUM(Nurse[[#This Row],[RN Hours (excl. Admin, DON)]],Nurse[[#This Row],[RN Admin Hours]],Nurse[[#This Row],[RN DON Hours]])</f>
        <v>48.99271739130436</v>
      </c>
      <c r="M339" s="4">
        <v>33.976413043478267</v>
      </c>
      <c r="N339" s="4">
        <v>10.065217391304348</v>
      </c>
      <c r="O339" s="4">
        <v>4.9510869565217392</v>
      </c>
      <c r="P339" s="4">
        <f>SUM(Nurse[[#This Row],[LPN Hours (excl. Admin)]],Nurse[[#This Row],[LPN Admin Hours]])</f>
        <v>44.456304347826091</v>
      </c>
      <c r="Q339" s="4">
        <v>40.298695652173919</v>
      </c>
      <c r="R339" s="4">
        <v>4.1576086956521738</v>
      </c>
      <c r="S339" s="4">
        <f>SUM(Nurse[[#This Row],[CNA Hours]],Nurse[[#This Row],[NA TR Hours]],Nurse[[#This Row],[Med Aide/Tech Hours]])</f>
        <v>95.15989130434788</v>
      </c>
      <c r="T339" s="4">
        <v>95.15989130434788</v>
      </c>
      <c r="U339" s="4">
        <v>0</v>
      </c>
      <c r="V339" s="4">
        <v>0</v>
      </c>
      <c r="W3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32.016847826086959</v>
      </c>
      <c r="X339" s="4">
        <v>4.2472826086956523</v>
      </c>
      <c r="Y339" s="4">
        <v>0</v>
      </c>
      <c r="Z339" s="4">
        <v>0</v>
      </c>
      <c r="AA339" s="4">
        <v>7.6515217391304358</v>
      </c>
      <c r="AB339" s="4">
        <v>0</v>
      </c>
      <c r="AC339" s="4">
        <v>20.118043478260869</v>
      </c>
      <c r="AD339" s="4">
        <v>0</v>
      </c>
      <c r="AE339" s="4">
        <v>0</v>
      </c>
      <c r="AF339" s="1">
        <v>235261</v>
      </c>
      <c r="AG339" s="1">
        <v>5</v>
      </c>
      <c r="AH339"/>
    </row>
    <row r="340" spans="1:34" x14ac:dyDescent="0.25">
      <c r="A340" t="s">
        <v>433</v>
      </c>
      <c r="B340" t="s">
        <v>172</v>
      </c>
      <c r="C340" t="s">
        <v>609</v>
      </c>
      <c r="D340" t="s">
        <v>474</v>
      </c>
      <c r="E340" s="4">
        <v>96.630434782608702</v>
      </c>
      <c r="F340" s="4">
        <f>Nurse[[#This Row],[Total Nurse Staff Hours]]/Nurse[[#This Row],[MDS Census]]</f>
        <v>3.3395433070866147</v>
      </c>
      <c r="G340" s="4">
        <f>Nurse[[#This Row],[Total Direct Care Staff Hours]]/Nurse[[#This Row],[MDS Census]]</f>
        <v>3.0968132733408327</v>
      </c>
      <c r="H340" s="4">
        <f>Nurse[[#This Row],[Total RN Hours (w/ Admin, DON)]]/Nurse[[#This Row],[MDS Census]]</f>
        <v>0.33898312710911122</v>
      </c>
      <c r="I340" s="4">
        <f>Nurse[[#This Row],[RN Hours (excl. Admin, DON)]]/Nurse[[#This Row],[MDS Census]]</f>
        <v>0.16887514060742398</v>
      </c>
      <c r="J340" s="4">
        <f>SUM(Nurse[[#This Row],[RN Hours (excl. Admin, DON)]],Nurse[[#This Row],[RN Admin Hours]],Nurse[[#This Row],[RN DON Hours]],Nurse[[#This Row],[LPN Hours (excl. Admin)]],Nurse[[#This Row],[LPN Admin Hours]],Nurse[[#This Row],[CNA Hours]],Nurse[[#This Row],[NA TR Hours]],Nurse[[#This Row],[Med Aide/Tech Hours]])</f>
        <v>322.7015217391305</v>
      </c>
      <c r="K340" s="4">
        <f>SUM(Nurse[[#This Row],[RN Hours (excl. Admin, DON)]],Nurse[[#This Row],[LPN Hours (excl. Admin)]],Nurse[[#This Row],[CNA Hours]],Nurse[[#This Row],[NA TR Hours]],Nurse[[#This Row],[Med Aide/Tech Hours]])</f>
        <v>299.2464130434783</v>
      </c>
      <c r="L340" s="4">
        <f>SUM(Nurse[[#This Row],[RN Hours (excl. Admin, DON)]],Nurse[[#This Row],[RN Admin Hours]],Nurse[[#This Row],[RN DON Hours]])</f>
        <v>32.756086956521727</v>
      </c>
      <c r="M340" s="4">
        <v>16.318478260869558</v>
      </c>
      <c r="N340" s="4">
        <v>11.269130434782607</v>
      </c>
      <c r="O340" s="4">
        <v>5.1684782608695654</v>
      </c>
      <c r="P340" s="4">
        <f>SUM(Nurse[[#This Row],[LPN Hours (excl. Admin)]],Nurse[[#This Row],[LPN Admin Hours]])</f>
        <v>109.90663043478264</v>
      </c>
      <c r="Q340" s="4">
        <v>102.88913043478264</v>
      </c>
      <c r="R340" s="4">
        <v>7.0175000000000001</v>
      </c>
      <c r="S340" s="4">
        <f>SUM(Nurse[[#This Row],[CNA Hours]],Nurse[[#This Row],[NA TR Hours]],Nurse[[#This Row],[Med Aide/Tech Hours]])</f>
        <v>180.03880434782613</v>
      </c>
      <c r="T340" s="4">
        <v>164.59793478260875</v>
      </c>
      <c r="U340" s="4">
        <v>15.440869565217396</v>
      </c>
      <c r="V340" s="4">
        <v>0</v>
      </c>
      <c r="W3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0.4891304347826087</v>
      </c>
      <c r="X340" s="4">
        <v>0</v>
      </c>
      <c r="Y340" s="4">
        <v>0.4891304347826087</v>
      </c>
      <c r="Z340" s="4">
        <v>0</v>
      </c>
      <c r="AA340" s="4">
        <v>0</v>
      </c>
      <c r="AB340" s="4">
        <v>0</v>
      </c>
      <c r="AC340" s="4">
        <v>0</v>
      </c>
      <c r="AD340" s="4">
        <v>0</v>
      </c>
      <c r="AE340" s="4">
        <v>0</v>
      </c>
      <c r="AF340" s="1">
        <v>235365</v>
      </c>
      <c r="AG340" s="1">
        <v>5</v>
      </c>
      <c r="AH340"/>
    </row>
    <row r="341" spans="1:34" x14ac:dyDescent="0.25">
      <c r="A341" t="s">
        <v>433</v>
      </c>
      <c r="B341" t="s">
        <v>8</v>
      </c>
      <c r="C341" t="s">
        <v>588</v>
      </c>
      <c r="D341" t="s">
        <v>485</v>
      </c>
      <c r="E341" s="4">
        <v>85.728260869565219</v>
      </c>
      <c r="F341" s="4">
        <f>Nurse[[#This Row],[Total Nurse Staff Hours]]/Nurse[[#This Row],[MDS Census]]</f>
        <v>2.9993875998478519</v>
      </c>
      <c r="G341" s="4">
        <f>Nurse[[#This Row],[Total Direct Care Staff Hours]]/Nurse[[#This Row],[MDS Census]]</f>
        <v>2.7598161531634342</v>
      </c>
      <c r="H341" s="4">
        <f>Nurse[[#This Row],[Total RN Hours (w/ Admin, DON)]]/Nurse[[#This Row],[MDS Census]]</f>
        <v>0.7425776594395842</v>
      </c>
      <c r="I341" s="4">
        <f>Nurse[[#This Row],[RN Hours (excl. Admin, DON)]]/Nurse[[#This Row],[MDS Census]]</f>
        <v>0.50300621275516677</v>
      </c>
      <c r="J341" s="4">
        <f>SUM(Nurse[[#This Row],[RN Hours (excl. Admin, DON)]],Nurse[[#This Row],[RN Admin Hours]],Nurse[[#This Row],[RN DON Hours]],Nurse[[#This Row],[LPN Hours (excl. Admin)]],Nurse[[#This Row],[LPN Admin Hours]],Nurse[[#This Row],[CNA Hours]],Nurse[[#This Row],[NA TR Hours]],Nurse[[#This Row],[Med Aide/Tech Hours]])</f>
        <v>257.13228260869573</v>
      </c>
      <c r="K341" s="4">
        <f>SUM(Nurse[[#This Row],[RN Hours (excl. Admin, DON)]],Nurse[[#This Row],[LPN Hours (excl. Admin)]],Nurse[[#This Row],[CNA Hours]],Nurse[[#This Row],[NA TR Hours]],Nurse[[#This Row],[Med Aide/Tech Hours]])</f>
        <v>236.59423913043483</v>
      </c>
      <c r="L341" s="4">
        <f>SUM(Nurse[[#This Row],[RN Hours (excl. Admin, DON)]],Nurse[[#This Row],[RN Admin Hours]],Nurse[[#This Row],[RN DON Hours]])</f>
        <v>63.659891304347838</v>
      </c>
      <c r="M341" s="4">
        <v>43.121847826086963</v>
      </c>
      <c r="N341" s="4">
        <v>15.472826086956522</v>
      </c>
      <c r="O341" s="4">
        <v>5.0652173913043477</v>
      </c>
      <c r="P341" s="4">
        <f>SUM(Nurse[[#This Row],[LPN Hours (excl. Admin)]],Nurse[[#This Row],[LPN Admin Hours]])</f>
        <v>40.332065217391289</v>
      </c>
      <c r="Q341" s="4">
        <v>40.332065217391289</v>
      </c>
      <c r="R341" s="4">
        <v>0</v>
      </c>
      <c r="S341" s="4">
        <f>SUM(Nurse[[#This Row],[CNA Hours]],Nurse[[#This Row],[NA TR Hours]],Nurse[[#This Row],[Med Aide/Tech Hours]])</f>
        <v>153.14032608695658</v>
      </c>
      <c r="T341" s="4">
        <v>149.1435869565218</v>
      </c>
      <c r="U341" s="4">
        <v>3.9967391304347806</v>
      </c>
      <c r="V341" s="4">
        <v>0</v>
      </c>
      <c r="W3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30.491086956521741</v>
      </c>
      <c r="X341" s="4">
        <v>10.585652173913044</v>
      </c>
      <c r="Y341" s="4">
        <v>0</v>
      </c>
      <c r="Z341" s="4">
        <v>0</v>
      </c>
      <c r="AA341" s="4">
        <v>12.597282608695656</v>
      </c>
      <c r="AB341" s="4">
        <v>0</v>
      </c>
      <c r="AC341" s="4">
        <v>7.3081521739130437</v>
      </c>
      <c r="AD341" s="4">
        <v>0</v>
      </c>
      <c r="AE341" s="4">
        <v>0</v>
      </c>
      <c r="AF341" s="1">
        <v>235004</v>
      </c>
      <c r="AG341" s="1">
        <v>5</v>
      </c>
      <c r="AH341"/>
    </row>
    <row r="342" spans="1:34" x14ac:dyDescent="0.25">
      <c r="A342" t="s">
        <v>433</v>
      </c>
      <c r="B342" t="s">
        <v>161</v>
      </c>
      <c r="C342" t="s">
        <v>564</v>
      </c>
      <c r="D342" t="s">
        <v>474</v>
      </c>
      <c r="E342" s="4">
        <v>88.75</v>
      </c>
      <c r="F342" s="4">
        <f>Nurse[[#This Row],[Total Nurse Staff Hours]]/Nurse[[#This Row],[MDS Census]]</f>
        <v>3.5755358236374768</v>
      </c>
      <c r="G342" s="4">
        <f>Nurse[[#This Row],[Total Direct Care Staff Hours]]/Nurse[[#This Row],[MDS Census]]</f>
        <v>3.3429577464788731</v>
      </c>
      <c r="H342" s="4">
        <f>Nurse[[#This Row],[Total RN Hours (w/ Admin, DON)]]/Nurse[[#This Row],[MDS Census]]</f>
        <v>0.23714145744029394</v>
      </c>
      <c r="I342" s="4">
        <f>Nurse[[#This Row],[RN Hours (excl. Admin, DON)]]/Nurse[[#This Row],[MDS Census]]</f>
        <v>6.4952847519902004E-2</v>
      </c>
      <c r="J342" s="4">
        <f>SUM(Nurse[[#This Row],[RN Hours (excl. Admin, DON)]],Nurse[[#This Row],[RN Admin Hours]],Nurse[[#This Row],[RN DON Hours]],Nurse[[#This Row],[LPN Hours (excl. Admin)]],Nurse[[#This Row],[LPN Admin Hours]],Nurse[[#This Row],[CNA Hours]],Nurse[[#This Row],[NA TR Hours]],Nurse[[#This Row],[Med Aide/Tech Hours]])</f>
        <v>317.32880434782606</v>
      </c>
      <c r="K342" s="4">
        <f>SUM(Nurse[[#This Row],[RN Hours (excl. Admin, DON)]],Nurse[[#This Row],[LPN Hours (excl. Admin)]],Nurse[[#This Row],[CNA Hours]],Nurse[[#This Row],[NA TR Hours]],Nurse[[#This Row],[Med Aide/Tech Hours]])</f>
        <v>296.6875</v>
      </c>
      <c r="L342" s="4">
        <f>SUM(Nurse[[#This Row],[RN Hours (excl. Admin, DON)]],Nurse[[#This Row],[RN Admin Hours]],Nurse[[#This Row],[RN DON Hours]])</f>
        <v>21.046304347826087</v>
      </c>
      <c r="M342" s="4">
        <v>5.7645652173913025</v>
      </c>
      <c r="N342" s="4">
        <v>11.406739130434786</v>
      </c>
      <c r="O342" s="4">
        <v>3.875</v>
      </c>
      <c r="P342" s="4">
        <f>SUM(Nurse[[#This Row],[LPN Hours (excl. Admin)]],Nurse[[#This Row],[LPN Admin Hours]])</f>
        <v>112.52804347826087</v>
      </c>
      <c r="Q342" s="4">
        <v>107.16847826086956</v>
      </c>
      <c r="R342" s="4">
        <v>5.3595652173913049</v>
      </c>
      <c r="S342" s="4">
        <f>SUM(Nurse[[#This Row],[CNA Hours]],Nurse[[#This Row],[NA TR Hours]],Nurse[[#This Row],[Med Aide/Tech Hours]])</f>
        <v>183.75445652173912</v>
      </c>
      <c r="T342" s="4">
        <v>164.91880434782607</v>
      </c>
      <c r="U342" s="4">
        <v>18.835652173913047</v>
      </c>
      <c r="V342" s="4">
        <v>0</v>
      </c>
      <c r="W3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5.9569565217391292</v>
      </c>
      <c r="X342" s="4">
        <v>0.12521739130434781</v>
      </c>
      <c r="Y342" s="4">
        <v>0.97826086956521741</v>
      </c>
      <c r="Z342" s="4">
        <v>0</v>
      </c>
      <c r="AA342" s="4">
        <v>4.8534782608695641</v>
      </c>
      <c r="AB342" s="4">
        <v>0</v>
      </c>
      <c r="AC342" s="4">
        <v>0</v>
      </c>
      <c r="AD342" s="4">
        <v>0</v>
      </c>
      <c r="AE342" s="4">
        <v>0</v>
      </c>
      <c r="AF342" s="1">
        <v>235351</v>
      </c>
      <c r="AG342" s="1">
        <v>5</v>
      </c>
      <c r="AH342"/>
    </row>
    <row r="343" spans="1:34" x14ac:dyDescent="0.25">
      <c r="A343" t="s">
        <v>433</v>
      </c>
      <c r="B343" t="s">
        <v>247</v>
      </c>
      <c r="C343" t="s">
        <v>656</v>
      </c>
      <c r="D343" t="s">
        <v>501</v>
      </c>
      <c r="E343" s="4">
        <v>100.09782608695652</v>
      </c>
      <c r="F343" s="4">
        <f>Nurse[[#This Row],[Total Nurse Staff Hours]]/Nurse[[#This Row],[MDS Census]]</f>
        <v>3.5390987077858616</v>
      </c>
      <c r="G343" s="4">
        <f>Nurse[[#This Row],[Total Direct Care Staff Hours]]/Nurse[[#This Row],[MDS Census]]</f>
        <v>3.2175567379737209</v>
      </c>
      <c r="H343" s="4">
        <f>Nurse[[#This Row],[Total RN Hours (w/ Admin, DON)]]/Nurse[[#This Row],[MDS Census]]</f>
        <v>0.57389401672277107</v>
      </c>
      <c r="I343" s="4">
        <f>Nurse[[#This Row],[RN Hours (excl. Admin, DON)]]/Nurse[[#This Row],[MDS Census]]</f>
        <v>0.31059072646324237</v>
      </c>
      <c r="J343" s="4">
        <f>SUM(Nurse[[#This Row],[RN Hours (excl. Admin, DON)]],Nurse[[#This Row],[RN Admin Hours]],Nurse[[#This Row],[RN DON Hours]],Nurse[[#This Row],[LPN Hours (excl. Admin)]],Nurse[[#This Row],[LPN Admin Hours]],Nurse[[#This Row],[CNA Hours]],Nurse[[#This Row],[NA TR Hours]],Nurse[[#This Row],[Med Aide/Tech Hours]])</f>
        <v>354.2560869565217</v>
      </c>
      <c r="K343" s="4">
        <f>SUM(Nurse[[#This Row],[RN Hours (excl. Admin, DON)]],Nurse[[#This Row],[LPN Hours (excl. Admin)]],Nurse[[#This Row],[CNA Hours]],Nurse[[#This Row],[NA TR Hours]],Nurse[[#This Row],[Med Aide/Tech Hours]])</f>
        <v>322.07043478260863</v>
      </c>
      <c r="L343" s="4">
        <f>SUM(Nurse[[#This Row],[RN Hours (excl. Admin, DON)]],Nurse[[#This Row],[RN Admin Hours]],Nurse[[#This Row],[RN DON Hours]])</f>
        <v>57.445543478260852</v>
      </c>
      <c r="M343" s="4">
        <v>31.08945652173912</v>
      </c>
      <c r="N343" s="4">
        <v>22.432173913043471</v>
      </c>
      <c r="O343" s="4">
        <v>3.9239130434782608</v>
      </c>
      <c r="P343" s="4">
        <f>SUM(Nurse[[#This Row],[LPN Hours (excl. Admin)]],Nurse[[#This Row],[LPN Admin Hours]])</f>
        <v>115.11489130434785</v>
      </c>
      <c r="Q343" s="4">
        <v>109.28532608695654</v>
      </c>
      <c r="R343" s="4">
        <v>5.8295652173913037</v>
      </c>
      <c r="S343" s="4">
        <f>SUM(Nurse[[#This Row],[CNA Hours]],Nurse[[#This Row],[NA TR Hours]],Nurse[[#This Row],[Med Aide/Tech Hours]])</f>
        <v>181.69565217391295</v>
      </c>
      <c r="T343" s="4">
        <v>157.5033695652173</v>
      </c>
      <c r="U343" s="4">
        <v>24.192282608695653</v>
      </c>
      <c r="V343" s="4">
        <v>0</v>
      </c>
      <c r="W3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44.9991304347826</v>
      </c>
      <c r="X343" s="4">
        <v>2.0705434782608698</v>
      </c>
      <c r="Y343" s="4">
        <v>10.945652173913043</v>
      </c>
      <c r="Z343" s="4">
        <v>0</v>
      </c>
      <c r="AA343" s="4">
        <v>5.9592391304347823</v>
      </c>
      <c r="AB343" s="4">
        <v>0</v>
      </c>
      <c r="AC343" s="4">
        <v>26.02369565217391</v>
      </c>
      <c r="AD343" s="4">
        <v>0</v>
      </c>
      <c r="AE343" s="4">
        <v>0</v>
      </c>
      <c r="AF343" s="1">
        <v>235487</v>
      </c>
      <c r="AG343" s="1">
        <v>5</v>
      </c>
      <c r="AH343"/>
    </row>
    <row r="344" spans="1:34" x14ac:dyDescent="0.25">
      <c r="A344" t="s">
        <v>433</v>
      </c>
      <c r="B344" t="s">
        <v>81</v>
      </c>
      <c r="C344" t="s">
        <v>637</v>
      </c>
      <c r="D344" t="s">
        <v>485</v>
      </c>
      <c r="E344" s="4">
        <v>81.804347826086953</v>
      </c>
      <c r="F344" s="4">
        <f>Nurse[[#This Row],[Total Nurse Staff Hours]]/Nurse[[#This Row],[MDS Census]]</f>
        <v>3.0882660111613078</v>
      </c>
      <c r="G344" s="4">
        <f>Nurse[[#This Row],[Total Direct Care Staff Hours]]/Nurse[[#This Row],[MDS Census]]</f>
        <v>2.9064071219771463</v>
      </c>
      <c r="H344" s="4">
        <f>Nurse[[#This Row],[Total RN Hours (w/ Admin, DON)]]/Nurse[[#This Row],[MDS Census]]</f>
        <v>0.6848591549295775</v>
      </c>
      <c r="I344" s="4">
        <f>Nurse[[#This Row],[RN Hours (excl. Admin, DON)]]/Nurse[[#This Row],[MDS Census]]</f>
        <v>0.55282753122508632</v>
      </c>
      <c r="J344" s="4">
        <f>SUM(Nurse[[#This Row],[RN Hours (excl. Admin, DON)]],Nurse[[#This Row],[RN Admin Hours]],Nurse[[#This Row],[RN DON Hours]],Nurse[[#This Row],[LPN Hours (excl. Admin)]],Nurse[[#This Row],[LPN Admin Hours]],Nurse[[#This Row],[CNA Hours]],Nurse[[#This Row],[NA TR Hours]],Nurse[[#This Row],[Med Aide/Tech Hours]])</f>
        <v>252.63358695652175</v>
      </c>
      <c r="K344" s="4">
        <f>SUM(Nurse[[#This Row],[RN Hours (excl. Admin, DON)]],Nurse[[#This Row],[LPN Hours (excl. Admin)]],Nurse[[#This Row],[CNA Hours]],Nurse[[#This Row],[NA TR Hours]],Nurse[[#This Row],[Med Aide/Tech Hours]])</f>
        <v>237.7567391304348</v>
      </c>
      <c r="L344" s="4">
        <f>SUM(Nurse[[#This Row],[RN Hours (excl. Admin, DON)]],Nurse[[#This Row],[RN Admin Hours]],Nurse[[#This Row],[RN DON Hours]])</f>
        <v>56.024456521739133</v>
      </c>
      <c r="M344" s="4">
        <v>45.223695652173909</v>
      </c>
      <c r="N344" s="4">
        <v>6.1051086956521745</v>
      </c>
      <c r="O344" s="4">
        <v>4.6956521739130439</v>
      </c>
      <c r="P344" s="4">
        <f>SUM(Nurse[[#This Row],[LPN Hours (excl. Admin)]],Nurse[[#This Row],[LPN Admin Hours]])</f>
        <v>38.023586956521733</v>
      </c>
      <c r="Q344" s="4">
        <v>33.947499999999991</v>
      </c>
      <c r="R344" s="4">
        <v>4.0760869565217392</v>
      </c>
      <c r="S344" s="4">
        <f>SUM(Nurse[[#This Row],[CNA Hours]],Nurse[[#This Row],[NA TR Hours]],Nurse[[#This Row],[Med Aide/Tech Hours]])</f>
        <v>158.58554347826089</v>
      </c>
      <c r="T344" s="4">
        <v>156.01608695652175</v>
      </c>
      <c r="U344" s="4">
        <v>2.5694565217391303</v>
      </c>
      <c r="V344" s="4">
        <v>0</v>
      </c>
      <c r="W3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1.7358695652173912</v>
      </c>
      <c r="X344" s="4">
        <v>0.44021739130434784</v>
      </c>
      <c r="Y344" s="4">
        <v>0</v>
      </c>
      <c r="Z344" s="4">
        <v>0</v>
      </c>
      <c r="AA344" s="4">
        <v>0.20597826086956522</v>
      </c>
      <c r="AB344" s="4">
        <v>0</v>
      </c>
      <c r="AC344" s="4">
        <v>1.0896739130434783</v>
      </c>
      <c r="AD344" s="4">
        <v>0</v>
      </c>
      <c r="AE344" s="4">
        <v>0</v>
      </c>
      <c r="AF344" s="1">
        <v>235206</v>
      </c>
      <c r="AG344" s="1">
        <v>5</v>
      </c>
      <c r="AH344"/>
    </row>
    <row r="345" spans="1:34" x14ac:dyDescent="0.25">
      <c r="A345" t="s">
        <v>433</v>
      </c>
      <c r="B345" t="s">
        <v>212</v>
      </c>
      <c r="C345" t="s">
        <v>696</v>
      </c>
      <c r="D345" t="s">
        <v>470</v>
      </c>
      <c r="E345" s="4">
        <v>82.880434782608702</v>
      </c>
      <c r="F345" s="4">
        <f>Nurse[[#This Row],[Total Nurse Staff Hours]]/Nurse[[#This Row],[MDS Census]]</f>
        <v>2.9439514754098357</v>
      </c>
      <c r="G345" s="4">
        <f>Nurse[[#This Row],[Total Direct Care Staff Hours]]/Nurse[[#This Row],[MDS Census]]</f>
        <v>2.6705088524590161</v>
      </c>
      <c r="H345" s="4">
        <f>Nurse[[#This Row],[Total RN Hours (w/ Admin, DON)]]/Nurse[[#This Row],[MDS Census]]</f>
        <v>0.46644590163934424</v>
      </c>
      <c r="I345" s="4">
        <f>Nurse[[#This Row],[RN Hours (excl. Admin, DON)]]/Nurse[[#This Row],[MDS Census]]</f>
        <v>0.23726557377049184</v>
      </c>
      <c r="J345" s="4">
        <f>SUM(Nurse[[#This Row],[RN Hours (excl. Admin, DON)]],Nurse[[#This Row],[RN Admin Hours]],Nurse[[#This Row],[RN DON Hours]],Nurse[[#This Row],[LPN Hours (excl. Admin)]],Nurse[[#This Row],[LPN Admin Hours]],Nurse[[#This Row],[CNA Hours]],Nurse[[#This Row],[NA TR Hours]],Nurse[[#This Row],[Med Aide/Tech Hours]])</f>
        <v>243.99597826086955</v>
      </c>
      <c r="K345" s="4">
        <f>SUM(Nurse[[#This Row],[RN Hours (excl. Admin, DON)]],Nurse[[#This Row],[LPN Hours (excl. Admin)]],Nurse[[#This Row],[CNA Hours]],Nurse[[#This Row],[NA TR Hours]],Nurse[[#This Row],[Med Aide/Tech Hours]])</f>
        <v>221.3329347826087</v>
      </c>
      <c r="L345" s="4">
        <f>SUM(Nurse[[#This Row],[RN Hours (excl. Admin, DON)]],Nurse[[#This Row],[RN Admin Hours]],Nurse[[#This Row],[RN DON Hours]])</f>
        <v>38.659239130434784</v>
      </c>
      <c r="M345" s="4">
        <v>19.664673913043483</v>
      </c>
      <c r="N345" s="4">
        <v>13.961956521739131</v>
      </c>
      <c r="O345" s="4">
        <v>5.0326086956521738</v>
      </c>
      <c r="P345" s="4">
        <f>SUM(Nurse[[#This Row],[LPN Hours (excl. Admin)]],Nurse[[#This Row],[LPN Admin Hours]])</f>
        <v>64.763260869565201</v>
      </c>
      <c r="Q345" s="4">
        <v>61.094782608695638</v>
      </c>
      <c r="R345" s="4">
        <v>3.6684782608695654</v>
      </c>
      <c r="S345" s="4">
        <f>SUM(Nurse[[#This Row],[CNA Hours]],Nurse[[#This Row],[NA TR Hours]],Nurse[[#This Row],[Med Aide/Tech Hours]])</f>
        <v>140.57347826086956</v>
      </c>
      <c r="T345" s="4">
        <v>126.86304347826086</v>
      </c>
      <c r="U345" s="4">
        <v>13.710434782608697</v>
      </c>
      <c r="V345" s="4">
        <v>0</v>
      </c>
      <c r="W3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3.8260869565217392</v>
      </c>
      <c r="X345" s="4">
        <v>0</v>
      </c>
      <c r="Y345" s="4">
        <v>3.8260869565217392</v>
      </c>
      <c r="Z345" s="4">
        <v>0</v>
      </c>
      <c r="AA345" s="4">
        <v>0</v>
      </c>
      <c r="AB345" s="4">
        <v>0</v>
      </c>
      <c r="AC345" s="4">
        <v>0</v>
      </c>
      <c r="AD345" s="4">
        <v>0</v>
      </c>
      <c r="AE345" s="4">
        <v>0</v>
      </c>
      <c r="AF345" s="1">
        <v>235441</v>
      </c>
      <c r="AG345" s="1">
        <v>5</v>
      </c>
      <c r="AH345"/>
    </row>
    <row r="346" spans="1:34" x14ac:dyDescent="0.25">
      <c r="A346" t="s">
        <v>433</v>
      </c>
      <c r="B346" t="s">
        <v>158</v>
      </c>
      <c r="C346" t="s">
        <v>671</v>
      </c>
      <c r="D346" t="s">
        <v>482</v>
      </c>
      <c r="E346" s="4">
        <v>105.91304347826087</v>
      </c>
      <c r="F346" s="4">
        <f>Nurse[[#This Row],[Total Nurse Staff Hours]]/Nurse[[#This Row],[MDS Census]]</f>
        <v>2.5350718390804592</v>
      </c>
      <c r="G346" s="4">
        <f>Nurse[[#This Row],[Total Direct Care Staff Hours]]/Nurse[[#This Row],[MDS Census]]</f>
        <v>2.2744499178981936</v>
      </c>
      <c r="H346" s="4">
        <f>Nurse[[#This Row],[Total RN Hours (w/ Admin, DON)]]/Nurse[[#This Row],[MDS Census]]</f>
        <v>0.26237889983579638</v>
      </c>
      <c r="I346" s="4">
        <f>Nurse[[#This Row],[RN Hours (excl. Admin, DON)]]/Nurse[[#This Row],[MDS Census]]</f>
        <v>3.4084564860426922E-2</v>
      </c>
      <c r="J346" s="4">
        <f>SUM(Nurse[[#This Row],[RN Hours (excl. Admin, DON)]],Nurse[[#This Row],[RN Admin Hours]],Nurse[[#This Row],[RN DON Hours]],Nurse[[#This Row],[LPN Hours (excl. Admin)]],Nurse[[#This Row],[LPN Admin Hours]],Nurse[[#This Row],[CNA Hours]],Nurse[[#This Row],[NA TR Hours]],Nurse[[#This Row],[Med Aide/Tech Hours]])</f>
        <v>268.49717391304341</v>
      </c>
      <c r="K346" s="4">
        <f>SUM(Nurse[[#This Row],[RN Hours (excl. Admin, DON)]],Nurse[[#This Row],[LPN Hours (excl. Admin)]],Nurse[[#This Row],[CNA Hours]],Nurse[[#This Row],[NA TR Hours]],Nurse[[#This Row],[Med Aide/Tech Hours]])</f>
        <v>240.89391304347825</v>
      </c>
      <c r="L346" s="4">
        <f>SUM(Nurse[[#This Row],[RN Hours (excl. Admin, DON)]],Nurse[[#This Row],[RN Admin Hours]],Nurse[[#This Row],[RN DON Hours]])</f>
        <v>27.789347826086956</v>
      </c>
      <c r="M346" s="4">
        <v>3.6099999999999994</v>
      </c>
      <c r="N346" s="4">
        <v>19.657608695652176</v>
      </c>
      <c r="O346" s="4">
        <v>4.5217391304347823</v>
      </c>
      <c r="P346" s="4">
        <f>SUM(Nurse[[#This Row],[LPN Hours (excl. Admin)]],Nurse[[#This Row],[LPN Admin Hours]])</f>
        <v>74.448478260869578</v>
      </c>
      <c r="Q346" s="4">
        <v>71.024565217391313</v>
      </c>
      <c r="R346" s="4">
        <v>3.4239130434782608</v>
      </c>
      <c r="S346" s="4">
        <f>SUM(Nurse[[#This Row],[CNA Hours]],Nurse[[#This Row],[NA TR Hours]],Nurse[[#This Row],[Med Aide/Tech Hours]])</f>
        <v>166.25934782608692</v>
      </c>
      <c r="T346" s="4">
        <v>139.29923913043476</v>
      </c>
      <c r="U346" s="4">
        <v>26.96010869565216</v>
      </c>
      <c r="V346" s="4">
        <v>0</v>
      </c>
      <c r="W3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15.883152173913043</v>
      </c>
      <c r="X346" s="4">
        <v>1.1630434782608696</v>
      </c>
      <c r="Y346" s="4">
        <v>5.1793478260869561</v>
      </c>
      <c r="Z346" s="4">
        <v>0</v>
      </c>
      <c r="AA346" s="4">
        <v>1.3016304347826086</v>
      </c>
      <c r="AB346" s="4">
        <v>0</v>
      </c>
      <c r="AC346" s="4">
        <v>8.2391304347826093</v>
      </c>
      <c r="AD346" s="4">
        <v>0</v>
      </c>
      <c r="AE346" s="4">
        <v>0</v>
      </c>
      <c r="AF346" s="1">
        <v>235347</v>
      </c>
      <c r="AG346" s="1">
        <v>5</v>
      </c>
      <c r="AH346"/>
    </row>
    <row r="347" spans="1:34" x14ac:dyDescent="0.25">
      <c r="A347" t="s">
        <v>433</v>
      </c>
      <c r="B347" t="s">
        <v>117</v>
      </c>
      <c r="C347" t="s">
        <v>652</v>
      </c>
      <c r="D347" t="s">
        <v>467</v>
      </c>
      <c r="E347" s="4">
        <v>67.75</v>
      </c>
      <c r="F347" s="4">
        <f>Nurse[[#This Row],[Total Nurse Staff Hours]]/Nurse[[#This Row],[MDS Census]]</f>
        <v>2.8628493502326333</v>
      </c>
      <c r="G347" s="4">
        <f>Nurse[[#This Row],[Total Direct Care Staff Hours]]/Nurse[[#This Row],[MDS Census]]</f>
        <v>2.7647505214182582</v>
      </c>
      <c r="H347" s="4">
        <f>Nurse[[#This Row],[Total RN Hours (w/ Admin, DON)]]/Nurse[[#This Row],[MDS Census]]</f>
        <v>0.37829776993422104</v>
      </c>
      <c r="I347" s="4">
        <f>Nurse[[#This Row],[RN Hours (excl. Admin, DON)]]/Nurse[[#This Row],[MDS Census]]</f>
        <v>0.28019894111984595</v>
      </c>
      <c r="J347" s="4">
        <f>SUM(Nurse[[#This Row],[RN Hours (excl. Admin, DON)]],Nurse[[#This Row],[RN Admin Hours]],Nurse[[#This Row],[RN DON Hours]],Nurse[[#This Row],[LPN Hours (excl. Admin)]],Nurse[[#This Row],[LPN Admin Hours]],Nurse[[#This Row],[CNA Hours]],Nurse[[#This Row],[NA TR Hours]],Nurse[[#This Row],[Med Aide/Tech Hours]])</f>
        <v>193.95804347826092</v>
      </c>
      <c r="K347" s="4">
        <f>SUM(Nurse[[#This Row],[RN Hours (excl. Admin, DON)]],Nurse[[#This Row],[LPN Hours (excl. Admin)]],Nurse[[#This Row],[CNA Hours]],Nurse[[#This Row],[NA TR Hours]],Nurse[[#This Row],[Med Aide/Tech Hours]])</f>
        <v>187.31184782608699</v>
      </c>
      <c r="L347" s="4">
        <f>SUM(Nurse[[#This Row],[RN Hours (excl. Admin, DON)]],Nurse[[#This Row],[RN Admin Hours]],Nurse[[#This Row],[RN DON Hours]])</f>
        <v>25.629673913043476</v>
      </c>
      <c r="M347" s="4">
        <v>18.983478260869564</v>
      </c>
      <c r="N347" s="4">
        <v>1.2961956521739131</v>
      </c>
      <c r="O347" s="4">
        <v>5.35</v>
      </c>
      <c r="P347" s="4">
        <f>SUM(Nurse[[#This Row],[LPN Hours (excl. Admin)]],Nurse[[#This Row],[LPN Admin Hours]])</f>
        <v>43.762282608695656</v>
      </c>
      <c r="Q347" s="4">
        <v>43.762282608695656</v>
      </c>
      <c r="R347" s="4">
        <v>0</v>
      </c>
      <c r="S347" s="4">
        <f>SUM(Nurse[[#This Row],[CNA Hours]],Nurse[[#This Row],[NA TR Hours]],Nurse[[#This Row],[Med Aide/Tech Hours]])</f>
        <v>124.56608695652176</v>
      </c>
      <c r="T347" s="4">
        <v>111.96869565217393</v>
      </c>
      <c r="U347" s="4">
        <v>12.597391304347827</v>
      </c>
      <c r="V347" s="4">
        <v>0</v>
      </c>
      <c r="W3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3.5239130434782608</v>
      </c>
      <c r="X347" s="4">
        <v>0</v>
      </c>
      <c r="Y347" s="4">
        <v>0</v>
      </c>
      <c r="Z347" s="4">
        <v>3.5239130434782608</v>
      </c>
      <c r="AA347" s="4">
        <v>0</v>
      </c>
      <c r="AB347" s="4">
        <v>0</v>
      </c>
      <c r="AC347" s="4">
        <v>0</v>
      </c>
      <c r="AD347" s="4">
        <v>0</v>
      </c>
      <c r="AE347" s="4">
        <v>0</v>
      </c>
      <c r="AF347" s="1">
        <v>235270</v>
      </c>
      <c r="AG347" s="1">
        <v>5</v>
      </c>
      <c r="AH347"/>
    </row>
    <row r="348" spans="1:34" x14ac:dyDescent="0.25">
      <c r="A348" t="s">
        <v>433</v>
      </c>
      <c r="B348" t="s">
        <v>44</v>
      </c>
      <c r="C348" t="s">
        <v>612</v>
      </c>
      <c r="D348" t="s">
        <v>501</v>
      </c>
      <c r="E348" s="4">
        <v>53.206521739130437</v>
      </c>
      <c r="F348" s="4">
        <f>Nurse[[#This Row],[Total Nurse Staff Hours]]/Nurse[[#This Row],[MDS Census]]</f>
        <v>3.972102145045965</v>
      </c>
      <c r="G348" s="4">
        <f>Nurse[[#This Row],[Total Direct Care Staff Hours]]/Nurse[[#This Row],[MDS Census]]</f>
        <v>3.7792522982635344</v>
      </c>
      <c r="H348" s="4">
        <f>Nurse[[#This Row],[Total RN Hours (w/ Admin, DON)]]/Nurse[[#This Row],[MDS Census]]</f>
        <v>0.94114811031664958</v>
      </c>
      <c r="I348" s="4">
        <f>Nurse[[#This Row],[RN Hours (excl. Admin, DON)]]/Nurse[[#This Row],[MDS Census]]</f>
        <v>0.74829826353421858</v>
      </c>
      <c r="J348" s="4">
        <f>SUM(Nurse[[#This Row],[RN Hours (excl. Admin, DON)]],Nurse[[#This Row],[RN Admin Hours]],Nurse[[#This Row],[RN DON Hours]],Nurse[[#This Row],[LPN Hours (excl. Admin)]],Nurse[[#This Row],[LPN Admin Hours]],Nurse[[#This Row],[CNA Hours]],Nurse[[#This Row],[NA TR Hours]],Nurse[[#This Row],[Med Aide/Tech Hours]])</f>
        <v>211.34173913043477</v>
      </c>
      <c r="K348" s="4">
        <f>SUM(Nurse[[#This Row],[RN Hours (excl. Admin, DON)]],Nurse[[#This Row],[LPN Hours (excl. Admin)]],Nurse[[#This Row],[CNA Hours]],Nurse[[#This Row],[NA TR Hours]],Nurse[[#This Row],[Med Aide/Tech Hours]])</f>
        <v>201.0808695652174</v>
      </c>
      <c r="L348" s="4">
        <f>SUM(Nurse[[#This Row],[RN Hours (excl. Admin, DON)]],Nurse[[#This Row],[RN Admin Hours]],Nurse[[#This Row],[RN DON Hours]])</f>
        <v>50.075217391304349</v>
      </c>
      <c r="M348" s="4">
        <v>39.814347826086959</v>
      </c>
      <c r="N348" s="4">
        <v>4.7826086956521738</v>
      </c>
      <c r="O348" s="4">
        <v>5.4782608695652177</v>
      </c>
      <c r="P348" s="4">
        <f>SUM(Nurse[[#This Row],[LPN Hours (excl. Admin)]],Nurse[[#This Row],[LPN Admin Hours]])</f>
        <v>43.684782608695649</v>
      </c>
      <c r="Q348" s="4">
        <v>43.684782608695649</v>
      </c>
      <c r="R348" s="4">
        <v>0</v>
      </c>
      <c r="S348" s="4">
        <f>SUM(Nurse[[#This Row],[CNA Hours]],Nurse[[#This Row],[NA TR Hours]],Nurse[[#This Row],[Med Aide/Tech Hours]])</f>
        <v>117.58173913043478</v>
      </c>
      <c r="T348" s="4">
        <v>117.58173913043478</v>
      </c>
      <c r="U348" s="4">
        <v>0</v>
      </c>
      <c r="V348" s="4">
        <v>0</v>
      </c>
      <c r="W3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45.381521739130434</v>
      </c>
      <c r="X348" s="4">
        <v>0</v>
      </c>
      <c r="Y348" s="4">
        <v>0</v>
      </c>
      <c r="Z348" s="4">
        <v>0</v>
      </c>
      <c r="AA348" s="4">
        <v>11.597826086956522</v>
      </c>
      <c r="AB348" s="4">
        <v>0</v>
      </c>
      <c r="AC348" s="4">
        <v>33.783695652173911</v>
      </c>
      <c r="AD348" s="4">
        <v>0</v>
      </c>
      <c r="AE348" s="4">
        <v>0</v>
      </c>
      <c r="AF348" s="1">
        <v>235065</v>
      </c>
      <c r="AG348" s="1">
        <v>5</v>
      </c>
      <c r="AH348"/>
    </row>
    <row r="349" spans="1:34" x14ac:dyDescent="0.25">
      <c r="A349" t="s">
        <v>433</v>
      </c>
      <c r="B349" t="s">
        <v>80</v>
      </c>
      <c r="C349" t="s">
        <v>636</v>
      </c>
      <c r="D349" t="s">
        <v>472</v>
      </c>
      <c r="E349" s="4">
        <v>36.869565217391305</v>
      </c>
      <c r="F349" s="4">
        <f>Nurse[[#This Row],[Total Nurse Staff Hours]]/Nurse[[#This Row],[MDS Census]]</f>
        <v>4.5766214622641499</v>
      </c>
      <c r="G349" s="4">
        <f>Nurse[[#This Row],[Total Direct Care Staff Hours]]/Nurse[[#This Row],[MDS Census]]</f>
        <v>4.3101120283018863</v>
      </c>
      <c r="H349" s="4">
        <f>Nurse[[#This Row],[Total RN Hours (w/ Admin, DON)]]/Nurse[[#This Row],[MDS Census]]</f>
        <v>1.3293337264150944</v>
      </c>
      <c r="I349" s="4">
        <f>Nurse[[#This Row],[RN Hours (excl. Admin, DON)]]/Nurse[[#This Row],[MDS Census]]</f>
        <v>1.0628242924528304</v>
      </c>
      <c r="J349" s="4">
        <f>SUM(Nurse[[#This Row],[RN Hours (excl. Admin, DON)]],Nurse[[#This Row],[RN Admin Hours]],Nurse[[#This Row],[RN DON Hours]],Nurse[[#This Row],[LPN Hours (excl. Admin)]],Nurse[[#This Row],[LPN Admin Hours]],Nurse[[#This Row],[CNA Hours]],Nurse[[#This Row],[NA TR Hours]],Nurse[[#This Row],[Med Aide/Tech Hours]])</f>
        <v>168.73804347826083</v>
      </c>
      <c r="K349" s="4">
        <f>SUM(Nurse[[#This Row],[RN Hours (excl. Admin, DON)]],Nurse[[#This Row],[LPN Hours (excl. Admin)]],Nurse[[#This Row],[CNA Hours]],Nurse[[#This Row],[NA TR Hours]],Nurse[[#This Row],[Med Aide/Tech Hours]])</f>
        <v>158.91195652173911</v>
      </c>
      <c r="L349" s="4">
        <f>SUM(Nurse[[#This Row],[RN Hours (excl. Admin, DON)]],Nurse[[#This Row],[RN Admin Hours]],Nurse[[#This Row],[RN DON Hours]])</f>
        <v>49.011956521739137</v>
      </c>
      <c r="M349" s="4">
        <v>39.185869565217402</v>
      </c>
      <c r="N349" s="4">
        <v>5.0434782608695654</v>
      </c>
      <c r="O349" s="4">
        <v>4.7826086956521729</v>
      </c>
      <c r="P349" s="4">
        <f>SUM(Nurse[[#This Row],[LPN Hours (excl. Admin)]],Nurse[[#This Row],[LPN Admin Hours]])</f>
        <v>13.815217391304348</v>
      </c>
      <c r="Q349" s="4">
        <v>13.815217391304348</v>
      </c>
      <c r="R349" s="4">
        <v>0</v>
      </c>
      <c r="S349" s="4">
        <f>SUM(Nurse[[#This Row],[CNA Hours]],Nurse[[#This Row],[NA TR Hours]],Nurse[[#This Row],[Med Aide/Tech Hours]])</f>
        <v>105.91086956521737</v>
      </c>
      <c r="T349" s="4">
        <v>105.2369565217391</v>
      </c>
      <c r="U349" s="4">
        <v>0.67391304347826075</v>
      </c>
      <c r="V349" s="4">
        <v>0</v>
      </c>
      <c r="W3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9" s="4">
        <v>0</v>
      </c>
      <c r="Y349" s="4">
        <v>0</v>
      </c>
      <c r="Z349" s="4">
        <v>0</v>
      </c>
      <c r="AA349" s="4">
        <v>0</v>
      </c>
      <c r="AB349" s="4">
        <v>0</v>
      </c>
      <c r="AC349" s="4">
        <v>0</v>
      </c>
      <c r="AD349" s="4">
        <v>0</v>
      </c>
      <c r="AE349" s="4">
        <v>0</v>
      </c>
      <c r="AF349" s="1">
        <v>235205</v>
      </c>
      <c r="AG349" s="1">
        <v>5</v>
      </c>
      <c r="AH349"/>
    </row>
    <row r="350" spans="1:34" x14ac:dyDescent="0.25">
      <c r="A350" t="s">
        <v>433</v>
      </c>
      <c r="B350" t="s">
        <v>37</v>
      </c>
      <c r="C350" t="s">
        <v>607</v>
      </c>
      <c r="D350" t="s">
        <v>505</v>
      </c>
      <c r="E350" s="4">
        <v>20.956521739130434</v>
      </c>
      <c r="F350" s="4">
        <f>Nurse[[#This Row],[Total Nurse Staff Hours]]/Nurse[[#This Row],[MDS Census]]</f>
        <v>5.3539937759336107</v>
      </c>
      <c r="G350" s="4">
        <f>Nurse[[#This Row],[Total Direct Care Staff Hours]]/Nurse[[#This Row],[MDS Census]]</f>
        <v>4.7621887966804985</v>
      </c>
      <c r="H350" s="4">
        <f>Nurse[[#This Row],[Total RN Hours (w/ Admin, DON)]]/Nurse[[#This Row],[MDS Census]]</f>
        <v>1.8755705394190867</v>
      </c>
      <c r="I350" s="4">
        <f>Nurse[[#This Row],[RN Hours (excl. Admin, DON)]]/Nurse[[#This Row],[MDS Census]]</f>
        <v>1.283765560165975</v>
      </c>
      <c r="J350" s="4">
        <f>SUM(Nurse[[#This Row],[RN Hours (excl. Admin, DON)]],Nurse[[#This Row],[RN Admin Hours]],Nurse[[#This Row],[RN DON Hours]],Nurse[[#This Row],[LPN Hours (excl. Admin)]],Nurse[[#This Row],[LPN Admin Hours]],Nurse[[#This Row],[CNA Hours]],Nurse[[#This Row],[NA TR Hours]],Nurse[[#This Row],[Med Aide/Tech Hours]])</f>
        <v>112.20108695652175</v>
      </c>
      <c r="K350" s="4">
        <f>SUM(Nurse[[#This Row],[RN Hours (excl. Admin, DON)]],Nurse[[#This Row],[LPN Hours (excl. Admin)]],Nurse[[#This Row],[CNA Hours]],Nurse[[#This Row],[NA TR Hours]],Nurse[[#This Row],[Med Aide/Tech Hours]])</f>
        <v>99.798913043478265</v>
      </c>
      <c r="L350" s="4">
        <f>SUM(Nurse[[#This Row],[RN Hours (excl. Admin, DON)]],Nurse[[#This Row],[RN Admin Hours]],Nurse[[#This Row],[RN DON Hours]])</f>
        <v>39.305434782608685</v>
      </c>
      <c r="M350" s="4">
        <v>26.903260869565212</v>
      </c>
      <c r="N350" s="4">
        <v>7.6086956521739104</v>
      </c>
      <c r="O350" s="4">
        <v>4.7934782608695654</v>
      </c>
      <c r="P350" s="4">
        <f>SUM(Nurse[[#This Row],[LPN Hours (excl. Admin)]],Nurse[[#This Row],[LPN Admin Hours]])</f>
        <v>8.2989130434782616</v>
      </c>
      <c r="Q350" s="4">
        <v>8.2989130434782616</v>
      </c>
      <c r="R350" s="4">
        <v>0</v>
      </c>
      <c r="S350" s="4">
        <f>SUM(Nurse[[#This Row],[CNA Hours]],Nurse[[#This Row],[NA TR Hours]],Nurse[[#This Row],[Med Aide/Tech Hours]])</f>
        <v>64.596739130434784</v>
      </c>
      <c r="T350" s="4">
        <v>58.175000000000004</v>
      </c>
      <c r="U350" s="4">
        <v>6.4217391304347844</v>
      </c>
      <c r="V350" s="4">
        <v>0</v>
      </c>
      <c r="W3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0" s="4">
        <v>0</v>
      </c>
      <c r="Y350" s="4">
        <v>0</v>
      </c>
      <c r="Z350" s="4">
        <v>0</v>
      </c>
      <c r="AA350" s="4">
        <v>0</v>
      </c>
      <c r="AB350" s="4">
        <v>0</v>
      </c>
      <c r="AC350" s="4">
        <v>0</v>
      </c>
      <c r="AD350" s="4">
        <v>0</v>
      </c>
      <c r="AE350" s="4">
        <v>0</v>
      </c>
      <c r="AF350" s="1">
        <v>235051</v>
      </c>
      <c r="AG350" s="1">
        <v>5</v>
      </c>
      <c r="AH350"/>
    </row>
    <row r="351" spans="1:34" x14ac:dyDescent="0.25">
      <c r="A351" t="s">
        <v>433</v>
      </c>
      <c r="B351" t="s">
        <v>61</v>
      </c>
      <c r="C351" t="s">
        <v>543</v>
      </c>
      <c r="D351" t="s">
        <v>505</v>
      </c>
      <c r="E351" s="4">
        <v>29.282608695652176</v>
      </c>
      <c r="F351" s="4">
        <f>Nurse[[#This Row],[Total Nurse Staff Hours]]/Nurse[[#This Row],[MDS Census]]</f>
        <v>5.2047884187082403</v>
      </c>
      <c r="G351" s="4">
        <f>Nurse[[#This Row],[Total Direct Care Staff Hours]]/Nurse[[#This Row],[MDS Census]]</f>
        <v>4.8107646622123239</v>
      </c>
      <c r="H351" s="4">
        <f>Nurse[[#This Row],[Total RN Hours (w/ Admin, DON)]]/Nurse[[#This Row],[MDS Census]]</f>
        <v>1.5104305864884926</v>
      </c>
      <c r="I351" s="4">
        <f>Nurse[[#This Row],[RN Hours (excl. Admin, DON)]]/Nurse[[#This Row],[MDS Census]]</f>
        <v>1.116406829992576</v>
      </c>
      <c r="J351" s="4">
        <f>SUM(Nurse[[#This Row],[RN Hours (excl. Admin, DON)]],Nurse[[#This Row],[RN Admin Hours]],Nurse[[#This Row],[RN DON Hours]],Nurse[[#This Row],[LPN Hours (excl. Admin)]],Nurse[[#This Row],[LPN Admin Hours]],Nurse[[#This Row],[CNA Hours]],Nurse[[#This Row],[NA TR Hours]],Nurse[[#This Row],[Med Aide/Tech Hours]])</f>
        <v>152.40978260869565</v>
      </c>
      <c r="K351" s="4">
        <f>SUM(Nurse[[#This Row],[RN Hours (excl. Admin, DON)]],Nurse[[#This Row],[LPN Hours (excl. Admin)]],Nurse[[#This Row],[CNA Hours]],Nurse[[#This Row],[NA TR Hours]],Nurse[[#This Row],[Med Aide/Tech Hours]])</f>
        <v>140.8717391304348</v>
      </c>
      <c r="L351" s="4">
        <f>SUM(Nurse[[#This Row],[RN Hours (excl. Admin, DON)]],Nurse[[#This Row],[RN Admin Hours]],Nurse[[#This Row],[RN DON Hours]])</f>
        <v>44.229347826086951</v>
      </c>
      <c r="M351" s="4">
        <v>32.691304347826083</v>
      </c>
      <c r="N351" s="4">
        <v>7.2771739130434785</v>
      </c>
      <c r="O351" s="4">
        <v>4.2608695652173916</v>
      </c>
      <c r="P351" s="4">
        <f>SUM(Nurse[[#This Row],[LPN Hours (excl. Admin)]],Nurse[[#This Row],[LPN Admin Hours]])</f>
        <v>9.073913043478262</v>
      </c>
      <c r="Q351" s="4">
        <v>9.073913043478262</v>
      </c>
      <c r="R351" s="4">
        <v>0</v>
      </c>
      <c r="S351" s="4">
        <f>SUM(Nurse[[#This Row],[CNA Hours]],Nurse[[#This Row],[NA TR Hours]],Nurse[[#This Row],[Med Aide/Tech Hours]])</f>
        <v>99.106521739130443</v>
      </c>
      <c r="T351" s="4">
        <v>96.654347826086962</v>
      </c>
      <c r="U351" s="4">
        <v>2.4521739130434779</v>
      </c>
      <c r="V351" s="4">
        <v>0</v>
      </c>
      <c r="W3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1" s="4">
        <v>0</v>
      </c>
      <c r="Y351" s="4">
        <v>0</v>
      </c>
      <c r="Z351" s="4">
        <v>0</v>
      </c>
      <c r="AA351" s="4">
        <v>0</v>
      </c>
      <c r="AB351" s="4">
        <v>0</v>
      </c>
      <c r="AC351" s="4">
        <v>0</v>
      </c>
      <c r="AD351" s="4">
        <v>0</v>
      </c>
      <c r="AE351" s="4">
        <v>0</v>
      </c>
      <c r="AF351" s="1">
        <v>235143</v>
      </c>
      <c r="AG351" s="1">
        <v>5</v>
      </c>
      <c r="AH351"/>
    </row>
    <row r="352" spans="1:34" x14ac:dyDescent="0.25">
      <c r="A352" t="s">
        <v>433</v>
      </c>
      <c r="B352" t="s">
        <v>49</v>
      </c>
      <c r="C352" t="s">
        <v>601</v>
      </c>
      <c r="D352" t="s">
        <v>470</v>
      </c>
      <c r="E352" s="4">
        <v>142.9891304347826</v>
      </c>
      <c r="F352" s="4">
        <f>Nurse[[#This Row],[Total Nurse Staff Hours]]/Nurse[[#This Row],[MDS Census]]</f>
        <v>4.721499049790955</v>
      </c>
      <c r="G352" s="4">
        <f>Nurse[[#This Row],[Total Direct Care Staff Hours]]/Nurse[[#This Row],[MDS Census]]</f>
        <v>4.0363549980995828</v>
      </c>
      <c r="H352" s="4">
        <f>Nurse[[#This Row],[Total RN Hours (w/ Admin, DON)]]/Nurse[[#This Row],[MDS Census]]</f>
        <v>1.3534914481185865</v>
      </c>
      <c r="I352" s="4">
        <f>Nurse[[#This Row],[RN Hours (excl. Admin, DON)]]/Nurse[[#This Row],[MDS Census]]</f>
        <v>0.88077156974534432</v>
      </c>
      <c r="J352" s="4">
        <f>SUM(Nurse[[#This Row],[RN Hours (excl. Admin, DON)]],Nurse[[#This Row],[RN Admin Hours]],Nurse[[#This Row],[RN DON Hours]],Nurse[[#This Row],[LPN Hours (excl. Admin)]],Nurse[[#This Row],[LPN Admin Hours]],Nurse[[#This Row],[CNA Hours]],Nurse[[#This Row],[NA TR Hours]],Nurse[[#This Row],[Med Aide/Tech Hours]])</f>
        <v>675.12304347826091</v>
      </c>
      <c r="K352" s="4">
        <f>SUM(Nurse[[#This Row],[RN Hours (excl. Admin, DON)]],Nurse[[#This Row],[LPN Hours (excl. Admin)]],Nurse[[#This Row],[CNA Hours]],Nurse[[#This Row],[NA TR Hours]],Nurse[[#This Row],[Med Aide/Tech Hours]])</f>
        <v>577.15489130434787</v>
      </c>
      <c r="L352" s="4">
        <f>SUM(Nurse[[#This Row],[RN Hours (excl. Admin, DON)]],Nurse[[#This Row],[RN Admin Hours]],Nurse[[#This Row],[RN DON Hours]])</f>
        <v>193.53456521739133</v>
      </c>
      <c r="M352" s="4">
        <v>125.94076086956525</v>
      </c>
      <c r="N352" s="4">
        <v>62.680760869565212</v>
      </c>
      <c r="O352" s="4">
        <v>4.9130434782608692</v>
      </c>
      <c r="P352" s="4">
        <f>SUM(Nurse[[#This Row],[LPN Hours (excl. Admin)]],Nurse[[#This Row],[LPN Admin Hours]])</f>
        <v>124.10152173913042</v>
      </c>
      <c r="Q352" s="4">
        <v>93.727173913043472</v>
      </c>
      <c r="R352" s="4">
        <v>30.374347826086954</v>
      </c>
      <c r="S352" s="4">
        <f>SUM(Nurse[[#This Row],[CNA Hours]],Nurse[[#This Row],[NA TR Hours]],Nurse[[#This Row],[Med Aide/Tech Hours]])</f>
        <v>357.4869565217391</v>
      </c>
      <c r="T352" s="4">
        <v>277.96739130434787</v>
      </c>
      <c r="U352" s="4">
        <v>79.519565217391261</v>
      </c>
      <c r="V352" s="4">
        <v>0</v>
      </c>
      <c r="W3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4.8242391304347825</v>
      </c>
      <c r="X352" s="4">
        <v>3.7907608695652173</v>
      </c>
      <c r="Y352" s="4">
        <v>0</v>
      </c>
      <c r="Z352" s="4">
        <v>0</v>
      </c>
      <c r="AA352" s="4">
        <v>1.0334782608695652</v>
      </c>
      <c r="AB352" s="4">
        <v>0</v>
      </c>
      <c r="AC352" s="4">
        <v>0</v>
      </c>
      <c r="AD352" s="4">
        <v>0</v>
      </c>
      <c r="AE352" s="4">
        <v>0</v>
      </c>
      <c r="AF352" s="1">
        <v>235075</v>
      </c>
      <c r="AG352" s="1">
        <v>5</v>
      </c>
      <c r="AH352"/>
    </row>
    <row r="353" spans="1:34" x14ac:dyDescent="0.25">
      <c r="A353" t="s">
        <v>433</v>
      </c>
      <c r="B353" t="s">
        <v>30</v>
      </c>
      <c r="C353" t="s">
        <v>601</v>
      </c>
      <c r="D353" t="s">
        <v>470</v>
      </c>
      <c r="E353" s="4">
        <v>116.32608695652173</v>
      </c>
      <c r="F353" s="4">
        <f>Nurse[[#This Row],[Total Nurse Staff Hours]]/Nurse[[#This Row],[MDS Census]]</f>
        <v>5.2245841898710514</v>
      </c>
      <c r="G353" s="4">
        <f>Nurse[[#This Row],[Total Direct Care Staff Hours]]/Nurse[[#This Row],[MDS Census]]</f>
        <v>4.6084376752008964</v>
      </c>
      <c r="H353" s="4">
        <f>Nurse[[#This Row],[Total RN Hours (w/ Admin, DON)]]/Nurse[[#This Row],[MDS Census]]</f>
        <v>1.1712390207437859</v>
      </c>
      <c r="I353" s="4">
        <f>Nurse[[#This Row],[RN Hours (excl. Admin, DON)]]/Nurse[[#This Row],[MDS Census]]</f>
        <v>0.78944122593907673</v>
      </c>
      <c r="J353" s="4">
        <f>SUM(Nurse[[#This Row],[RN Hours (excl. Admin, DON)]],Nurse[[#This Row],[RN Admin Hours]],Nurse[[#This Row],[RN DON Hours]],Nurse[[#This Row],[LPN Hours (excl. Admin)]],Nurse[[#This Row],[LPN Admin Hours]],Nurse[[#This Row],[CNA Hours]],Nurse[[#This Row],[NA TR Hours]],Nurse[[#This Row],[Med Aide/Tech Hours]])</f>
        <v>607.75543478260863</v>
      </c>
      <c r="K353" s="4">
        <f>SUM(Nurse[[#This Row],[RN Hours (excl. Admin, DON)]],Nurse[[#This Row],[LPN Hours (excl. Admin)]],Nurse[[#This Row],[CNA Hours]],Nurse[[#This Row],[NA TR Hours]],Nurse[[#This Row],[Med Aide/Tech Hours]])</f>
        <v>536.08152173913038</v>
      </c>
      <c r="L353" s="4">
        <f>SUM(Nurse[[#This Row],[RN Hours (excl. Admin, DON)]],Nurse[[#This Row],[RN Admin Hours]],Nurse[[#This Row],[RN DON Hours]])</f>
        <v>136.24565217391302</v>
      </c>
      <c r="M353" s="4">
        <v>91.832608695652155</v>
      </c>
      <c r="N353" s="4">
        <v>39.760869565217398</v>
      </c>
      <c r="O353" s="4">
        <v>4.6521739130434767</v>
      </c>
      <c r="P353" s="4">
        <f>SUM(Nurse[[#This Row],[LPN Hours (excl. Admin)]],Nurse[[#This Row],[LPN Admin Hours]])</f>
        <v>98.260869565217391</v>
      </c>
      <c r="Q353" s="4">
        <v>71</v>
      </c>
      <c r="R353" s="4">
        <v>27.260869565217391</v>
      </c>
      <c r="S353" s="4">
        <f>SUM(Nurse[[#This Row],[CNA Hours]],Nurse[[#This Row],[NA TR Hours]],Nurse[[#This Row],[Med Aide/Tech Hours]])</f>
        <v>373.24891304347824</v>
      </c>
      <c r="T353" s="4">
        <v>317.80869565217387</v>
      </c>
      <c r="U353" s="4">
        <v>55.440217391304365</v>
      </c>
      <c r="V353" s="4">
        <v>0</v>
      </c>
      <c r="W3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11.574999999999999</v>
      </c>
      <c r="X353" s="4">
        <v>3.1021739130434782</v>
      </c>
      <c r="Y353" s="4">
        <v>0</v>
      </c>
      <c r="Z353" s="4">
        <v>0</v>
      </c>
      <c r="AA353" s="4">
        <v>8.4728260869565215</v>
      </c>
      <c r="AB353" s="4">
        <v>0</v>
      </c>
      <c r="AC353" s="4">
        <v>0</v>
      </c>
      <c r="AD353" s="4">
        <v>0</v>
      </c>
      <c r="AE353" s="4">
        <v>0</v>
      </c>
      <c r="AF353" s="1">
        <v>235035</v>
      </c>
      <c r="AG353" s="1">
        <v>5</v>
      </c>
      <c r="AH353"/>
    </row>
    <row r="354" spans="1:34" x14ac:dyDescent="0.25">
      <c r="A354" t="s">
        <v>433</v>
      </c>
      <c r="B354" t="s">
        <v>359</v>
      </c>
      <c r="C354" t="s">
        <v>601</v>
      </c>
      <c r="D354" t="s">
        <v>470</v>
      </c>
      <c r="E354" s="4">
        <v>36.217391304347828</v>
      </c>
      <c r="F354" s="4">
        <f>Nurse[[#This Row],[Total Nurse Staff Hours]]/Nurse[[#This Row],[MDS Census]]</f>
        <v>4.8107953181272514</v>
      </c>
      <c r="G354" s="4">
        <f>Nurse[[#This Row],[Total Direct Care Staff Hours]]/Nurse[[#This Row],[MDS Census]]</f>
        <v>4.2059333733493389</v>
      </c>
      <c r="H354" s="4">
        <f>Nurse[[#This Row],[Total RN Hours (w/ Admin, DON)]]/Nurse[[#This Row],[MDS Census]]</f>
        <v>1.1878961584633854</v>
      </c>
      <c r="I354" s="4">
        <f>Nurse[[#This Row],[RN Hours (excl. Admin, DON)]]/Nurse[[#This Row],[MDS Census]]</f>
        <v>0.75290216086434558</v>
      </c>
      <c r="J354" s="4">
        <f>SUM(Nurse[[#This Row],[RN Hours (excl. Admin, DON)]],Nurse[[#This Row],[RN Admin Hours]],Nurse[[#This Row],[RN DON Hours]],Nurse[[#This Row],[LPN Hours (excl. Admin)]],Nurse[[#This Row],[LPN Admin Hours]],Nurse[[#This Row],[CNA Hours]],Nurse[[#This Row],[NA TR Hours]],Nurse[[#This Row],[Med Aide/Tech Hours]])</f>
        <v>174.23445652173916</v>
      </c>
      <c r="K354" s="4">
        <f>SUM(Nurse[[#This Row],[RN Hours (excl. Admin, DON)]],Nurse[[#This Row],[LPN Hours (excl. Admin)]],Nurse[[#This Row],[CNA Hours]],Nurse[[#This Row],[NA TR Hours]],Nurse[[#This Row],[Med Aide/Tech Hours]])</f>
        <v>152.32793478260868</v>
      </c>
      <c r="L354" s="4">
        <f>SUM(Nurse[[#This Row],[RN Hours (excl. Admin, DON)]],Nurse[[#This Row],[RN Admin Hours]],Nurse[[#This Row],[RN DON Hours]])</f>
        <v>43.022500000000001</v>
      </c>
      <c r="M354" s="4">
        <v>27.268152173913041</v>
      </c>
      <c r="N354" s="4">
        <v>10.53695652173913</v>
      </c>
      <c r="O354" s="4">
        <v>5.2173913043478262</v>
      </c>
      <c r="P354" s="4">
        <f>SUM(Nurse[[#This Row],[LPN Hours (excl. Admin)]],Nurse[[#This Row],[LPN Admin Hours]])</f>
        <v>37.777173913043477</v>
      </c>
      <c r="Q354" s="4">
        <v>31.625</v>
      </c>
      <c r="R354" s="4">
        <v>6.1521739130434785</v>
      </c>
      <c r="S354" s="4">
        <f>SUM(Nurse[[#This Row],[CNA Hours]],Nurse[[#This Row],[NA TR Hours]],Nurse[[#This Row],[Med Aide/Tech Hours]])</f>
        <v>93.434782608695656</v>
      </c>
      <c r="T354" s="4">
        <v>93.434782608695656</v>
      </c>
      <c r="U354" s="4">
        <v>0</v>
      </c>
      <c r="V354" s="4">
        <v>0</v>
      </c>
      <c r="W3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10.630434782608695</v>
      </c>
      <c r="X354" s="4">
        <v>4.3478260869565216E-2</v>
      </c>
      <c r="Y354" s="4">
        <v>0</v>
      </c>
      <c r="Z354" s="4">
        <v>0</v>
      </c>
      <c r="AA354" s="4">
        <v>3.847826086956522</v>
      </c>
      <c r="AB354" s="4">
        <v>0</v>
      </c>
      <c r="AC354" s="4">
        <v>6.7391304347826084</v>
      </c>
      <c r="AD354" s="4">
        <v>0</v>
      </c>
      <c r="AE354" s="4">
        <v>0</v>
      </c>
      <c r="AF354" s="1">
        <v>235643</v>
      </c>
      <c r="AG354" s="1">
        <v>5</v>
      </c>
      <c r="AH354"/>
    </row>
    <row r="355" spans="1:34" x14ac:dyDescent="0.25">
      <c r="A355" t="s">
        <v>433</v>
      </c>
      <c r="B355" t="s">
        <v>196</v>
      </c>
      <c r="C355" t="s">
        <v>547</v>
      </c>
      <c r="D355" t="s">
        <v>519</v>
      </c>
      <c r="E355" s="4">
        <v>133.07608695652175</v>
      </c>
      <c r="F355" s="4">
        <f>Nurse[[#This Row],[Total Nurse Staff Hours]]/Nurse[[#This Row],[MDS Census]]</f>
        <v>4.1787944131340344</v>
      </c>
      <c r="G355" s="4">
        <f>Nurse[[#This Row],[Total Direct Care Staff Hours]]/Nurse[[#This Row],[MDS Census]]</f>
        <v>4.0066045903781751</v>
      </c>
      <c r="H355" s="4">
        <f>Nurse[[#This Row],[Total RN Hours (w/ Admin, DON)]]/Nurse[[#This Row],[MDS Census]]</f>
        <v>0.45506003430531733</v>
      </c>
      <c r="I355" s="4">
        <f>Nurse[[#This Row],[RN Hours (excl. Admin, DON)]]/Nurse[[#This Row],[MDS Census]]</f>
        <v>0.33769909335947074</v>
      </c>
      <c r="J355" s="4">
        <f>SUM(Nurse[[#This Row],[RN Hours (excl. Admin, DON)]],Nurse[[#This Row],[RN Admin Hours]],Nurse[[#This Row],[RN DON Hours]],Nurse[[#This Row],[LPN Hours (excl. Admin)]],Nurse[[#This Row],[LPN Admin Hours]],Nurse[[#This Row],[CNA Hours]],Nurse[[#This Row],[NA TR Hours]],Nurse[[#This Row],[Med Aide/Tech Hours]])</f>
        <v>556.09760869565207</v>
      </c>
      <c r="K355" s="4">
        <f>SUM(Nurse[[#This Row],[RN Hours (excl. Admin, DON)]],Nurse[[#This Row],[LPN Hours (excl. Admin)]],Nurse[[#This Row],[CNA Hours]],Nurse[[#This Row],[NA TR Hours]],Nurse[[#This Row],[Med Aide/Tech Hours]])</f>
        <v>533.18326086956517</v>
      </c>
      <c r="L355" s="4">
        <f>SUM(Nurse[[#This Row],[RN Hours (excl. Admin, DON)]],Nurse[[#This Row],[RN Admin Hours]],Nurse[[#This Row],[RN DON Hours]])</f>
        <v>60.557608695652178</v>
      </c>
      <c r="M355" s="4">
        <v>44.939673913043485</v>
      </c>
      <c r="N355" s="4">
        <v>9.8788043478260867</v>
      </c>
      <c r="O355" s="4">
        <v>5.7391304347826084</v>
      </c>
      <c r="P355" s="4">
        <f>SUM(Nurse[[#This Row],[LPN Hours (excl. Admin)]],Nurse[[#This Row],[LPN Admin Hours]])</f>
        <v>176.60163043478255</v>
      </c>
      <c r="Q355" s="4">
        <v>169.3052173913043</v>
      </c>
      <c r="R355" s="4">
        <v>7.2964130434782604</v>
      </c>
      <c r="S355" s="4">
        <f>SUM(Nurse[[#This Row],[CNA Hours]],Nurse[[#This Row],[NA TR Hours]],Nurse[[#This Row],[Med Aide/Tech Hours]])</f>
        <v>318.93836956521733</v>
      </c>
      <c r="T355" s="4">
        <v>312.57445652173908</v>
      </c>
      <c r="U355" s="4">
        <v>6.3639130434782611</v>
      </c>
      <c r="V355" s="4">
        <v>0</v>
      </c>
      <c r="W3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190.37076086956523</v>
      </c>
      <c r="X355" s="4">
        <v>2</v>
      </c>
      <c r="Y355" s="4">
        <v>0</v>
      </c>
      <c r="Z355" s="4">
        <v>0</v>
      </c>
      <c r="AA355" s="4">
        <v>69.402173913043484</v>
      </c>
      <c r="AB355" s="4">
        <v>0</v>
      </c>
      <c r="AC355" s="4">
        <v>118.18597826086958</v>
      </c>
      <c r="AD355" s="4">
        <v>0.78260869565217395</v>
      </c>
      <c r="AE355" s="4">
        <v>0</v>
      </c>
      <c r="AF355" s="1">
        <v>235408</v>
      </c>
      <c r="AG355" s="1">
        <v>5</v>
      </c>
      <c r="AH355"/>
    </row>
    <row r="356" spans="1:34" x14ac:dyDescent="0.25">
      <c r="A356" t="s">
        <v>433</v>
      </c>
      <c r="B356" t="s">
        <v>102</v>
      </c>
      <c r="C356" t="s">
        <v>608</v>
      </c>
      <c r="D356" t="s">
        <v>506</v>
      </c>
      <c r="E356" s="4">
        <v>76</v>
      </c>
      <c r="F356" s="4">
        <f>Nurse[[#This Row],[Total Nurse Staff Hours]]/Nurse[[#This Row],[MDS Census]]</f>
        <v>4.3774842677345536</v>
      </c>
      <c r="G356" s="4">
        <f>Nurse[[#This Row],[Total Direct Care Staff Hours]]/Nurse[[#This Row],[MDS Census]]</f>
        <v>3.9768835812356977</v>
      </c>
      <c r="H356" s="4">
        <f>Nurse[[#This Row],[Total RN Hours (w/ Admin, DON)]]/Nurse[[#This Row],[MDS Census]]</f>
        <v>0.65471252860411899</v>
      </c>
      <c r="I356" s="4">
        <f>Nurse[[#This Row],[RN Hours (excl. Admin, DON)]]/Nurse[[#This Row],[MDS Census]]</f>
        <v>0.31936498855835238</v>
      </c>
      <c r="J356" s="4">
        <f>SUM(Nurse[[#This Row],[RN Hours (excl. Admin, DON)]],Nurse[[#This Row],[RN Admin Hours]],Nurse[[#This Row],[RN DON Hours]],Nurse[[#This Row],[LPN Hours (excl. Admin)]],Nurse[[#This Row],[LPN Admin Hours]],Nurse[[#This Row],[CNA Hours]],Nurse[[#This Row],[NA TR Hours]],Nurse[[#This Row],[Med Aide/Tech Hours]])</f>
        <v>332.68880434782608</v>
      </c>
      <c r="K356" s="4">
        <f>SUM(Nurse[[#This Row],[RN Hours (excl. Admin, DON)]],Nurse[[#This Row],[LPN Hours (excl. Admin)]],Nurse[[#This Row],[CNA Hours]],Nurse[[#This Row],[NA TR Hours]],Nurse[[#This Row],[Med Aide/Tech Hours]])</f>
        <v>302.24315217391302</v>
      </c>
      <c r="L356" s="4">
        <f>SUM(Nurse[[#This Row],[RN Hours (excl. Admin, DON)]],Nurse[[#This Row],[RN Admin Hours]],Nurse[[#This Row],[RN DON Hours]])</f>
        <v>49.758152173913047</v>
      </c>
      <c r="M356" s="4">
        <v>24.271739130434781</v>
      </c>
      <c r="N356" s="4">
        <v>20.383152173913043</v>
      </c>
      <c r="O356" s="4">
        <v>5.1032608695652177</v>
      </c>
      <c r="P356" s="4">
        <f>SUM(Nurse[[#This Row],[LPN Hours (excl. Admin)]],Nurse[[#This Row],[LPN Admin Hours]])</f>
        <v>57.114130434782609</v>
      </c>
      <c r="Q356" s="4">
        <v>52.154891304347828</v>
      </c>
      <c r="R356" s="4">
        <v>4.9592391304347823</v>
      </c>
      <c r="S356" s="4">
        <f>SUM(Nurse[[#This Row],[CNA Hours]],Nurse[[#This Row],[NA TR Hours]],Nurse[[#This Row],[Med Aide/Tech Hours]])</f>
        <v>225.81652173913042</v>
      </c>
      <c r="T356" s="4">
        <v>225.81652173913042</v>
      </c>
      <c r="U356" s="4">
        <v>0</v>
      </c>
      <c r="V356" s="4">
        <v>0</v>
      </c>
      <c r="W3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8.5203260869565227</v>
      </c>
      <c r="X356" s="4">
        <v>1.076086956521739</v>
      </c>
      <c r="Y356" s="4">
        <v>0</v>
      </c>
      <c r="Z356" s="4">
        <v>0</v>
      </c>
      <c r="AA356" s="4">
        <v>4.9809782608695654</v>
      </c>
      <c r="AB356" s="4">
        <v>0</v>
      </c>
      <c r="AC356" s="4">
        <v>2.4632608695652176</v>
      </c>
      <c r="AD356" s="4">
        <v>0</v>
      </c>
      <c r="AE356" s="4">
        <v>0</v>
      </c>
      <c r="AF356" s="1">
        <v>235249</v>
      </c>
      <c r="AG356" s="1">
        <v>5</v>
      </c>
      <c r="AH356"/>
    </row>
    <row r="357" spans="1:34" x14ac:dyDescent="0.25">
      <c r="A357" t="s">
        <v>433</v>
      </c>
      <c r="B357" t="s">
        <v>276</v>
      </c>
      <c r="C357" t="s">
        <v>629</v>
      </c>
      <c r="D357" t="s">
        <v>474</v>
      </c>
      <c r="E357" s="4">
        <v>126.57608695652173</v>
      </c>
      <c r="F357" s="4">
        <f>Nurse[[#This Row],[Total Nurse Staff Hours]]/Nurse[[#This Row],[MDS Census]]</f>
        <v>1.9500858737655646</v>
      </c>
      <c r="G357" s="4">
        <f>Nurse[[#This Row],[Total Direct Care Staff Hours]]/Nurse[[#This Row],[MDS Census]]</f>
        <v>1.8460498067840276</v>
      </c>
      <c r="H357" s="4">
        <f>Nurse[[#This Row],[Total RN Hours (w/ Admin, DON)]]/Nurse[[#This Row],[MDS Census]]</f>
        <v>0.2639330184628596</v>
      </c>
      <c r="I357" s="4">
        <f>Nurse[[#This Row],[RN Hours (excl. Admin, DON)]]/Nurse[[#This Row],[MDS Census]]</f>
        <v>0.15989695148132246</v>
      </c>
      <c r="J357" s="4">
        <f>SUM(Nurse[[#This Row],[RN Hours (excl. Admin, DON)]],Nurse[[#This Row],[RN Admin Hours]],Nurse[[#This Row],[RN DON Hours]],Nurse[[#This Row],[LPN Hours (excl. Admin)]],Nurse[[#This Row],[LPN Admin Hours]],Nurse[[#This Row],[CNA Hours]],Nurse[[#This Row],[NA TR Hours]],Nurse[[#This Row],[Med Aide/Tech Hours]])</f>
        <v>246.83423913043478</v>
      </c>
      <c r="K357" s="4">
        <f>SUM(Nurse[[#This Row],[RN Hours (excl. Admin, DON)]],Nurse[[#This Row],[LPN Hours (excl. Admin)]],Nurse[[#This Row],[CNA Hours]],Nurse[[#This Row],[NA TR Hours]],Nurse[[#This Row],[Med Aide/Tech Hours]])</f>
        <v>233.66576086956522</v>
      </c>
      <c r="L357" s="4">
        <f>SUM(Nurse[[#This Row],[RN Hours (excl. Admin, DON)]],Nurse[[#This Row],[RN Admin Hours]],Nurse[[#This Row],[RN DON Hours]])</f>
        <v>33.407608695652172</v>
      </c>
      <c r="M357" s="4">
        <v>20.239130434782609</v>
      </c>
      <c r="N357" s="4">
        <v>8.5597826086956523</v>
      </c>
      <c r="O357" s="4">
        <v>4.6086956521739131</v>
      </c>
      <c r="P357" s="4">
        <f>SUM(Nurse[[#This Row],[LPN Hours (excl. Admin)]],Nurse[[#This Row],[LPN Admin Hours]])</f>
        <v>66.932065217391298</v>
      </c>
      <c r="Q357" s="4">
        <v>66.932065217391298</v>
      </c>
      <c r="R357" s="4">
        <v>0</v>
      </c>
      <c r="S357" s="4">
        <f>SUM(Nurse[[#This Row],[CNA Hours]],Nurse[[#This Row],[NA TR Hours]],Nurse[[#This Row],[Med Aide/Tech Hours]])</f>
        <v>146.49456521739131</v>
      </c>
      <c r="T357" s="4">
        <v>146.49456521739131</v>
      </c>
      <c r="U357" s="4">
        <v>0</v>
      </c>
      <c r="V357" s="4">
        <v>0</v>
      </c>
      <c r="W3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7" s="4">
        <v>0</v>
      </c>
      <c r="Y357" s="4">
        <v>0</v>
      </c>
      <c r="Z357" s="4">
        <v>0</v>
      </c>
      <c r="AA357" s="4">
        <v>0</v>
      </c>
      <c r="AB357" s="4">
        <v>0</v>
      </c>
      <c r="AC357" s="4">
        <v>0</v>
      </c>
      <c r="AD357" s="4">
        <v>0</v>
      </c>
      <c r="AE357" s="4">
        <v>0</v>
      </c>
      <c r="AF357" s="1">
        <v>235527</v>
      </c>
      <c r="AG357" s="1">
        <v>5</v>
      </c>
      <c r="AH357"/>
    </row>
    <row r="358" spans="1:34" x14ac:dyDescent="0.25">
      <c r="A358" t="s">
        <v>433</v>
      </c>
      <c r="B358" t="s">
        <v>375</v>
      </c>
      <c r="C358" t="s">
        <v>610</v>
      </c>
      <c r="D358" t="s">
        <v>507</v>
      </c>
      <c r="E358" s="4">
        <v>70.565217391304344</v>
      </c>
      <c r="F358" s="4">
        <f>Nurse[[#This Row],[Total Nurse Staff Hours]]/Nurse[[#This Row],[MDS Census]]</f>
        <v>3.4879574861367852</v>
      </c>
      <c r="G358" s="4">
        <f>Nurse[[#This Row],[Total Direct Care Staff Hours]]/Nurse[[#This Row],[MDS Census]]</f>
        <v>3.0326494146642036</v>
      </c>
      <c r="H358" s="4">
        <f>Nurse[[#This Row],[Total RN Hours (w/ Admin, DON)]]/Nurse[[#This Row],[MDS Census]]</f>
        <v>0.73733518176216872</v>
      </c>
      <c r="I358" s="4">
        <f>Nurse[[#This Row],[RN Hours (excl. Admin, DON)]]/Nurse[[#This Row],[MDS Census]]</f>
        <v>0.46726124460874913</v>
      </c>
      <c r="J358" s="4">
        <f>SUM(Nurse[[#This Row],[RN Hours (excl. Admin, DON)]],Nurse[[#This Row],[RN Admin Hours]],Nurse[[#This Row],[RN DON Hours]],Nurse[[#This Row],[LPN Hours (excl. Admin)]],Nurse[[#This Row],[LPN Admin Hours]],Nurse[[#This Row],[CNA Hours]],Nurse[[#This Row],[NA TR Hours]],Nurse[[#This Row],[Med Aide/Tech Hours]])</f>
        <v>246.12847826086966</v>
      </c>
      <c r="K358" s="4">
        <f>SUM(Nurse[[#This Row],[RN Hours (excl. Admin, DON)]],Nurse[[#This Row],[LPN Hours (excl. Admin)]],Nurse[[#This Row],[CNA Hours]],Nurse[[#This Row],[NA TR Hours]],Nurse[[#This Row],[Med Aide/Tech Hours]])</f>
        <v>213.99956521739139</v>
      </c>
      <c r="L358" s="4">
        <f>SUM(Nurse[[#This Row],[RN Hours (excl. Admin, DON)]],Nurse[[#This Row],[RN Admin Hours]],Nurse[[#This Row],[RN DON Hours]])</f>
        <v>52.03021739130434</v>
      </c>
      <c r="M358" s="4">
        <v>32.972391304347816</v>
      </c>
      <c r="N358" s="4">
        <v>14.612173913043476</v>
      </c>
      <c r="O358" s="4">
        <v>4.4456521739130439</v>
      </c>
      <c r="P358" s="4">
        <f>SUM(Nurse[[#This Row],[LPN Hours (excl. Admin)]],Nurse[[#This Row],[LPN Admin Hours]])</f>
        <v>82.015652173913054</v>
      </c>
      <c r="Q358" s="4">
        <v>68.944565217391315</v>
      </c>
      <c r="R358" s="4">
        <v>13.071086956521739</v>
      </c>
      <c r="S358" s="4">
        <f>SUM(Nurse[[#This Row],[CNA Hours]],Nurse[[#This Row],[NA TR Hours]],Nurse[[#This Row],[Med Aide/Tech Hours]])</f>
        <v>112.08260869565225</v>
      </c>
      <c r="T358" s="4">
        <v>106.96956521739139</v>
      </c>
      <c r="U358" s="4">
        <v>5.1130434782608685</v>
      </c>
      <c r="V358" s="4">
        <v>0</v>
      </c>
      <c r="W3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8" s="4">
        <v>0</v>
      </c>
      <c r="Y358" s="4">
        <v>0</v>
      </c>
      <c r="Z358" s="4">
        <v>0</v>
      </c>
      <c r="AA358" s="4">
        <v>0</v>
      </c>
      <c r="AB358" s="4">
        <v>0</v>
      </c>
      <c r="AC358" s="4">
        <v>0</v>
      </c>
      <c r="AD358" s="4">
        <v>0</v>
      </c>
      <c r="AE358" s="4">
        <v>0</v>
      </c>
      <c r="AF358" s="1">
        <v>235661</v>
      </c>
      <c r="AG358" s="1">
        <v>5</v>
      </c>
      <c r="AH358"/>
    </row>
    <row r="359" spans="1:34" x14ac:dyDescent="0.25">
      <c r="A359" t="s">
        <v>433</v>
      </c>
      <c r="B359" t="s">
        <v>330</v>
      </c>
      <c r="C359" t="s">
        <v>646</v>
      </c>
      <c r="D359" t="s">
        <v>525</v>
      </c>
      <c r="E359" s="4">
        <v>69.967391304347828</v>
      </c>
      <c r="F359" s="4">
        <f>Nurse[[#This Row],[Total Nurse Staff Hours]]/Nurse[[#This Row],[MDS Census]]</f>
        <v>4.0371679353736214</v>
      </c>
      <c r="G359" s="4">
        <f>Nurse[[#This Row],[Total Direct Care Staff Hours]]/Nurse[[#This Row],[MDS Census]]</f>
        <v>3.9606959763865155</v>
      </c>
      <c r="H359" s="4">
        <f>Nurse[[#This Row],[Total RN Hours (w/ Admin, DON)]]/Nurse[[#This Row],[MDS Census]]</f>
        <v>0.73034798819325775</v>
      </c>
      <c r="I359" s="4">
        <f>Nurse[[#This Row],[RN Hours (excl. Admin, DON)]]/Nurse[[#This Row],[MDS Census]]</f>
        <v>0.65387602920615195</v>
      </c>
      <c r="J359" s="4">
        <f>SUM(Nurse[[#This Row],[RN Hours (excl. Admin, DON)]],Nurse[[#This Row],[RN Admin Hours]],Nurse[[#This Row],[RN DON Hours]],Nurse[[#This Row],[LPN Hours (excl. Admin)]],Nurse[[#This Row],[LPN Admin Hours]],Nurse[[#This Row],[CNA Hours]],Nurse[[#This Row],[NA TR Hours]],Nurse[[#This Row],[Med Aide/Tech Hours]])</f>
        <v>282.47010869565219</v>
      </c>
      <c r="K359" s="4">
        <f>SUM(Nurse[[#This Row],[RN Hours (excl. Admin, DON)]],Nurse[[#This Row],[LPN Hours (excl. Admin)]],Nurse[[#This Row],[CNA Hours]],Nurse[[#This Row],[NA TR Hours]],Nurse[[#This Row],[Med Aide/Tech Hours]])</f>
        <v>277.11956521739131</v>
      </c>
      <c r="L359" s="4">
        <f>SUM(Nurse[[#This Row],[RN Hours (excl. Admin, DON)]],Nurse[[#This Row],[RN Admin Hours]],Nurse[[#This Row],[RN DON Hours]])</f>
        <v>51.100543478260875</v>
      </c>
      <c r="M359" s="4">
        <v>45.75</v>
      </c>
      <c r="N359" s="4">
        <v>0.15489130434782608</v>
      </c>
      <c r="O359" s="4">
        <v>5.1956521739130439</v>
      </c>
      <c r="P359" s="4">
        <f>SUM(Nurse[[#This Row],[LPN Hours (excl. Admin)]],Nurse[[#This Row],[LPN Admin Hours]])</f>
        <v>63.883152173913047</v>
      </c>
      <c r="Q359" s="4">
        <v>63.883152173913047</v>
      </c>
      <c r="R359" s="4">
        <v>0</v>
      </c>
      <c r="S359" s="4">
        <f>SUM(Nurse[[#This Row],[CNA Hours]],Nurse[[#This Row],[NA TR Hours]],Nurse[[#This Row],[Med Aide/Tech Hours]])</f>
        <v>167.48641304347825</v>
      </c>
      <c r="T359" s="4">
        <v>167.48641304347825</v>
      </c>
      <c r="U359" s="4">
        <v>0</v>
      </c>
      <c r="V359" s="4">
        <v>0</v>
      </c>
      <c r="W3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3.1576086956521738</v>
      </c>
      <c r="X359" s="4">
        <v>0.28260869565217389</v>
      </c>
      <c r="Y359" s="4">
        <v>0</v>
      </c>
      <c r="Z359" s="4">
        <v>0</v>
      </c>
      <c r="AA359" s="4">
        <v>0.13043478260869565</v>
      </c>
      <c r="AB359" s="4">
        <v>0</v>
      </c>
      <c r="AC359" s="4">
        <v>2.7445652173913042</v>
      </c>
      <c r="AD359" s="4">
        <v>0</v>
      </c>
      <c r="AE359" s="4">
        <v>0</v>
      </c>
      <c r="AF359" s="1">
        <v>235608</v>
      </c>
      <c r="AG359" s="1">
        <v>5</v>
      </c>
      <c r="AH359"/>
    </row>
    <row r="360" spans="1:34" x14ac:dyDescent="0.25">
      <c r="A360" t="s">
        <v>433</v>
      </c>
      <c r="B360" t="s">
        <v>285</v>
      </c>
      <c r="C360" t="s">
        <v>550</v>
      </c>
      <c r="D360" t="s">
        <v>474</v>
      </c>
      <c r="E360" s="4">
        <v>91.141304347826093</v>
      </c>
      <c r="F360" s="4">
        <f>Nurse[[#This Row],[Total Nurse Staff Hours]]/Nurse[[#This Row],[MDS Census]]</f>
        <v>3.96024686940966</v>
      </c>
      <c r="G360" s="4">
        <f>Nurse[[#This Row],[Total Direct Care Staff Hours]]/Nurse[[#This Row],[MDS Census]]</f>
        <v>3.5992856290995823</v>
      </c>
      <c r="H360" s="4">
        <f>Nurse[[#This Row],[Total RN Hours (w/ Admin, DON)]]/Nurse[[#This Row],[MDS Census]]</f>
        <v>0.64794036970781155</v>
      </c>
      <c r="I360" s="4">
        <f>Nurse[[#This Row],[RN Hours (excl. Admin, DON)]]/Nurse[[#This Row],[MDS Census]]</f>
        <v>0.46926893261776992</v>
      </c>
      <c r="J360" s="4">
        <f>SUM(Nurse[[#This Row],[RN Hours (excl. Admin, DON)]],Nurse[[#This Row],[RN Admin Hours]],Nurse[[#This Row],[RN DON Hours]],Nurse[[#This Row],[LPN Hours (excl. Admin)]],Nurse[[#This Row],[LPN Admin Hours]],Nurse[[#This Row],[CNA Hours]],Nurse[[#This Row],[NA TR Hours]],Nurse[[#This Row],[Med Aide/Tech Hours]])</f>
        <v>360.9420652173913</v>
      </c>
      <c r="K360" s="4">
        <f>SUM(Nurse[[#This Row],[RN Hours (excl. Admin, DON)]],Nurse[[#This Row],[LPN Hours (excl. Admin)]],Nurse[[#This Row],[CNA Hours]],Nurse[[#This Row],[NA TR Hours]],Nurse[[#This Row],[Med Aide/Tech Hours]])</f>
        <v>328.04358695652172</v>
      </c>
      <c r="L360" s="4">
        <f>SUM(Nurse[[#This Row],[RN Hours (excl. Admin, DON)]],Nurse[[#This Row],[RN Admin Hours]],Nurse[[#This Row],[RN DON Hours]])</f>
        <v>59.054130434782614</v>
      </c>
      <c r="M360" s="4">
        <v>42.769782608695664</v>
      </c>
      <c r="N360" s="4">
        <v>9.3713043478260865</v>
      </c>
      <c r="O360" s="4">
        <v>6.9130434782608692</v>
      </c>
      <c r="P360" s="4">
        <f>SUM(Nurse[[#This Row],[LPN Hours (excl. Admin)]],Nurse[[#This Row],[LPN Admin Hours]])</f>
        <v>112.10000000000001</v>
      </c>
      <c r="Q360" s="4">
        <v>95.485869565217399</v>
      </c>
      <c r="R360" s="4">
        <v>16.614130434782606</v>
      </c>
      <c r="S360" s="4">
        <f>SUM(Nurse[[#This Row],[CNA Hours]],Nurse[[#This Row],[NA TR Hours]],Nurse[[#This Row],[Med Aide/Tech Hours]])</f>
        <v>189.78793478260869</v>
      </c>
      <c r="T360" s="4">
        <v>189.78793478260869</v>
      </c>
      <c r="U360" s="4">
        <v>0</v>
      </c>
      <c r="V360" s="4">
        <v>0</v>
      </c>
      <c r="W3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60" s="4">
        <v>0</v>
      </c>
      <c r="Y360" s="4">
        <v>0</v>
      </c>
      <c r="Z360" s="4">
        <v>0</v>
      </c>
      <c r="AA360" s="4">
        <v>0</v>
      </c>
      <c r="AB360" s="4">
        <v>0</v>
      </c>
      <c r="AC360" s="4">
        <v>0</v>
      </c>
      <c r="AD360" s="4">
        <v>0</v>
      </c>
      <c r="AE360" s="4">
        <v>0</v>
      </c>
      <c r="AF360" s="1">
        <v>235541</v>
      </c>
      <c r="AG360" s="1">
        <v>5</v>
      </c>
      <c r="AH360"/>
    </row>
    <row r="361" spans="1:34" x14ac:dyDescent="0.25">
      <c r="A361" t="s">
        <v>433</v>
      </c>
      <c r="B361" t="s">
        <v>260</v>
      </c>
      <c r="C361" t="s">
        <v>701</v>
      </c>
      <c r="D361" t="s">
        <v>501</v>
      </c>
      <c r="E361" s="4">
        <v>80.369565217391298</v>
      </c>
      <c r="F361" s="4">
        <f>Nurse[[#This Row],[Total Nurse Staff Hours]]/Nurse[[#This Row],[MDS Census]]</f>
        <v>3.8646416012983504</v>
      </c>
      <c r="G361" s="4">
        <f>Nurse[[#This Row],[Total Direct Care Staff Hours]]/Nurse[[#This Row],[MDS Census]]</f>
        <v>3.7832242358669199</v>
      </c>
      <c r="H361" s="4">
        <f>Nurse[[#This Row],[Total RN Hours (w/ Admin, DON)]]/Nurse[[#This Row],[MDS Census]]</f>
        <v>0.44726805517987556</v>
      </c>
      <c r="I361" s="4">
        <f>Nurse[[#This Row],[RN Hours (excl. Admin, DON)]]/Nurse[[#This Row],[MDS Census]]</f>
        <v>0.36585068974844465</v>
      </c>
      <c r="J361" s="4">
        <f>SUM(Nurse[[#This Row],[RN Hours (excl. Admin, DON)]],Nurse[[#This Row],[RN Admin Hours]],Nurse[[#This Row],[RN DON Hours]],Nurse[[#This Row],[LPN Hours (excl. Admin)]],Nurse[[#This Row],[LPN Admin Hours]],Nurse[[#This Row],[CNA Hours]],Nurse[[#This Row],[NA TR Hours]],Nurse[[#This Row],[Med Aide/Tech Hours]])</f>
        <v>310.59956521739133</v>
      </c>
      <c r="K361" s="4">
        <f>SUM(Nurse[[#This Row],[RN Hours (excl. Admin, DON)]],Nurse[[#This Row],[LPN Hours (excl. Admin)]],Nurse[[#This Row],[CNA Hours]],Nurse[[#This Row],[NA TR Hours]],Nurse[[#This Row],[Med Aide/Tech Hours]])</f>
        <v>304.05608695652177</v>
      </c>
      <c r="L361" s="4">
        <f>SUM(Nurse[[#This Row],[RN Hours (excl. Admin, DON)]],Nurse[[#This Row],[RN Admin Hours]],Nurse[[#This Row],[RN DON Hours]])</f>
        <v>35.946739130434779</v>
      </c>
      <c r="M361" s="4">
        <v>29.403260869565212</v>
      </c>
      <c r="N361" s="4">
        <v>1.0652173913043479</v>
      </c>
      <c r="O361" s="4">
        <v>5.4782608695652177</v>
      </c>
      <c r="P361" s="4">
        <f>SUM(Nurse[[#This Row],[LPN Hours (excl. Admin)]],Nurse[[#This Row],[LPN Admin Hours]])</f>
        <v>106.25434782608696</v>
      </c>
      <c r="Q361" s="4">
        <v>106.25434782608696</v>
      </c>
      <c r="R361" s="4">
        <v>0</v>
      </c>
      <c r="S361" s="4">
        <f>SUM(Nurse[[#This Row],[CNA Hours]],Nurse[[#This Row],[NA TR Hours]],Nurse[[#This Row],[Med Aide/Tech Hours]])</f>
        <v>168.39847826086961</v>
      </c>
      <c r="T361" s="4">
        <v>149.88826086956524</v>
      </c>
      <c r="U361" s="4">
        <v>18.510217391304355</v>
      </c>
      <c r="V361" s="4">
        <v>0</v>
      </c>
      <c r="W3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1.0652173913043479</v>
      </c>
      <c r="X361" s="4">
        <v>0</v>
      </c>
      <c r="Y361" s="4">
        <v>1.0652173913043479</v>
      </c>
      <c r="Z361" s="4">
        <v>0</v>
      </c>
      <c r="AA361" s="4">
        <v>0</v>
      </c>
      <c r="AB361" s="4">
        <v>0</v>
      </c>
      <c r="AC361" s="4">
        <v>0</v>
      </c>
      <c r="AD361" s="4">
        <v>0</v>
      </c>
      <c r="AE361" s="4">
        <v>0</v>
      </c>
      <c r="AF361" s="1">
        <v>235508</v>
      </c>
      <c r="AG361" s="1">
        <v>5</v>
      </c>
      <c r="AH361"/>
    </row>
    <row r="362" spans="1:34" x14ac:dyDescent="0.25">
      <c r="A362" t="s">
        <v>433</v>
      </c>
      <c r="B362" t="s">
        <v>278</v>
      </c>
      <c r="C362" t="s">
        <v>717</v>
      </c>
      <c r="D362" t="s">
        <v>501</v>
      </c>
      <c r="E362" s="4">
        <v>78.271739130434781</v>
      </c>
      <c r="F362" s="4">
        <f>Nurse[[#This Row],[Total Nurse Staff Hours]]/Nurse[[#This Row],[MDS Census]]</f>
        <v>3.495721427579503</v>
      </c>
      <c r="G362" s="4">
        <f>Nurse[[#This Row],[Total Direct Care Staff Hours]]/Nurse[[#This Row],[MDS Census]]</f>
        <v>3.4058672406610193</v>
      </c>
      <c r="H362" s="4">
        <f>Nurse[[#This Row],[Total RN Hours (w/ Admin, DON)]]/Nurse[[#This Row],[MDS Census]]</f>
        <v>0.39584779891681721</v>
      </c>
      <c r="I362" s="4">
        <f>Nurse[[#This Row],[RN Hours (excl. Admin, DON)]]/Nurse[[#This Row],[MDS Census]]</f>
        <v>0.30599361199833369</v>
      </c>
      <c r="J362" s="4">
        <f>SUM(Nurse[[#This Row],[RN Hours (excl. Admin, DON)]],Nurse[[#This Row],[RN Admin Hours]],Nurse[[#This Row],[RN DON Hours]],Nurse[[#This Row],[LPN Hours (excl. Admin)]],Nurse[[#This Row],[LPN Admin Hours]],Nurse[[#This Row],[CNA Hours]],Nurse[[#This Row],[NA TR Hours]],Nurse[[#This Row],[Med Aide/Tech Hours]])</f>
        <v>273.61619565217393</v>
      </c>
      <c r="K362" s="4">
        <f>SUM(Nurse[[#This Row],[RN Hours (excl. Admin, DON)]],Nurse[[#This Row],[LPN Hours (excl. Admin)]],Nurse[[#This Row],[CNA Hours]],Nurse[[#This Row],[NA TR Hours]],Nurse[[#This Row],[Med Aide/Tech Hours]])</f>
        <v>266.58315217391305</v>
      </c>
      <c r="L362" s="4">
        <f>SUM(Nurse[[#This Row],[RN Hours (excl. Admin, DON)]],Nurse[[#This Row],[RN Admin Hours]],Nurse[[#This Row],[RN DON Hours]])</f>
        <v>30.983695652173921</v>
      </c>
      <c r="M362" s="4">
        <v>23.950652173913053</v>
      </c>
      <c r="N362" s="4">
        <v>1.3917391304347826</v>
      </c>
      <c r="O362" s="4">
        <v>5.6413043478260869</v>
      </c>
      <c r="P362" s="4">
        <f>SUM(Nurse[[#This Row],[LPN Hours (excl. Admin)]],Nurse[[#This Row],[LPN Admin Hours]])</f>
        <v>77.343260869565214</v>
      </c>
      <c r="Q362" s="4">
        <v>77.343260869565214</v>
      </c>
      <c r="R362" s="4">
        <v>0</v>
      </c>
      <c r="S362" s="4">
        <f>SUM(Nurse[[#This Row],[CNA Hours]],Nurse[[#This Row],[NA TR Hours]],Nurse[[#This Row],[Med Aide/Tech Hours]])</f>
        <v>165.28923913043477</v>
      </c>
      <c r="T362" s="4">
        <v>165.28923913043477</v>
      </c>
      <c r="U362" s="4">
        <v>0</v>
      </c>
      <c r="V362" s="4">
        <v>0</v>
      </c>
      <c r="W3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46.872282608695656</v>
      </c>
      <c r="X362" s="4">
        <v>6.7717391304347823</v>
      </c>
      <c r="Y362" s="4">
        <v>0.52173913043478259</v>
      </c>
      <c r="Z362" s="4">
        <v>0</v>
      </c>
      <c r="AA362" s="4">
        <v>14.377717391304348</v>
      </c>
      <c r="AB362" s="4">
        <v>0</v>
      </c>
      <c r="AC362" s="4">
        <v>25.201086956521738</v>
      </c>
      <c r="AD362" s="4">
        <v>0</v>
      </c>
      <c r="AE362" s="4">
        <v>0</v>
      </c>
      <c r="AF362" s="1">
        <v>235529</v>
      </c>
      <c r="AG362" s="1">
        <v>5</v>
      </c>
      <c r="AH362"/>
    </row>
    <row r="363" spans="1:34" x14ac:dyDescent="0.25">
      <c r="A363" t="s">
        <v>433</v>
      </c>
      <c r="B363" t="s">
        <v>205</v>
      </c>
      <c r="C363" t="s">
        <v>691</v>
      </c>
      <c r="D363" t="s">
        <v>501</v>
      </c>
      <c r="E363" s="4">
        <v>35.336956521739133</v>
      </c>
      <c r="F363" s="4">
        <f>Nurse[[#This Row],[Total Nurse Staff Hours]]/Nurse[[#This Row],[MDS Census]]</f>
        <v>3.9565702860658263</v>
      </c>
      <c r="G363" s="4">
        <f>Nurse[[#This Row],[Total Direct Care Staff Hours]]/Nurse[[#This Row],[MDS Census]]</f>
        <v>3.7371916333435866</v>
      </c>
      <c r="H363" s="4">
        <f>Nurse[[#This Row],[Total RN Hours (w/ Admin, DON)]]/Nurse[[#This Row],[MDS Census]]</f>
        <v>0.80600123039064886</v>
      </c>
      <c r="I363" s="4">
        <f>Nurse[[#This Row],[RN Hours (excl. Admin, DON)]]/Nurse[[#This Row],[MDS Census]]</f>
        <v>0.58662257766840964</v>
      </c>
      <c r="J363" s="4">
        <f>SUM(Nurse[[#This Row],[RN Hours (excl. Admin, DON)]],Nurse[[#This Row],[RN Admin Hours]],Nurse[[#This Row],[RN DON Hours]],Nurse[[#This Row],[LPN Hours (excl. Admin)]],Nurse[[#This Row],[LPN Admin Hours]],Nurse[[#This Row],[CNA Hours]],Nurse[[#This Row],[NA TR Hours]],Nurse[[#This Row],[Med Aide/Tech Hours]])</f>
        <v>139.81315217391307</v>
      </c>
      <c r="K363" s="4">
        <f>SUM(Nurse[[#This Row],[RN Hours (excl. Admin, DON)]],Nurse[[#This Row],[LPN Hours (excl. Admin)]],Nurse[[#This Row],[CNA Hours]],Nurse[[#This Row],[NA TR Hours]],Nurse[[#This Row],[Med Aide/Tech Hours]])</f>
        <v>132.06097826086958</v>
      </c>
      <c r="L363" s="4">
        <f>SUM(Nurse[[#This Row],[RN Hours (excl. Admin, DON)]],Nurse[[#This Row],[RN Admin Hours]],Nurse[[#This Row],[RN DON Hours]])</f>
        <v>28.481630434782605</v>
      </c>
      <c r="M363" s="4">
        <v>20.729456521739127</v>
      </c>
      <c r="N363" s="4">
        <v>3.1434782608695655</v>
      </c>
      <c r="O363" s="4">
        <v>4.6086956521739131</v>
      </c>
      <c r="P363" s="4">
        <f>SUM(Nurse[[#This Row],[LPN Hours (excl. Admin)]],Nurse[[#This Row],[LPN Admin Hours]])</f>
        <v>34.013043478260862</v>
      </c>
      <c r="Q363" s="4">
        <v>34.013043478260862</v>
      </c>
      <c r="R363" s="4">
        <v>0</v>
      </c>
      <c r="S363" s="4">
        <f>SUM(Nurse[[#This Row],[CNA Hours]],Nurse[[#This Row],[NA TR Hours]],Nurse[[#This Row],[Med Aide/Tech Hours]])</f>
        <v>77.318478260869583</v>
      </c>
      <c r="T363" s="4">
        <v>77.318478260869583</v>
      </c>
      <c r="U363" s="4">
        <v>0</v>
      </c>
      <c r="V363" s="4">
        <v>0</v>
      </c>
      <c r="W3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1.4490217391304347</v>
      </c>
      <c r="X363" s="4">
        <v>1.4490217391304347</v>
      </c>
      <c r="Y363" s="4">
        <v>0</v>
      </c>
      <c r="Z363" s="4">
        <v>0</v>
      </c>
      <c r="AA363" s="4">
        <v>0</v>
      </c>
      <c r="AB363" s="4">
        <v>0</v>
      </c>
      <c r="AC363" s="4">
        <v>0</v>
      </c>
      <c r="AD363" s="4">
        <v>0</v>
      </c>
      <c r="AE363" s="4">
        <v>0</v>
      </c>
      <c r="AF363" s="1">
        <v>235430</v>
      </c>
      <c r="AG363" s="1">
        <v>5</v>
      </c>
      <c r="AH363"/>
    </row>
    <row r="364" spans="1:34" x14ac:dyDescent="0.25">
      <c r="A364" t="s">
        <v>433</v>
      </c>
      <c r="B364" t="s">
        <v>407</v>
      </c>
      <c r="C364" t="s">
        <v>557</v>
      </c>
      <c r="D364" t="s">
        <v>470</v>
      </c>
      <c r="E364" s="4">
        <v>24.206521739130434</v>
      </c>
      <c r="F364" s="4">
        <f>Nurse[[#This Row],[Total Nurse Staff Hours]]/Nurse[[#This Row],[MDS Census]]</f>
        <v>4.7654422990570291</v>
      </c>
      <c r="G364" s="4">
        <f>Nurse[[#This Row],[Total Direct Care Staff Hours]]/Nurse[[#This Row],[MDS Census]]</f>
        <v>4.1946295464750802</v>
      </c>
      <c r="H364" s="4">
        <f>Nurse[[#This Row],[Total RN Hours (w/ Admin, DON)]]/Nurse[[#This Row],[MDS Census]]</f>
        <v>1.2623664122137401</v>
      </c>
      <c r="I364" s="4">
        <f>Nurse[[#This Row],[RN Hours (excl. Admin, DON)]]/Nurse[[#This Row],[MDS Census]]</f>
        <v>0.69155365963179138</v>
      </c>
      <c r="J364" s="4">
        <f>SUM(Nurse[[#This Row],[RN Hours (excl. Admin, DON)]],Nurse[[#This Row],[RN Admin Hours]],Nurse[[#This Row],[RN DON Hours]],Nurse[[#This Row],[LPN Hours (excl. Admin)]],Nurse[[#This Row],[LPN Admin Hours]],Nurse[[#This Row],[CNA Hours]],Nurse[[#This Row],[NA TR Hours]],Nurse[[#This Row],[Med Aide/Tech Hours]])</f>
        <v>115.35478260869569</v>
      </c>
      <c r="K364" s="4">
        <f>SUM(Nurse[[#This Row],[RN Hours (excl. Admin, DON)]],Nurse[[#This Row],[LPN Hours (excl. Admin)]],Nurse[[#This Row],[CNA Hours]],Nurse[[#This Row],[NA TR Hours]],Nurse[[#This Row],[Med Aide/Tech Hours]])</f>
        <v>101.53739130434786</v>
      </c>
      <c r="L364" s="4">
        <f>SUM(Nurse[[#This Row],[RN Hours (excl. Admin, DON)]],Nurse[[#This Row],[RN Admin Hours]],Nurse[[#This Row],[RN DON Hours]])</f>
        <v>30.55749999999999</v>
      </c>
      <c r="M364" s="4">
        <v>16.740108695652168</v>
      </c>
      <c r="N364" s="4">
        <v>8.75565217391304</v>
      </c>
      <c r="O364" s="4">
        <v>5.0617391304347823</v>
      </c>
      <c r="P364" s="4">
        <f>SUM(Nurse[[#This Row],[LPN Hours (excl. Admin)]],Nurse[[#This Row],[LPN Admin Hours]])</f>
        <v>32.362173913043485</v>
      </c>
      <c r="Q364" s="4">
        <v>32.362173913043485</v>
      </c>
      <c r="R364" s="4">
        <v>0</v>
      </c>
      <c r="S364" s="4">
        <f>SUM(Nurse[[#This Row],[CNA Hours]],Nurse[[#This Row],[NA TR Hours]],Nurse[[#This Row],[Med Aide/Tech Hours]])</f>
        <v>52.435108695652211</v>
      </c>
      <c r="T364" s="4">
        <v>52.435108695652211</v>
      </c>
      <c r="U364" s="4">
        <v>0</v>
      </c>
      <c r="V364" s="4">
        <v>0</v>
      </c>
      <c r="W3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64" s="4">
        <v>0</v>
      </c>
      <c r="Y364" s="4">
        <v>0</v>
      </c>
      <c r="Z364" s="4">
        <v>0</v>
      </c>
      <c r="AA364" s="4">
        <v>0</v>
      </c>
      <c r="AB364" s="4">
        <v>0</v>
      </c>
      <c r="AC364" s="4">
        <v>0</v>
      </c>
      <c r="AD364" s="4">
        <v>0</v>
      </c>
      <c r="AE364" s="4">
        <v>0</v>
      </c>
      <c r="AF364" s="1">
        <v>235727</v>
      </c>
      <c r="AG364" s="1">
        <v>5</v>
      </c>
      <c r="AH364"/>
    </row>
    <row r="365" spans="1:34" x14ac:dyDescent="0.25">
      <c r="A365" t="s">
        <v>433</v>
      </c>
      <c r="B365" t="s">
        <v>355</v>
      </c>
      <c r="C365" t="s">
        <v>740</v>
      </c>
      <c r="D365" t="s">
        <v>470</v>
      </c>
      <c r="E365" s="4">
        <v>56.489130434782609</v>
      </c>
      <c r="F365" s="4">
        <f>Nurse[[#This Row],[Total Nurse Staff Hours]]/Nurse[[#This Row],[MDS Census]]</f>
        <v>4.1081604771983846</v>
      </c>
      <c r="G365" s="4">
        <f>Nurse[[#This Row],[Total Direct Care Staff Hours]]/Nurse[[#This Row],[MDS Census]]</f>
        <v>3.7211083317298455</v>
      </c>
      <c r="H365" s="4">
        <f>Nurse[[#This Row],[Total RN Hours (w/ Admin, DON)]]/Nurse[[#This Row],[MDS Census]]</f>
        <v>0.96524533384644995</v>
      </c>
      <c r="I365" s="4">
        <f>Nurse[[#This Row],[RN Hours (excl. Admin, DON)]]/Nurse[[#This Row],[MDS Census]]</f>
        <v>0.68402539926880901</v>
      </c>
      <c r="J365" s="4">
        <f>SUM(Nurse[[#This Row],[RN Hours (excl. Admin, DON)]],Nurse[[#This Row],[RN Admin Hours]],Nurse[[#This Row],[RN DON Hours]],Nurse[[#This Row],[LPN Hours (excl. Admin)]],Nurse[[#This Row],[LPN Admin Hours]],Nurse[[#This Row],[CNA Hours]],Nurse[[#This Row],[NA TR Hours]],Nurse[[#This Row],[Med Aide/Tech Hours]])</f>
        <v>232.06641304347832</v>
      </c>
      <c r="K365" s="4">
        <f>SUM(Nurse[[#This Row],[RN Hours (excl. Admin, DON)]],Nurse[[#This Row],[LPN Hours (excl. Admin)]],Nurse[[#This Row],[CNA Hours]],Nurse[[#This Row],[NA TR Hours]],Nurse[[#This Row],[Med Aide/Tech Hours]])</f>
        <v>210.20217391304357</v>
      </c>
      <c r="L365" s="4">
        <f>SUM(Nurse[[#This Row],[RN Hours (excl. Admin, DON)]],Nurse[[#This Row],[RN Admin Hours]],Nurse[[#This Row],[RN DON Hours]])</f>
        <v>54.525869565217398</v>
      </c>
      <c r="M365" s="4">
        <v>38.640000000000008</v>
      </c>
      <c r="N365" s="4">
        <v>11.402173913043478</v>
      </c>
      <c r="O365" s="4">
        <v>4.4836956521739131</v>
      </c>
      <c r="P365" s="4">
        <f>SUM(Nurse[[#This Row],[LPN Hours (excl. Admin)]],Nurse[[#This Row],[LPN Admin Hours]])</f>
        <v>70.738695652173945</v>
      </c>
      <c r="Q365" s="4">
        <v>64.760326086956553</v>
      </c>
      <c r="R365" s="4">
        <v>5.97836956521739</v>
      </c>
      <c r="S365" s="4">
        <f>SUM(Nurse[[#This Row],[CNA Hours]],Nurse[[#This Row],[NA TR Hours]],Nurse[[#This Row],[Med Aide/Tech Hours]])</f>
        <v>106.80184782608698</v>
      </c>
      <c r="T365" s="4">
        <v>106.80184782608698</v>
      </c>
      <c r="U365" s="4">
        <v>0</v>
      </c>
      <c r="V365" s="4">
        <v>0</v>
      </c>
      <c r="W3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65" s="4">
        <v>0</v>
      </c>
      <c r="Y365" s="4">
        <v>0</v>
      </c>
      <c r="Z365" s="4">
        <v>0</v>
      </c>
      <c r="AA365" s="4">
        <v>0</v>
      </c>
      <c r="AB365" s="4">
        <v>0</v>
      </c>
      <c r="AC365" s="4">
        <v>0</v>
      </c>
      <c r="AD365" s="4">
        <v>0</v>
      </c>
      <c r="AE365" s="4">
        <v>0</v>
      </c>
      <c r="AF365" s="1">
        <v>235639</v>
      </c>
      <c r="AG365" s="1">
        <v>5</v>
      </c>
      <c r="AH365"/>
    </row>
    <row r="366" spans="1:34" x14ac:dyDescent="0.25">
      <c r="A366" t="s">
        <v>433</v>
      </c>
      <c r="B366" t="s">
        <v>220</v>
      </c>
      <c r="C366" t="s">
        <v>573</v>
      </c>
      <c r="D366" t="s">
        <v>462</v>
      </c>
      <c r="E366" s="4">
        <v>58.880434782608695</v>
      </c>
      <c r="F366" s="4">
        <f>Nurse[[#This Row],[Total Nurse Staff Hours]]/Nurse[[#This Row],[MDS Census]]</f>
        <v>3.165290751338381</v>
      </c>
      <c r="G366" s="4">
        <f>Nurse[[#This Row],[Total Direct Care Staff Hours]]/Nurse[[#This Row],[MDS Census]]</f>
        <v>2.847583533321028</v>
      </c>
      <c r="H366" s="4">
        <f>Nurse[[#This Row],[Total RN Hours (w/ Admin, DON)]]/Nurse[[#This Row],[MDS Census]]</f>
        <v>0.56785120915635956</v>
      </c>
      <c r="I366" s="4">
        <f>Nurse[[#This Row],[RN Hours (excl. Admin, DON)]]/Nurse[[#This Row],[MDS Census]]</f>
        <v>0.29728262876130707</v>
      </c>
      <c r="J366" s="4">
        <f>SUM(Nurse[[#This Row],[RN Hours (excl. Admin, DON)]],Nurse[[#This Row],[RN Admin Hours]],Nurse[[#This Row],[RN DON Hours]],Nurse[[#This Row],[LPN Hours (excl. Admin)]],Nurse[[#This Row],[LPN Admin Hours]],Nurse[[#This Row],[CNA Hours]],Nurse[[#This Row],[NA TR Hours]],Nurse[[#This Row],[Med Aide/Tech Hours]])</f>
        <v>186.37369565217401</v>
      </c>
      <c r="K366" s="4">
        <f>SUM(Nurse[[#This Row],[RN Hours (excl. Admin, DON)]],Nurse[[#This Row],[LPN Hours (excl. Admin)]],Nurse[[#This Row],[CNA Hours]],Nurse[[#This Row],[NA TR Hours]],Nurse[[#This Row],[Med Aide/Tech Hours]])</f>
        <v>167.66695652173922</v>
      </c>
      <c r="L366" s="4">
        <f>SUM(Nurse[[#This Row],[RN Hours (excl. Admin, DON)]],Nurse[[#This Row],[RN Admin Hours]],Nurse[[#This Row],[RN DON Hours]])</f>
        <v>33.435326086956522</v>
      </c>
      <c r="M366" s="4">
        <v>17.504130434782613</v>
      </c>
      <c r="N366" s="4">
        <v>11.202934782608693</v>
      </c>
      <c r="O366" s="4">
        <v>4.7282608695652177</v>
      </c>
      <c r="P366" s="4">
        <f>SUM(Nurse[[#This Row],[LPN Hours (excl. Admin)]],Nurse[[#This Row],[LPN Admin Hours]])</f>
        <v>56.405434782608708</v>
      </c>
      <c r="Q366" s="4">
        <v>53.629891304347836</v>
      </c>
      <c r="R366" s="4">
        <v>2.7755434782608686</v>
      </c>
      <c r="S366" s="4">
        <f>SUM(Nurse[[#This Row],[CNA Hours]],Nurse[[#This Row],[NA TR Hours]],Nurse[[#This Row],[Med Aide/Tech Hours]])</f>
        <v>96.532934782608777</v>
      </c>
      <c r="T366" s="4">
        <v>95.255869565217466</v>
      </c>
      <c r="U366" s="4">
        <v>1.2770652173913042</v>
      </c>
      <c r="V366" s="4">
        <v>0</v>
      </c>
      <c r="W3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66" s="4">
        <v>0</v>
      </c>
      <c r="Y366" s="4">
        <v>0</v>
      </c>
      <c r="Z366" s="4">
        <v>0</v>
      </c>
      <c r="AA366" s="4">
        <v>0</v>
      </c>
      <c r="AB366" s="4">
        <v>0</v>
      </c>
      <c r="AC366" s="4">
        <v>0</v>
      </c>
      <c r="AD366" s="4">
        <v>0</v>
      </c>
      <c r="AE366" s="4">
        <v>0</v>
      </c>
      <c r="AF366" s="1">
        <v>235451</v>
      </c>
      <c r="AG366" s="1">
        <v>5</v>
      </c>
      <c r="AH366"/>
    </row>
    <row r="367" spans="1:34" x14ac:dyDescent="0.25">
      <c r="A367" t="s">
        <v>433</v>
      </c>
      <c r="B367" t="s">
        <v>374</v>
      </c>
      <c r="C367" t="s">
        <v>627</v>
      </c>
      <c r="D367" t="s">
        <v>516</v>
      </c>
      <c r="E367" s="4">
        <v>49.021739130434781</v>
      </c>
      <c r="F367" s="4">
        <f>Nurse[[#This Row],[Total Nurse Staff Hours]]/Nurse[[#This Row],[MDS Census]]</f>
        <v>4.0130288248337056</v>
      </c>
      <c r="G367" s="4">
        <f>Nurse[[#This Row],[Total Direct Care Staff Hours]]/Nurse[[#This Row],[MDS Census]]</f>
        <v>3.5930110864745037</v>
      </c>
      <c r="H367" s="4">
        <f>Nurse[[#This Row],[Total RN Hours (w/ Admin, DON)]]/Nurse[[#This Row],[MDS Census]]</f>
        <v>1.1338181818181821</v>
      </c>
      <c r="I367" s="4">
        <f>Nurse[[#This Row],[RN Hours (excl. Admin, DON)]]/Nurse[[#This Row],[MDS Census]]</f>
        <v>0.71380044345898019</v>
      </c>
      <c r="J367" s="4">
        <f>SUM(Nurse[[#This Row],[RN Hours (excl. Admin, DON)]],Nurse[[#This Row],[RN Admin Hours]],Nurse[[#This Row],[RN DON Hours]],Nurse[[#This Row],[LPN Hours (excl. Admin)]],Nurse[[#This Row],[LPN Admin Hours]],Nurse[[#This Row],[CNA Hours]],Nurse[[#This Row],[NA TR Hours]],Nurse[[#This Row],[Med Aide/Tech Hours]])</f>
        <v>196.72565217391318</v>
      </c>
      <c r="K367" s="4">
        <f>SUM(Nurse[[#This Row],[RN Hours (excl. Admin, DON)]],Nurse[[#This Row],[LPN Hours (excl. Admin)]],Nurse[[#This Row],[CNA Hours]],Nurse[[#This Row],[NA TR Hours]],Nurse[[#This Row],[Med Aide/Tech Hours]])</f>
        <v>176.13565217391317</v>
      </c>
      <c r="L367" s="4">
        <f>SUM(Nurse[[#This Row],[RN Hours (excl. Admin, DON)]],Nurse[[#This Row],[RN Admin Hours]],Nurse[[#This Row],[RN DON Hours]])</f>
        <v>55.581739130434798</v>
      </c>
      <c r="M367" s="4">
        <v>34.991739130434787</v>
      </c>
      <c r="N367" s="4">
        <v>15.617173913043487</v>
      </c>
      <c r="O367" s="4">
        <v>4.9728260869565215</v>
      </c>
      <c r="P367" s="4">
        <f>SUM(Nurse[[#This Row],[LPN Hours (excl. Admin)]],Nurse[[#This Row],[LPN Admin Hours]])</f>
        <v>38.094782608695652</v>
      </c>
      <c r="Q367" s="4">
        <v>38.094782608695652</v>
      </c>
      <c r="R367" s="4">
        <v>0</v>
      </c>
      <c r="S367" s="4">
        <f>SUM(Nurse[[#This Row],[CNA Hours]],Nurse[[#This Row],[NA TR Hours]],Nurse[[#This Row],[Med Aide/Tech Hours]])</f>
        <v>103.04913043478273</v>
      </c>
      <c r="T367" s="4">
        <v>103.04913043478273</v>
      </c>
      <c r="U367" s="4">
        <v>0</v>
      </c>
      <c r="V367" s="4">
        <v>0</v>
      </c>
      <c r="W3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67" s="4">
        <v>0</v>
      </c>
      <c r="Y367" s="4">
        <v>0</v>
      </c>
      <c r="Z367" s="4">
        <v>0</v>
      </c>
      <c r="AA367" s="4">
        <v>0</v>
      </c>
      <c r="AB367" s="4">
        <v>0</v>
      </c>
      <c r="AC367" s="4">
        <v>0</v>
      </c>
      <c r="AD367" s="4">
        <v>0</v>
      </c>
      <c r="AE367" s="4">
        <v>0</v>
      </c>
      <c r="AF367" s="1">
        <v>235660</v>
      </c>
      <c r="AG367" s="1">
        <v>5</v>
      </c>
      <c r="AH367"/>
    </row>
    <row r="368" spans="1:34" x14ac:dyDescent="0.25">
      <c r="A368" t="s">
        <v>433</v>
      </c>
      <c r="B368" t="s">
        <v>257</v>
      </c>
      <c r="C368" t="s">
        <v>569</v>
      </c>
      <c r="D368" t="s">
        <v>520</v>
      </c>
      <c r="E368" s="4">
        <v>72.108695652173907</v>
      </c>
      <c r="F368" s="4">
        <f>Nurse[[#This Row],[Total Nurse Staff Hours]]/Nurse[[#This Row],[MDS Census]]</f>
        <v>2.986719927645463</v>
      </c>
      <c r="G368" s="4">
        <f>Nurse[[#This Row],[Total Direct Care Staff Hours]]/Nurse[[#This Row],[MDS Census]]</f>
        <v>2.5568405185408505</v>
      </c>
      <c r="H368" s="4">
        <f>Nurse[[#This Row],[Total RN Hours (w/ Admin, DON)]]/Nurse[[#This Row],[MDS Census]]</f>
        <v>0.29198221284293036</v>
      </c>
      <c r="I368" s="4">
        <f>Nurse[[#This Row],[RN Hours (excl. Admin, DON)]]/Nurse[[#This Row],[MDS Census]]</f>
        <v>0.12006481760627073</v>
      </c>
      <c r="J368" s="4">
        <f>SUM(Nurse[[#This Row],[RN Hours (excl. Admin, DON)]],Nurse[[#This Row],[RN Admin Hours]],Nurse[[#This Row],[RN DON Hours]],Nurse[[#This Row],[LPN Hours (excl. Admin)]],Nurse[[#This Row],[LPN Admin Hours]],Nurse[[#This Row],[CNA Hours]],Nurse[[#This Row],[NA TR Hours]],Nurse[[#This Row],[Med Aide/Tech Hours]])</f>
        <v>215.36847826086955</v>
      </c>
      <c r="K368" s="4">
        <f>SUM(Nurse[[#This Row],[RN Hours (excl. Admin, DON)]],Nurse[[#This Row],[LPN Hours (excl. Admin)]],Nurse[[#This Row],[CNA Hours]],Nurse[[#This Row],[NA TR Hours]],Nurse[[#This Row],[Med Aide/Tech Hours]])</f>
        <v>184.3704347826087</v>
      </c>
      <c r="L368" s="4">
        <f>SUM(Nurse[[#This Row],[RN Hours (excl. Admin, DON)]],Nurse[[#This Row],[RN Admin Hours]],Nurse[[#This Row],[RN DON Hours]])</f>
        <v>21.054456521739127</v>
      </c>
      <c r="M368" s="4">
        <v>8.657717391304347</v>
      </c>
      <c r="N368" s="4">
        <v>5.9973913043478246</v>
      </c>
      <c r="O368" s="4">
        <v>6.3993478260869567</v>
      </c>
      <c r="P368" s="4">
        <f>SUM(Nurse[[#This Row],[LPN Hours (excl. Admin)]],Nurse[[#This Row],[LPN Admin Hours]])</f>
        <v>78.565108695652185</v>
      </c>
      <c r="Q368" s="4">
        <v>59.963804347826091</v>
      </c>
      <c r="R368" s="4">
        <v>18.601304347826087</v>
      </c>
      <c r="S368" s="4">
        <f>SUM(Nurse[[#This Row],[CNA Hours]],Nurse[[#This Row],[NA TR Hours]],Nurse[[#This Row],[Med Aide/Tech Hours]])</f>
        <v>115.74891304347825</v>
      </c>
      <c r="T368" s="4">
        <v>115.74891304347825</v>
      </c>
      <c r="U368" s="4">
        <v>0</v>
      </c>
      <c r="V368" s="4">
        <v>0</v>
      </c>
      <c r="W3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14.173913043478262</v>
      </c>
      <c r="X368" s="4">
        <v>0.78260869565217395</v>
      </c>
      <c r="Y368" s="4">
        <v>0</v>
      </c>
      <c r="Z368" s="4">
        <v>0</v>
      </c>
      <c r="AA368" s="4">
        <v>0</v>
      </c>
      <c r="AB368" s="4">
        <v>0</v>
      </c>
      <c r="AC368" s="4">
        <v>13.391304347826088</v>
      </c>
      <c r="AD368" s="4">
        <v>0</v>
      </c>
      <c r="AE368" s="4">
        <v>0</v>
      </c>
      <c r="AF368" s="1">
        <v>235504</v>
      </c>
      <c r="AG368" s="1">
        <v>5</v>
      </c>
      <c r="AH368"/>
    </row>
    <row r="369" spans="1:34" x14ac:dyDescent="0.25">
      <c r="A369" t="s">
        <v>433</v>
      </c>
      <c r="B369" t="s">
        <v>92</v>
      </c>
      <c r="C369" t="s">
        <v>566</v>
      </c>
      <c r="D369" t="s">
        <v>465</v>
      </c>
      <c r="E369" s="4">
        <v>60.282608695652172</v>
      </c>
      <c r="F369" s="4">
        <f>Nurse[[#This Row],[Total Nurse Staff Hours]]/Nurse[[#This Row],[MDS Census]]</f>
        <v>3.1071529029931488</v>
      </c>
      <c r="G369" s="4">
        <f>Nurse[[#This Row],[Total Direct Care Staff Hours]]/Nurse[[#This Row],[MDS Census]]</f>
        <v>2.7507266498377216</v>
      </c>
      <c r="H369" s="4">
        <f>Nurse[[#This Row],[Total RN Hours (w/ Admin, DON)]]/Nurse[[#This Row],[MDS Census]]</f>
        <v>0.30212585647313384</v>
      </c>
      <c r="I369" s="4">
        <f>Nurse[[#This Row],[RN Hours (excl. Admin, DON)]]/Nurse[[#This Row],[MDS Census]]</f>
        <v>0.11691849981968988</v>
      </c>
      <c r="J369" s="4">
        <f>SUM(Nurse[[#This Row],[RN Hours (excl. Admin, DON)]],Nurse[[#This Row],[RN Admin Hours]],Nurse[[#This Row],[RN DON Hours]],Nurse[[#This Row],[LPN Hours (excl. Admin)]],Nurse[[#This Row],[LPN Admin Hours]],Nurse[[#This Row],[CNA Hours]],Nurse[[#This Row],[NA TR Hours]],Nurse[[#This Row],[Med Aide/Tech Hours]])</f>
        <v>187.30728260869569</v>
      </c>
      <c r="K369" s="4">
        <f>SUM(Nurse[[#This Row],[RN Hours (excl. Admin, DON)]],Nurse[[#This Row],[LPN Hours (excl. Admin)]],Nurse[[#This Row],[CNA Hours]],Nurse[[#This Row],[NA TR Hours]],Nurse[[#This Row],[Med Aide/Tech Hours]])</f>
        <v>165.82097826086959</v>
      </c>
      <c r="L369" s="4">
        <f>SUM(Nurse[[#This Row],[RN Hours (excl. Admin, DON)]],Nurse[[#This Row],[RN Admin Hours]],Nurse[[#This Row],[RN DON Hours]])</f>
        <v>18.212934782608698</v>
      </c>
      <c r="M369" s="4">
        <v>7.0481521739130439</v>
      </c>
      <c r="N369" s="4">
        <v>5.9293478260869579</v>
      </c>
      <c r="O369" s="4">
        <v>5.2354347826086949</v>
      </c>
      <c r="P369" s="4">
        <f>SUM(Nurse[[#This Row],[LPN Hours (excl. Admin)]],Nurse[[#This Row],[LPN Admin Hours]])</f>
        <v>64.154021739130428</v>
      </c>
      <c r="Q369" s="4">
        <v>53.832500000000003</v>
      </c>
      <c r="R369" s="4">
        <v>10.321521739130432</v>
      </c>
      <c r="S369" s="4">
        <f>SUM(Nurse[[#This Row],[CNA Hours]],Nurse[[#This Row],[NA TR Hours]],Nurse[[#This Row],[Med Aide/Tech Hours]])</f>
        <v>104.94032608695656</v>
      </c>
      <c r="T369" s="4">
        <v>104.94032608695656</v>
      </c>
      <c r="U369" s="4">
        <v>0</v>
      </c>
      <c r="V369" s="4">
        <v>0</v>
      </c>
      <c r="W3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26.309782608695652</v>
      </c>
      <c r="X369" s="4">
        <v>2.2173913043478262</v>
      </c>
      <c r="Y369" s="4">
        <v>0</v>
      </c>
      <c r="Z369" s="4">
        <v>0</v>
      </c>
      <c r="AA369" s="4">
        <v>5.8043478260869561</v>
      </c>
      <c r="AB369" s="4">
        <v>0</v>
      </c>
      <c r="AC369" s="4">
        <v>18.288043478260871</v>
      </c>
      <c r="AD369" s="4">
        <v>0</v>
      </c>
      <c r="AE369" s="4">
        <v>0</v>
      </c>
      <c r="AF369" s="1">
        <v>235232</v>
      </c>
      <c r="AG369" s="1">
        <v>5</v>
      </c>
      <c r="AH369"/>
    </row>
    <row r="370" spans="1:34" x14ac:dyDescent="0.25">
      <c r="A370" t="s">
        <v>433</v>
      </c>
      <c r="B370" t="s">
        <v>240</v>
      </c>
      <c r="C370" t="s">
        <v>704</v>
      </c>
      <c r="D370" t="s">
        <v>474</v>
      </c>
      <c r="E370" s="4">
        <v>132.5</v>
      </c>
      <c r="F370" s="4">
        <f>Nurse[[#This Row],[Total Nurse Staff Hours]]/Nurse[[#This Row],[MDS Census]]</f>
        <v>3.1001337161607876</v>
      </c>
      <c r="G370" s="4">
        <f>Nurse[[#This Row],[Total Direct Care Staff Hours]]/Nurse[[#This Row],[MDS Census]]</f>
        <v>2.8634643150123056</v>
      </c>
      <c r="H370" s="4">
        <f>Nurse[[#This Row],[Total RN Hours (w/ Admin, DON)]]/Nurse[[#This Row],[MDS Census]]</f>
        <v>0.29016570959803112</v>
      </c>
      <c r="I370" s="4">
        <f>Nurse[[#This Row],[RN Hours (excl. Admin, DON)]]/Nurse[[#This Row],[MDS Census]]</f>
        <v>0.12511156685808039</v>
      </c>
      <c r="J370" s="4">
        <f>SUM(Nurse[[#This Row],[RN Hours (excl. Admin, DON)]],Nurse[[#This Row],[RN Admin Hours]],Nurse[[#This Row],[RN DON Hours]],Nurse[[#This Row],[LPN Hours (excl. Admin)]],Nurse[[#This Row],[LPN Admin Hours]],Nurse[[#This Row],[CNA Hours]],Nurse[[#This Row],[NA TR Hours]],Nurse[[#This Row],[Med Aide/Tech Hours]])</f>
        <v>410.76771739130436</v>
      </c>
      <c r="K370" s="4">
        <f>SUM(Nurse[[#This Row],[RN Hours (excl. Admin, DON)]],Nurse[[#This Row],[LPN Hours (excl. Admin)]],Nurse[[#This Row],[CNA Hours]],Nurse[[#This Row],[NA TR Hours]],Nurse[[#This Row],[Med Aide/Tech Hours]])</f>
        <v>379.40902173913048</v>
      </c>
      <c r="L370" s="4">
        <f>SUM(Nurse[[#This Row],[RN Hours (excl. Admin, DON)]],Nurse[[#This Row],[RN Admin Hours]],Nurse[[#This Row],[RN DON Hours]])</f>
        <v>38.446956521739125</v>
      </c>
      <c r="M370" s="4">
        <v>16.577282608695651</v>
      </c>
      <c r="N370" s="4">
        <v>12.739239130434783</v>
      </c>
      <c r="O370" s="4">
        <v>9.1304347826086953</v>
      </c>
      <c r="P370" s="4">
        <f>SUM(Nurse[[#This Row],[LPN Hours (excl. Admin)]],Nurse[[#This Row],[LPN Admin Hours]])</f>
        <v>120.66478260869569</v>
      </c>
      <c r="Q370" s="4">
        <v>111.17576086956525</v>
      </c>
      <c r="R370" s="4">
        <v>9.4890217391304343</v>
      </c>
      <c r="S370" s="4">
        <f>SUM(Nurse[[#This Row],[CNA Hours]],Nurse[[#This Row],[NA TR Hours]],Nurse[[#This Row],[Med Aide/Tech Hours]])</f>
        <v>251.65597826086952</v>
      </c>
      <c r="T370" s="4">
        <v>224.22489130434778</v>
      </c>
      <c r="U370" s="4">
        <v>27.431086956521753</v>
      </c>
      <c r="V370" s="4">
        <v>0</v>
      </c>
      <c r="W3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1.8048913043478261</v>
      </c>
      <c r="X370" s="4">
        <v>0</v>
      </c>
      <c r="Y370" s="4">
        <v>0</v>
      </c>
      <c r="Z370" s="4">
        <v>0</v>
      </c>
      <c r="AA370" s="4">
        <v>1.7277173913043478</v>
      </c>
      <c r="AB370" s="4">
        <v>0</v>
      </c>
      <c r="AC370" s="4">
        <v>7.7173913043478259E-2</v>
      </c>
      <c r="AD370" s="4">
        <v>0</v>
      </c>
      <c r="AE370" s="4">
        <v>0</v>
      </c>
      <c r="AF370" s="1">
        <v>235480</v>
      </c>
      <c r="AG370" s="1">
        <v>5</v>
      </c>
      <c r="AH370"/>
    </row>
    <row r="371" spans="1:34" x14ac:dyDescent="0.25">
      <c r="A371" t="s">
        <v>433</v>
      </c>
      <c r="B371" t="s">
        <v>15</v>
      </c>
      <c r="C371" t="s">
        <v>592</v>
      </c>
      <c r="D371" t="s">
        <v>474</v>
      </c>
      <c r="E371" s="4">
        <v>72.826086956521735</v>
      </c>
      <c r="F371" s="4">
        <f>Nurse[[#This Row],[Total Nurse Staff Hours]]/Nurse[[#This Row],[MDS Census]]</f>
        <v>4.2059238805970152</v>
      </c>
      <c r="G371" s="4">
        <f>Nurse[[#This Row],[Total Direct Care Staff Hours]]/Nurse[[#This Row],[MDS Census]]</f>
        <v>3.7610582089552249</v>
      </c>
      <c r="H371" s="4">
        <f>Nurse[[#This Row],[Total RN Hours (w/ Admin, DON)]]/Nurse[[#This Row],[MDS Census]]</f>
        <v>0.36507611940298512</v>
      </c>
      <c r="I371" s="4">
        <f>Nurse[[#This Row],[RN Hours (excl. Admin, DON)]]/Nurse[[#This Row],[MDS Census]]</f>
        <v>0.16962835820895525</v>
      </c>
      <c r="J371" s="4">
        <f>SUM(Nurse[[#This Row],[RN Hours (excl. Admin, DON)]],Nurse[[#This Row],[RN Admin Hours]],Nurse[[#This Row],[RN DON Hours]],Nurse[[#This Row],[LPN Hours (excl. Admin)]],Nurse[[#This Row],[LPN Admin Hours]],Nurse[[#This Row],[CNA Hours]],Nurse[[#This Row],[NA TR Hours]],Nurse[[#This Row],[Med Aide/Tech Hours]])</f>
        <v>306.30097826086956</v>
      </c>
      <c r="K371" s="4">
        <f>SUM(Nurse[[#This Row],[RN Hours (excl. Admin, DON)]],Nurse[[#This Row],[LPN Hours (excl. Admin)]],Nurse[[#This Row],[CNA Hours]],Nurse[[#This Row],[NA TR Hours]],Nurse[[#This Row],[Med Aide/Tech Hours]])</f>
        <v>273.9031521739131</v>
      </c>
      <c r="L371" s="4">
        <f>SUM(Nurse[[#This Row],[RN Hours (excl. Admin, DON)]],Nurse[[#This Row],[RN Admin Hours]],Nurse[[#This Row],[RN DON Hours]])</f>
        <v>26.587065217391306</v>
      </c>
      <c r="M371" s="4">
        <v>12.353369565217392</v>
      </c>
      <c r="N371" s="4">
        <v>5.3641304347826084</v>
      </c>
      <c r="O371" s="4">
        <v>8.8695652173913047</v>
      </c>
      <c r="P371" s="4">
        <f>SUM(Nurse[[#This Row],[LPN Hours (excl. Admin)]],Nurse[[#This Row],[LPN Admin Hours]])</f>
        <v>99.490326086956543</v>
      </c>
      <c r="Q371" s="4">
        <v>81.326195652173936</v>
      </c>
      <c r="R371" s="4">
        <v>18.164130434782614</v>
      </c>
      <c r="S371" s="4">
        <f>SUM(Nurse[[#This Row],[CNA Hours]],Nurse[[#This Row],[NA TR Hours]],Nurse[[#This Row],[Med Aide/Tech Hours]])</f>
        <v>180.22358695652173</v>
      </c>
      <c r="T371" s="4">
        <v>144.83760869565216</v>
      </c>
      <c r="U371" s="4">
        <v>35.385978260869564</v>
      </c>
      <c r="V371" s="4">
        <v>0</v>
      </c>
      <c r="W3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23.923913043478262</v>
      </c>
      <c r="X371" s="4">
        <v>0</v>
      </c>
      <c r="Y371" s="4">
        <v>0</v>
      </c>
      <c r="Z371" s="4">
        <v>0</v>
      </c>
      <c r="AA371" s="4">
        <v>23.923913043478262</v>
      </c>
      <c r="AB371" s="4">
        <v>0</v>
      </c>
      <c r="AC371" s="4">
        <v>0</v>
      </c>
      <c r="AD371" s="4">
        <v>0</v>
      </c>
      <c r="AE371" s="4">
        <v>0</v>
      </c>
      <c r="AF371" s="1">
        <v>235014</v>
      </c>
      <c r="AG371" s="1">
        <v>5</v>
      </c>
      <c r="AH371"/>
    </row>
    <row r="372" spans="1:34" x14ac:dyDescent="0.25">
      <c r="A372" t="s">
        <v>433</v>
      </c>
      <c r="B372" t="s">
        <v>250</v>
      </c>
      <c r="C372" t="s">
        <v>555</v>
      </c>
      <c r="D372" t="s">
        <v>519</v>
      </c>
      <c r="E372" s="4">
        <v>126.69565217391305</v>
      </c>
      <c r="F372" s="4">
        <f>Nurse[[#This Row],[Total Nurse Staff Hours]]/Nurse[[#This Row],[MDS Census]]</f>
        <v>2.5136427590940285</v>
      </c>
      <c r="G372" s="4">
        <f>Nurse[[#This Row],[Total Direct Care Staff Hours]]/Nurse[[#This Row],[MDS Census]]</f>
        <v>2.116070693205216</v>
      </c>
      <c r="H372" s="4">
        <f>Nurse[[#This Row],[Total RN Hours (w/ Admin, DON)]]/Nurse[[#This Row],[MDS Census]]</f>
        <v>0.28411032944406311</v>
      </c>
      <c r="I372" s="4">
        <f>Nurse[[#This Row],[RN Hours (excl. Admin, DON)]]/Nurse[[#This Row],[MDS Census]]</f>
        <v>8.3080816746739852E-2</v>
      </c>
      <c r="J372" s="4">
        <f>SUM(Nurse[[#This Row],[RN Hours (excl. Admin, DON)]],Nurse[[#This Row],[RN Admin Hours]],Nurse[[#This Row],[RN DON Hours]],Nurse[[#This Row],[LPN Hours (excl. Admin)]],Nurse[[#This Row],[LPN Admin Hours]],Nurse[[#This Row],[CNA Hours]],Nurse[[#This Row],[NA TR Hours]],Nurse[[#This Row],[Med Aide/Tech Hours]])</f>
        <v>318.46760869565213</v>
      </c>
      <c r="K372" s="4">
        <f>SUM(Nurse[[#This Row],[RN Hours (excl. Admin, DON)]],Nurse[[#This Row],[LPN Hours (excl. Admin)]],Nurse[[#This Row],[CNA Hours]],Nurse[[#This Row],[NA TR Hours]],Nurse[[#This Row],[Med Aide/Tech Hours]])</f>
        <v>268.09695652173912</v>
      </c>
      <c r="L372" s="4">
        <f>SUM(Nurse[[#This Row],[RN Hours (excl. Admin, DON)]],Nurse[[#This Row],[RN Admin Hours]],Nurse[[#This Row],[RN DON Hours]])</f>
        <v>35.995543478260863</v>
      </c>
      <c r="M372" s="4">
        <v>10.525978260869563</v>
      </c>
      <c r="N372" s="4">
        <v>10.589130434782607</v>
      </c>
      <c r="O372" s="4">
        <v>14.880434782608695</v>
      </c>
      <c r="P372" s="4">
        <f>SUM(Nurse[[#This Row],[LPN Hours (excl. Admin)]],Nurse[[#This Row],[LPN Admin Hours]])</f>
        <v>98.362826086956503</v>
      </c>
      <c r="Q372" s="4">
        <v>73.461739130434765</v>
      </c>
      <c r="R372" s="4">
        <v>24.901086956521741</v>
      </c>
      <c r="S372" s="4">
        <f>SUM(Nurse[[#This Row],[CNA Hours]],Nurse[[#This Row],[NA TR Hours]],Nurse[[#This Row],[Med Aide/Tech Hours]])</f>
        <v>184.10923913043479</v>
      </c>
      <c r="T372" s="4">
        <v>142.28065217391304</v>
      </c>
      <c r="U372" s="4">
        <v>41.828586956521761</v>
      </c>
      <c r="V372" s="4">
        <v>0</v>
      </c>
      <c r="W3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4.7454347826086956</v>
      </c>
      <c r="X372" s="4">
        <v>0</v>
      </c>
      <c r="Y372" s="4">
        <v>0</v>
      </c>
      <c r="Z372" s="4">
        <v>0</v>
      </c>
      <c r="AA372" s="4">
        <v>4.6150000000000002</v>
      </c>
      <c r="AB372" s="4">
        <v>0.13043478260869565</v>
      </c>
      <c r="AC372" s="4">
        <v>0</v>
      </c>
      <c r="AD372" s="4">
        <v>0</v>
      </c>
      <c r="AE372" s="4">
        <v>0</v>
      </c>
      <c r="AF372" s="1">
        <v>235491</v>
      </c>
      <c r="AG372" s="1">
        <v>5</v>
      </c>
      <c r="AH372"/>
    </row>
    <row r="373" spans="1:34" x14ac:dyDescent="0.25">
      <c r="A373" t="s">
        <v>433</v>
      </c>
      <c r="B373" t="s">
        <v>348</v>
      </c>
      <c r="C373" t="s">
        <v>629</v>
      </c>
      <c r="D373" t="s">
        <v>474</v>
      </c>
      <c r="E373" s="4">
        <v>104.92391304347827</v>
      </c>
      <c r="F373" s="4">
        <f>Nurse[[#This Row],[Total Nurse Staff Hours]]/Nurse[[#This Row],[MDS Census]]</f>
        <v>3.4546824821299076</v>
      </c>
      <c r="G373" s="4">
        <f>Nurse[[#This Row],[Total Direct Care Staff Hours]]/Nurse[[#This Row],[MDS Census]]</f>
        <v>3.2034393452812591</v>
      </c>
      <c r="H373" s="4">
        <f>Nurse[[#This Row],[Total RN Hours (w/ Admin, DON)]]/Nurse[[#This Row],[MDS Census]]</f>
        <v>0.41272039780379166</v>
      </c>
      <c r="I373" s="4">
        <f>Nurse[[#This Row],[RN Hours (excl. Admin, DON)]]/Nurse[[#This Row],[MDS Census]]</f>
        <v>0.24105873821609869</v>
      </c>
      <c r="J373" s="4">
        <f>SUM(Nurse[[#This Row],[RN Hours (excl. Admin, DON)]],Nurse[[#This Row],[RN Admin Hours]],Nurse[[#This Row],[RN DON Hours]],Nurse[[#This Row],[LPN Hours (excl. Admin)]],Nurse[[#This Row],[LPN Admin Hours]],Nurse[[#This Row],[CNA Hours]],Nurse[[#This Row],[NA TR Hours]],Nurse[[#This Row],[Med Aide/Tech Hours]])</f>
        <v>362.4788043478261</v>
      </c>
      <c r="K373" s="4">
        <f>SUM(Nurse[[#This Row],[RN Hours (excl. Admin, DON)]],Nurse[[#This Row],[LPN Hours (excl. Admin)]],Nurse[[#This Row],[CNA Hours]],Nurse[[#This Row],[NA TR Hours]],Nurse[[#This Row],[Med Aide/Tech Hours]])</f>
        <v>336.11739130434779</v>
      </c>
      <c r="L373" s="4">
        <f>SUM(Nurse[[#This Row],[RN Hours (excl. Admin, DON)]],Nurse[[#This Row],[RN Admin Hours]],Nurse[[#This Row],[RN DON Hours]])</f>
        <v>43.304239130434794</v>
      </c>
      <c r="M373" s="4">
        <v>25.292826086956531</v>
      </c>
      <c r="N373" s="4">
        <v>10.272282608695653</v>
      </c>
      <c r="O373" s="4">
        <v>7.7391304347826084</v>
      </c>
      <c r="P373" s="4">
        <f>SUM(Nurse[[#This Row],[LPN Hours (excl. Admin)]],Nurse[[#This Row],[LPN Admin Hours]])</f>
        <v>97.690108695652157</v>
      </c>
      <c r="Q373" s="4">
        <v>89.340108695652162</v>
      </c>
      <c r="R373" s="4">
        <v>8.35</v>
      </c>
      <c r="S373" s="4">
        <f>SUM(Nurse[[#This Row],[CNA Hours]],Nurse[[#This Row],[NA TR Hours]],Nurse[[#This Row],[Med Aide/Tech Hours]])</f>
        <v>221.48445652173911</v>
      </c>
      <c r="T373" s="4">
        <v>171.11826086956518</v>
      </c>
      <c r="U373" s="4">
        <v>50.366195652173921</v>
      </c>
      <c r="V373" s="4">
        <v>0</v>
      </c>
      <c r="W3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0.17391304347826086</v>
      </c>
      <c r="X373" s="4">
        <v>0.17391304347826086</v>
      </c>
      <c r="Y373" s="4">
        <v>0</v>
      </c>
      <c r="Z373" s="4">
        <v>0</v>
      </c>
      <c r="AA373" s="4">
        <v>0</v>
      </c>
      <c r="AB373" s="4">
        <v>0</v>
      </c>
      <c r="AC373" s="4">
        <v>0</v>
      </c>
      <c r="AD373" s="4">
        <v>0</v>
      </c>
      <c r="AE373" s="4">
        <v>0</v>
      </c>
      <c r="AF373" s="1">
        <v>235632</v>
      </c>
      <c r="AG373" s="1">
        <v>5</v>
      </c>
      <c r="AH373"/>
    </row>
    <row r="374" spans="1:34" x14ac:dyDescent="0.25">
      <c r="A374" t="s">
        <v>433</v>
      </c>
      <c r="B374" t="s">
        <v>114</v>
      </c>
      <c r="C374" t="s">
        <v>650</v>
      </c>
      <c r="D374" t="s">
        <v>474</v>
      </c>
      <c r="E374" s="4">
        <v>80.347826086956516</v>
      </c>
      <c r="F374" s="4">
        <f>Nurse[[#This Row],[Total Nurse Staff Hours]]/Nurse[[#This Row],[MDS Census]]</f>
        <v>1.4518371212121215</v>
      </c>
      <c r="G374" s="4">
        <f>Nurse[[#This Row],[Total Direct Care Staff Hours]]/Nurse[[#This Row],[MDS Census]]</f>
        <v>1.2535633116883116</v>
      </c>
      <c r="H374" s="4">
        <f>Nurse[[#This Row],[Total RN Hours (w/ Admin, DON)]]/Nurse[[#This Row],[MDS Census]]</f>
        <v>0.50829680735930738</v>
      </c>
      <c r="I374" s="4">
        <f>Nurse[[#This Row],[RN Hours (excl. Admin, DON)]]/Nurse[[#This Row],[MDS Census]]</f>
        <v>0.31218749999999995</v>
      </c>
      <c r="J374" s="4">
        <f>SUM(Nurse[[#This Row],[RN Hours (excl. Admin, DON)]],Nurse[[#This Row],[RN Admin Hours]],Nurse[[#This Row],[RN DON Hours]],Nurse[[#This Row],[LPN Hours (excl. Admin)]],Nurse[[#This Row],[LPN Admin Hours]],Nurse[[#This Row],[CNA Hours]],Nurse[[#This Row],[NA TR Hours]],Nurse[[#This Row],[Med Aide/Tech Hours]])</f>
        <v>116.65195652173914</v>
      </c>
      <c r="K374" s="4">
        <f>SUM(Nurse[[#This Row],[RN Hours (excl. Admin, DON)]],Nurse[[#This Row],[LPN Hours (excl. Admin)]],Nurse[[#This Row],[CNA Hours]],Nurse[[#This Row],[NA TR Hours]],Nurse[[#This Row],[Med Aide/Tech Hours]])</f>
        <v>100.72108695652173</v>
      </c>
      <c r="L374" s="4">
        <f>SUM(Nurse[[#This Row],[RN Hours (excl. Admin, DON)]],Nurse[[#This Row],[RN Admin Hours]],Nurse[[#This Row],[RN DON Hours]])</f>
        <v>40.840543478260869</v>
      </c>
      <c r="M374" s="4">
        <v>25.083586956521735</v>
      </c>
      <c r="N374" s="4">
        <v>4.4471739130434775</v>
      </c>
      <c r="O374" s="4">
        <v>11.309782608695652</v>
      </c>
      <c r="P374" s="4">
        <f>SUM(Nurse[[#This Row],[LPN Hours (excl. Admin)]],Nurse[[#This Row],[LPN Admin Hours]])</f>
        <v>30.982391304347818</v>
      </c>
      <c r="Q374" s="4">
        <v>30.808478260869556</v>
      </c>
      <c r="R374" s="4">
        <v>0.17391304347826086</v>
      </c>
      <c r="S374" s="4">
        <f>SUM(Nurse[[#This Row],[CNA Hours]],Nurse[[#This Row],[NA TR Hours]],Nurse[[#This Row],[Med Aide/Tech Hours]])</f>
        <v>44.829021739130447</v>
      </c>
      <c r="T374" s="4">
        <v>32.000217391304361</v>
      </c>
      <c r="U374" s="4">
        <v>12.828804347826084</v>
      </c>
      <c r="V374" s="4">
        <v>0</v>
      </c>
      <c r="W3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74" s="4">
        <v>0</v>
      </c>
      <c r="Y374" s="4">
        <v>0</v>
      </c>
      <c r="Z374" s="4">
        <v>0</v>
      </c>
      <c r="AA374" s="4">
        <v>0</v>
      </c>
      <c r="AB374" s="4">
        <v>0</v>
      </c>
      <c r="AC374" s="4">
        <v>0</v>
      </c>
      <c r="AD374" s="4">
        <v>0</v>
      </c>
      <c r="AE374" s="4">
        <v>0</v>
      </c>
      <c r="AF374" s="1">
        <v>235266</v>
      </c>
      <c r="AG374" s="1">
        <v>5</v>
      </c>
      <c r="AH374"/>
    </row>
    <row r="375" spans="1:34" x14ac:dyDescent="0.25">
      <c r="A375" t="s">
        <v>433</v>
      </c>
      <c r="B375" t="s">
        <v>270</v>
      </c>
      <c r="C375" t="s">
        <v>713</v>
      </c>
      <c r="D375" t="s">
        <v>474</v>
      </c>
      <c r="E375" s="4">
        <v>69.315217391304344</v>
      </c>
      <c r="F375" s="4">
        <f>Nurse[[#This Row],[Total Nurse Staff Hours]]/Nurse[[#This Row],[MDS Census]]</f>
        <v>2.6035471224713822</v>
      </c>
      <c r="G375" s="4">
        <f>Nurse[[#This Row],[Total Direct Care Staff Hours]]/Nurse[[#This Row],[MDS Census]]</f>
        <v>2.1664105378704726</v>
      </c>
      <c r="H375" s="4">
        <f>Nurse[[#This Row],[Total RN Hours (w/ Admin, DON)]]/Nurse[[#This Row],[MDS Census]]</f>
        <v>0.37864199466833937</v>
      </c>
      <c r="I375" s="4">
        <f>Nurse[[#This Row],[RN Hours (excl. Admin, DON)]]/Nurse[[#This Row],[MDS Census]]</f>
        <v>0.16696722596832372</v>
      </c>
      <c r="J375" s="4">
        <f>SUM(Nurse[[#This Row],[RN Hours (excl. Admin, DON)]],Nurse[[#This Row],[RN Admin Hours]],Nurse[[#This Row],[RN DON Hours]],Nurse[[#This Row],[LPN Hours (excl. Admin)]],Nurse[[#This Row],[LPN Admin Hours]],Nurse[[#This Row],[CNA Hours]],Nurse[[#This Row],[NA TR Hours]],Nurse[[#This Row],[Med Aide/Tech Hours]])</f>
        <v>180.46543478260872</v>
      </c>
      <c r="K375" s="4">
        <f>SUM(Nurse[[#This Row],[RN Hours (excl. Admin, DON)]],Nurse[[#This Row],[LPN Hours (excl. Admin)]],Nurse[[#This Row],[CNA Hours]],Nurse[[#This Row],[NA TR Hours]],Nurse[[#This Row],[Med Aide/Tech Hours]])</f>
        <v>150.16521739130437</v>
      </c>
      <c r="L375" s="4">
        <f>SUM(Nurse[[#This Row],[RN Hours (excl. Admin, DON)]],Nurse[[#This Row],[RN Admin Hours]],Nurse[[#This Row],[RN DON Hours]])</f>
        <v>26.245652173913044</v>
      </c>
      <c r="M375" s="4">
        <v>11.573369565217394</v>
      </c>
      <c r="N375" s="4">
        <v>9.0201086956521745</v>
      </c>
      <c r="O375" s="4">
        <v>5.6521739130434785</v>
      </c>
      <c r="P375" s="4">
        <f>SUM(Nurse[[#This Row],[LPN Hours (excl. Admin)]],Nurse[[#This Row],[LPN Admin Hours]])</f>
        <v>68.333152173913049</v>
      </c>
      <c r="Q375" s="4">
        <v>52.705217391304359</v>
      </c>
      <c r="R375" s="4">
        <v>15.627934782608696</v>
      </c>
      <c r="S375" s="4">
        <f>SUM(Nurse[[#This Row],[CNA Hours]],Nurse[[#This Row],[NA TR Hours]],Nurse[[#This Row],[Med Aide/Tech Hours]])</f>
        <v>85.886630434782589</v>
      </c>
      <c r="T375" s="4">
        <v>76.396304347826074</v>
      </c>
      <c r="U375" s="4">
        <v>8.6859782608695628</v>
      </c>
      <c r="V375" s="4">
        <v>0.80434782608695654</v>
      </c>
      <c r="W3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3.241304347826087</v>
      </c>
      <c r="X375" s="4">
        <v>0.77173913043478259</v>
      </c>
      <c r="Y375" s="4">
        <v>0</v>
      </c>
      <c r="Z375" s="4">
        <v>0</v>
      </c>
      <c r="AA375" s="4">
        <v>0.86956521739130432</v>
      </c>
      <c r="AB375" s="4">
        <v>0</v>
      </c>
      <c r="AC375" s="4">
        <v>0.79565217391304355</v>
      </c>
      <c r="AD375" s="4">
        <v>0</v>
      </c>
      <c r="AE375" s="4">
        <v>0.80434782608695654</v>
      </c>
      <c r="AF375" s="1">
        <v>235521</v>
      </c>
      <c r="AG375" s="1">
        <v>5</v>
      </c>
      <c r="AH375"/>
    </row>
    <row r="376" spans="1:34" x14ac:dyDescent="0.25">
      <c r="A376" t="s">
        <v>433</v>
      </c>
      <c r="B376" t="s">
        <v>392</v>
      </c>
      <c r="C376" t="s">
        <v>620</v>
      </c>
      <c r="D376" t="s">
        <v>474</v>
      </c>
      <c r="E376" s="4">
        <v>66.391304347826093</v>
      </c>
      <c r="F376" s="4">
        <f>Nurse[[#This Row],[Total Nurse Staff Hours]]/Nurse[[#This Row],[MDS Census]]</f>
        <v>4.4724099541584801</v>
      </c>
      <c r="G376" s="4">
        <f>Nurse[[#This Row],[Total Direct Care Staff Hours]]/Nurse[[#This Row],[MDS Census]]</f>
        <v>4.0637409954158477</v>
      </c>
      <c r="H376" s="4">
        <f>Nurse[[#This Row],[Total RN Hours (w/ Admin, DON)]]/Nurse[[#This Row],[MDS Census]]</f>
        <v>0.48294368041912245</v>
      </c>
      <c r="I376" s="4">
        <f>Nurse[[#This Row],[RN Hours (excl. Admin, DON)]]/Nurse[[#This Row],[MDS Census]]</f>
        <v>0.3661018336607727</v>
      </c>
      <c r="J376" s="4">
        <f>SUM(Nurse[[#This Row],[RN Hours (excl. Admin, DON)]],Nurse[[#This Row],[RN Admin Hours]],Nurse[[#This Row],[RN DON Hours]],Nurse[[#This Row],[LPN Hours (excl. Admin)]],Nurse[[#This Row],[LPN Admin Hours]],Nurse[[#This Row],[CNA Hours]],Nurse[[#This Row],[NA TR Hours]],Nurse[[#This Row],[Med Aide/Tech Hours]])</f>
        <v>296.92913043478262</v>
      </c>
      <c r="K376" s="4">
        <f>SUM(Nurse[[#This Row],[RN Hours (excl. Admin, DON)]],Nurse[[#This Row],[LPN Hours (excl. Admin)]],Nurse[[#This Row],[CNA Hours]],Nurse[[#This Row],[NA TR Hours]],Nurse[[#This Row],[Med Aide/Tech Hours]])</f>
        <v>269.79706521739132</v>
      </c>
      <c r="L376" s="4">
        <f>SUM(Nurse[[#This Row],[RN Hours (excl. Admin, DON)]],Nurse[[#This Row],[RN Admin Hours]],Nurse[[#This Row],[RN DON Hours]])</f>
        <v>32.063260869565219</v>
      </c>
      <c r="M376" s="4">
        <v>24.305978260869566</v>
      </c>
      <c r="N376" s="4">
        <v>3.5536956521739125</v>
      </c>
      <c r="O376" s="4">
        <v>4.2035869565217396</v>
      </c>
      <c r="P376" s="4">
        <f>SUM(Nurse[[#This Row],[LPN Hours (excl. Admin)]],Nurse[[#This Row],[LPN Admin Hours]])</f>
        <v>111.90913043478265</v>
      </c>
      <c r="Q376" s="4">
        <v>92.534347826087</v>
      </c>
      <c r="R376" s="4">
        <v>19.37478260869565</v>
      </c>
      <c r="S376" s="4">
        <f>SUM(Nurse[[#This Row],[CNA Hours]],Nurse[[#This Row],[NA TR Hours]],Nurse[[#This Row],[Med Aide/Tech Hours]])</f>
        <v>152.95673913043476</v>
      </c>
      <c r="T376" s="4">
        <v>152.95673913043476</v>
      </c>
      <c r="U376" s="4">
        <v>0</v>
      </c>
      <c r="V376" s="4">
        <v>0</v>
      </c>
      <c r="W3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99.30891304347827</v>
      </c>
      <c r="X376" s="4">
        <v>0</v>
      </c>
      <c r="Y376" s="4">
        <v>0</v>
      </c>
      <c r="Z376" s="4">
        <v>0</v>
      </c>
      <c r="AA376" s="4">
        <v>18.054891304347827</v>
      </c>
      <c r="AB376" s="4">
        <v>0</v>
      </c>
      <c r="AC376" s="4">
        <v>81.254021739130437</v>
      </c>
      <c r="AD376" s="4">
        <v>0</v>
      </c>
      <c r="AE376" s="4">
        <v>0</v>
      </c>
      <c r="AF376" s="1">
        <v>235709</v>
      </c>
      <c r="AG376" s="1">
        <v>5</v>
      </c>
      <c r="AH376"/>
    </row>
    <row r="377" spans="1:34" x14ac:dyDescent="0.25">
      <c r="A377" t="s">
        <v>433</v>
      </c>
      <c r="B377" t="s">
        <v>273</v>
      </c>
      <c r="C377" t="s">
        <v>606</v>
      </c>
      <c r="D377" t="s">
        <v>504</v>
      </c>
      <c r="E377" s="4">
        <v>15.684782608695652</v>
      </c>
      <c r="F377" s="4">
        <f>Nurse[[#This Row],[Total Nurse Staff Hours]]/Nurse[[#This Row],[MDS Census]]</f>
        <v>4.6597920997921003</v>
      </c>
      <c r="G377" s="4">
        <f>Nurse[[#This Row],[Total Direct Care Staff Hours]]/Nurse[[#This Row],[MDS Census]]</f>
        <v>4.2497435897435905</v>
      </c>
      <c r="H377" s="4">
        <f>Nurse[[#This Row],[Total RN Hours (w/ Admin, DON)]]/Nurse[[#This Row],[MDS Census]]</f>
        <v>1.9807068607068601</v>
      </c>
      <c r="I377" s="4">
        <f>Nurse[[#This Row],[RN Hours (excl. Admin, DON)]]/Nurse[[#This Row],[MDS Census]]</f>
        <v>1.5706583506583502</v>
      </c>
      <c r="J377" s="4">
        <f>SUM(Nurse[[#This Row],[RN Hours (excl. Admin, DON)]],Nurse[[#This Row],[RN Admin Hours]],Nurse[[#This Row],[RN DON Hours]],Nurse[[#This Row],[LPN Hours (excl. Admin)]],Nurse[[#This Row],[LPN Admin Hours]],Nurse[[#This Row],[CNA Hours]],Nurse[[#This Row],[NA TR Hours]],Nurse[[#This Row],[Med Aide/Tech Hours]])</f>
        <v>73.087826086956525</v>
      </c>
      <c r="K377" s="4">
        <f>SUM(Nurse[[#This Row],[RN Hours (excl. Admin, DON)]],Nurse[[#This Row],[LPN Hours (excl. Admin)]],Nurse[[#This Row],[CNA Hours]],Nurse[[#This Row],[NA TR Hours]],Nurse[[#This Row],[Med Aide/Tech Hours]])</f>
        <v>66.656304347826094</v>
      </c>
      <c r="L377" s="4">
        <f>SUM(Nurse[[#This Row],[RN Hours (excl. Admin, DON)]],Nurse[[#This Row],[RN Admin Hours]],Nurse[[#This Row],[RN DON Hours]])</f>
        <v>31.066956521739122</v>
      </c>
      <c r="M377" s="4">
        <v>24.635434782608691</v>
      </c>
      <c r="N377" s="4">
        <v>1.2141304347826087</v>
      </c>
      <c r="O377" s="4">
        <v>5.2173913043478262</v>
      </c>
      <c r="P377" s="4">
        <f>SUM(Nurse[[#This Row],[LPN Hours (excl. Admin)]],Nurse[[#This Row],[LPN Admin Hours]])</f>
        <v>4.5260869565217403</v>
      </c>
      <c r="Q377" s="4">
        <v>4.5260869565217403</v>
      </c>
      <c r="R377" s="4">
        <v>0</v>
      </c>
      <c r="S377" s="4">
        <f>SUM(Nurse[[#This Row],[CNA Hours]],Nurse[[#This Row],[NA TR Hours]],Nurse[[#This Row],[Med Aide/Tech Hours]])</f>
        <v>37.494782608695658</v>
      </c>
      <c r="T377" s="4">
        <v>36.79271739130435</v>
      </c>
      <c r="U377" s="4">
        <v>0.70206521739130434</v>
      </c>
      <c r="V377" s="4">
        <v>0</v>
      </c>
      <c r="W3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7.9130434782608692</v>
      </c>
      <c r="X377" s="4">
        <v>0</v>
      </c>
      <c r="Y377" s="4">
        <v>0</v>
      </c>
      <c r="Z377" s="4">
        <v>0</v>
      </c>
      <c r="AA377" s="4">
        <v>0</v>
      </c>
      <c r="AB377" s="4">
        <v>0</v>
      </c>
      <c r="AC377" s="4">
        <v>7.9130434782608692</v>
      </c>
      <c r="AD377" s="4">
        <v>0</v>
      </c>
      <c r="AE377" s="4">
        <v>0</v>
      </c>
      <c r="AF377" s="1">
        <v>235524</v>
      </c>
      <c r="AG377" s="1">
        <v>5</v>
      </c>
      <c r="AH377"/>
    </row>
    <row r="378" spans="1:34" x14ac:dyDescent="0.25">
      <c r="A378" t="s">
        <v>433</v>
      </c>
      <c r="B378" t="s">
        <v>367</v>
      </c>
      <c r="C378" t="s">
        <v>743</v>
      </c>
      <c r="D378" t="s">
        <v>478</v>
      </c>
      <c r="E378" s="4">
        <v>100.17391304347827</v>
      </c>
      <c r="F378" s="4">
        <f>Nurse[[#This Row],[Total Nurse Staff Hours]]/Nurse[[#This Row],[MDS Census]]</f>
        <v>3.5276074218749995</v>
      </c>
      <c r="G378" s="4">
        <f>Nurse[[#This Row],[Total Direct Care Staff Hours]]/Nurse[[#This Row],[MDS Census]]</f>
        <v>3.337991536458333</v>
      </c>
      <c r="H378" s="4">
        <f>Nurse[[#This Row],[Total RN Hours (w/ Admin, DON)]]/Nurse[[#This Row],[MDS Census]]</f>
        <v>0.84677191840277777</v>
      </c>
      <c r="I378" s="4">
        <f>Nurse[[#This Row],[RN Hours (excl. Admin, DON)]]/Nurse[[#This Row],[MDS Census]]</f>
        <v>0.65715603298611125</v>
      </c>
      <c r="J378" s="4">
        <f>SUM(Nurse[[#This Row],[RN Hours (excl. Admin, DON)]],Nurse[[#This Row],[RN Admin Hours]],Nurse[[#This Row],[RN DON Hours]],Nurse[[#This Row],[LPN Hours (excl. Admin)]],Nurse[[#This Row],[LPN Admin Hours]],Nurse[[#This Row],[CNA Hours]],Nurse[[#This Row],[NA TR Hours]],Nurse[[#This Row],[Med Aide/Tech Hours]])</f>
        <v>353.37423913043477</v>
      </c>
      <c r="K378" s="4">
        <f>SUM(Nurse[[#This Row],[RN Hours (excl. Admin, DON)]],Nurse[[#This Row],[LPN Hours (excl. Admin)]],Nurse[[#This Row],[CNA Hours]],Nurse[[#This Row],[NA TR Hours]],Nurse[[#This Row],[Med Aide/Tech Hours]])</f>
        <v>334.37967391304346</v>
      </c>
      <c r="L378" s="4">
        <f>SUM(Nurse[[#This Row],[RN Hours (excl. Admin, DON)]],Nurse[[#This Row],[RN Admin Hours]],Nurse[[#This Row],[RN DON Hours]])</f>
        <v>84.824456521739137</v>
      </c>
      <c r="M378" s="4">
        <v>65.829891304347839</v>
      </c>
      <c r="N378" s="4">
        <v>14.385869565217391</v>
      </c>
      <c r="O378" s="4">
        <v>4.6086956521739131</v>
      </c>
      <c r="P378" s="4">
        <f>SUM(Nurse[[#This Row],[LPN Hours (excl. Admin)]],Nurse[[#This Row],[LPN Admin Hours]])</f>
        <v>42.794239130434768</v>
      </c>
      <c r="Q378" s="4">
        <v>42.794239130434768</v>
      </c>
      <c r="R378" s="4">
        <v>0</v>
      </c>
      <c r="S378" s="4">
        <f>SUM(Nurse[[#This Row],[CNA Hours]],Nurse[[#This Row],[NA TR Hours]],Nurse[[#This Row],[Med Aide/Tech Hours]])</f>
        <v>225.75554347826085</v>
      </c>
      <c r="T378" s="4">
        <v>194.25815217391303</v>
      </c>
      <c r="U378" s="4">
        <v>31.497391304347818</v>
      </c>
      <c r="V378" s="4">
        <v>0</v>
      </c>
      <c r="W3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0.31793478260869568</v>
      </c>
      <c r="X378" s="4">
        <v>7.0652173913043473E-2</v>
      </c>
      <c r="Y378" s="4">
        <v>0</v>
      </c>
      <c r="Z378" s="4">
        <v>0</v>
      </c>
      <c r="AA378" s="4">
        <v>9.7826086956521743E-2</v>
      </c>
      <c r="AB378" s="4">
        <v>0</v>
      </c>
      <c r="AC378" s="4">
        <v>0.14945652173913043</v>
      </c>
      <c r="AD378" s="4">
        <v>0</v>
      </c>
      <c r="AE378" s="4">
        <v>0</v>
      </c>
      <c r="AF378" s="1">
        <v>235652</v>
      </c>
      <c r="AG378" s="1">
        <v>5</v>
      </c>
      <c r="AH378"/>
    </row>
    <row r="379" spans="1:34" x14ac:dyDescent="0.25">
      <c r="A379" t="s">
        <v>433</v>
      </c>
      <c r="B379" t="s">
        <v>277</v>
      </c>
      <c r="C379" t="s">
        <v>716</v>
      </c>
      <c r="D379" t="s">
        <v>519</v>
      </c>
      <c r="E379" s="4">
        <v>76.608695652173907</v>
      </c>
      <c r="F379" s="4">
        <f>Nurse[[#This Row],[Total Nurse Staff Hours]]/Nurse[[#This Row],[MDS Census]]</f>
        <v>4.9060655505107835</v>
      </c>
      <c r="G379" s="4">
        <f>Nurse[[#This Row],[Total Direct Care Staff Hours]]/Nurse[[#This Row],[MDS Census]]</f>
        <v>4.3047034619750297</v>
      </c>
      <c r="H379" s="4">
        <f>Nurse[[#This Row],[Total RN Hours (w/ Admin, DON)]]/Nurse[[#This Row],[MDS Census]]</f>
        <v>1.1069877979568672</v>
      </c>
      <c r="I379" s="4">
        <f>Nurse[[#This Row],[RN Hours (excl. Admin, DON)]]/Nurse[[#This Row],[MDS Census]]</f>
        <v>0.5575127695800226</v>
      </c>
      <c r="J379" s="4">
        <f>SUM(Nurse[[#This Row],[RN Hours (excl. Admin, DON)]],Nurse[[#This Row],[RN Admin Hours]],Nurse[[#This Row],[RN DON Hours]],Nurse[[#This Row],[LPN Hours (excl. Admin)]],Nurse[[#This Row],[LPN Admin Hours]],Nurse[[#This Row],[CNA Hours]],Nurse[[#This Row],[NA TR Hours]],Nurse[[#This Row],[Med Aide/Tech Hours]])</f>
        <v>375.84728260869565</v>
      </c>
      <c r="K379" s="4">
        <f>SUM(Nurse[[#This Row],[RN Hours (excl. Admin, DON)]],Nurse[[#This Row],[LPN Hours (excl. Admin)]],Nurse[[#This Row],[CNA Hours]],Nurse[[#This Row],[NA TR Hours]],Nurse[[#This Row],[Med Aide/Tech Hours]])</f>
        <v>329.77771739130441</v>
      </c>
      <c r="L379" s="4">
        <f>SUM(Nurse[[#This Row],[RN Hours (excl. Admin, DON)]],Nurse[[#This Row],[RN Admin Hours]],Nurse[[#This Row],[RN DON Hours]])</f>
        <v>84.804891304347819</v>
      </c>
      <c r="M379" s="4">
        <v>42.710326086956513</v>
      </c>
      <c r="N379" s="4">
        <v>36.529347826086962</v>
      </c>
      <c r="O379" s="4">
        <v>5.5652173913043477</v>
      </c>
      <c r="P379" s="4">
        <f>SUM(Nurse[[#This Row],[LPN Hours (excl. Admin)]],Nurse[[#This Row],[LPN Admin Hours]])</f>
        <v>95.776195652173911</v>
      </c>
      <c r="Q379" s="4">
        <v>91.801195652173917</v>
      </c>
      <c r="R379" s="4">
        <v>3.9750000000000001</v>
      </c>
      <c r="S379" s="4">
        <f>SUM(Nurse[[#This Row],[CNA Hours]],Nurse[[#This Row],[NA TR Hours]],Nurse[[#This Row],[Med Aide/Tech Hours]])</f>
        <v>195.26619565217391</v>
      </c>
      <c r="T379" s="4">
        <v>151.9075</v>
      </c>
      <c r="U379" s="4">
        <v>43.358695652173921</v>
      </c>
      <c r="V379" s="4">
        <v>0</v>
      </c>
      <c r="W3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12.206521739130437</v>
      </c>
      <c r="X379" s="4">
        <v>0</v>
      </c>
      <c r="Y379" s="4">
        <v>0</v>
      </c>
      <c r="Z379" s="4">
        <v>0</v>
      </c>
      <c r="AA379" s="4">
        <v>2.4044565217391307</v>
      </c>
      <c r="AB379" s="4">
        <v>0</v>
      </c>
      <c r="AC379" s="4">
        <v>9.8020652173913057</v>
      </c>
      <c r="AD379" s="4">
        <v>0</v>
      </c>
      <c r="AE379" s="4">
        <v>0</v>
      </c>
      <c r="AF379" s="1">
        <v>235528</v>
      </c>
      <c r="AG379" s="1">
        <v>5</v>
      </c>
      <c r="AH379"/>
    </row>
    <row r="380" spans="1:34" x14ac:dyDescent="0.25">
      <c r="A380" t="s">
        <v>433</v>
      </c>
      <c r="B380" t="s">
        <v>369</v>
      </c>
      <c r="C380" t="s">
        <v>610</v>
      </c>
      <c r="D380" t="s">
        <v>507</v>
      </c>
      <c r="E380" s="4">
        <v>61.771739130434781</v>
      </c>
      <c r="F380" s="4">
        <f>Nurse[[#This Row],[Total Nurse Staff Hours]]/Nurse[[#This Row],[MDS Census]]</f>
        <v>3.3705754003167336</v>
      </c>
      <c r="G380" s="4">
        <f>Nurse[[#This Row],[Total Direct Care Staff Hours]]/Nurse[[#This Row],[MDS Census]]</f>
        <v>3.2240858701390107</v>
      </c>
      <c r="H380" s="4">
        <f>Nurse[[#This Row],[Total RN Hours (w/ Admin, DON)]]/Nurse[[#This Row],[MDS Census]]</f>
        <v>0.57055604434277651</v>
      </c>
      <c r="I380" s="4">
        <f>Nurse[[#This Row],[RN Hours (excl. Admin, DON)]]/Nurse[[#This Row],[MDS Census]]</f>
        <v>0.4451821221185992</v>
      </c>
      <c r="J380" s="4">
        <f>SUM(Nurse[[#This Row],[RN Hours (excl. Admin, DON)]],Nurse[[#This Row],[RN Admin Hours]],Nurse[[#This Row],[RN DON Hours]],Nurse[[#This Row],[LPN Hours (excl. Admin)]],Nurse[[#This Row],[LPN Admin Hours]],Nurse[[#This Row],[CNA Hours]],Nurse[[#This Row],[NA TR Hours]],Nurse[[#This Row],[Med Aide/Tech Hours]])</f>
        <v>208.20630434782606</v>
      </c>
      <c r="K380" s="4">
        <f>SUM(Nurse[[#This Row],[RN Hours (excl. Admin, DON)]],Nurse[[#This Row],[LPN Hours (excl. Admin)]],Nurse[[#This Row],[CNA Hours]],Nurse[[#This Row],[NA TR Hours]],Nurse[[#This Row],[Med Aide/Tech Hours]])</f>
        <v>199.15739130434781</v>
      </c>
      <c r="L380" s="4">
        <f>SUM(Nurse[[#This Row],[RN Hours (excl. Admin, DON)]],Nurse[[#This Row],[RN Admin Hours]],Nurse[[#This Row],[RN DON Hours]])</f>
        <v>35.244239130434771</v>
      </c>
      <c r="M380" s="4">
        <v>27.49967391304347</v>
      </c>
      <c r="N380" s="4">
        <v>7.2228260869565215</v>
      </c>
      <c r="O380" s="4">
        <v>0.52173913043478259</v>
      </c>
      <c r="P380" s="4">
        <f>SUM(Nurse[[#This Row],[LPN Hours (excl. Admin)]],Nurse[[#This Row],[LPN Admin Hours]])</f>
        <v>40.545434782608709</v>
      </c>
      <c r="Q380" s="4">
        <v>39.241086956521755</v>
      </c>
      <c r="R380" s="4">
        <v>1.3043478260869565</v>
      </c>
      <c r="S380" s="4">
        <f>SUM(Nurse[[#This Row],[CNA Hours]],Nurse[[#This Row],[NA TR Hours]],Nurse[[#This Row],[Med Aide/Tech Hours]])</f>
        <v>132.4166304347826</v>
      </c>
      <c r="T380" s="4">
        <v>129.42456521739129</v>
      </c>
      <c r="U380" s="4">
        <v>2.9920652173913043</v>
      </c>
      <c r="V380" s="4">
        <v>0</v>
      </c>
      <c r="W3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0" s="4">
        <v>0</v>
      </c>
      <c r="Y380" s="4">
        <v>0</v>
      </c>
      <c r="Z380" s="4">
        <v>0</v>
      </c>
      <c r="AA380" s="4">
        <v>0</v>
      </c>
      <c r="AB380" s="4">
        <v>0</v>
      </c>
      <c r="AC380" s="4">
        <v>0</v>
      </c>
      <c r="AD380" s="4">
        <v>0</v>
      </c>
      <c r="AE380" s="4">
        <v>0</v>
      </c>
      <c r="AF380" s="1">
        <v>235654</v>
      </c>
      <c r="AG380" s="1">
        <v>5</v>
      </c>
      <c r="AH380"/>
    </row>
    <row r="381" spans="1:34" x14ac:dyDescent="0.25">
      <c r="A381" t="s">
        <v>433</v>
      </c>
      <c r="B381" t="s">
        <v>383</v>
      </c>
      <c r="C381" t="s">
        <v>644</v>
      </c>
      <c r="D381" t="s">
        <v>475</v>
      </c>
      <c r="E381" s="4">
        <v>58.989130434782609</v>
      </c>
      <c r="F381" s="4">
        <f>Nurse[[#This Row],[Total Nurse Staff Hours]]/Nurse[[#This Row],[MDS Census]]</f>
        <v>3.0426884098028379</v>
      </c>
      <c r="G381" s="4">
        <f>Nurse[[#This Row],[Total Direct Care Staff Hours]]/Nurse[[#This Row],[MDS Census]]</f>
        <v>2.7655573981942148</v>
      </c>
      <c r="H381" s="4">
        <f>Nurse[[#This Row],[Total RN Hours (w/ Admin, DON)]]/Nurse[[#This Row],[MDS Census]]</f>
        <v>0.67203058780173219</v>
      </c>
      <c r="I381" s="4">
        <f>Nurse[[#This Row],[RN Hours (excl. Admin, DON)]]/Nurse[[#This Row],[MDS Census]]</f>
        <v>0.50894232540998718</v>
      </c>
      <c r="J381" s="4">
        <f>SUM(Nurse[[#This Row],[RN Hours (excl. Admin, DON)]],Nurse[[#This Row],[RN Admin Hours]],Nurse[[#This Row],[RN DON Hours]],Nurse[[#This Row],[LPN Hours (excl. Admin)]],Nurse[[#This Row],[LPN Admin Hours]],Nurse[[#This Row],[CNA Hours]],Nurse[[#This Row],[NA TR Hours]],Nurse[[#This Row],[Med Aide/Tech Hours]])</f>
        <v>179.48554347826089</v>
      </c>
      <c r="K381" s="4">
        <f>SUM(Nurse[[#This Row],[RN Hours (excl. Admin, DON)]],Nurse[[#This Row],[LPN Hours (excl. Admin)]],Nurse[[#This Row],[CNA Hours]],Nurse[[#This Row],[NA TR Hours]],Nurse[[#This Row],[Med Aide/Tech Hours]])</f>
        <v>163.13782608695655</v>
      </c>
      <c r="L381" s="4">
        <f>SUM(Nurse[[#This Row],[RN Hours (excl. Admin, DON)]],Nurse[[#This Row],[RN Admin Hours]],Nurse[[#This Row],[RN DON Hours]])</f>
        <v>39.642500000000005</v>
      </c>
      <c r="M381" s="4">
        <v>30.022065217391312</v>
      </c>
      <c r="N381" s="4">
        <v>5.6258695652173909</v>
      </c>
      <c r="O381" s="4">
        <v>3.9945652173913042</v>
      </c>
      <c r="P381" s="4">
        <f>SUM(Nurse[[#This Row],[LPN Hours (excl. Admin)]],Nurse[[#This Row],[LPN Admin Hours]])</f>
        <v>52.184130434782617</v>
      </c>
      <c r="Q381" s="4">
        <v>45.456847826086964</v>
      </c>
      <c r="R381" s="4">
        <v>6.7272826086956519</v>
      </c>
      <c r="S381" s="4">
        <f>SUM(Nurse[[#This Row],[CNA Hours]],Nurse[[#This Row],[NA TR Hours]],Nurse[[#This Row],[Med Aide/Tech Hours]])</f>
        <v>87.658913043478279</v>
      </c>
      <c r="T381" s="4">
        <v>87.153369565217403</v>
      </c>
      <c r="U381" s="4">
        <v>0.50554347826086965</v>
      </c>
      <c r="V381" s="4">
        <v>0</v>
      </c>
      <c r="W3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1" s="4">
        <v>0</v>
      </c>
      <c r="Y381" s="4">
        <v>0</v>
      </c>
      <c r="Z381" s="4">
        <v>0</v>
      </c>
      <c r="AA381" s="4">
        <v>0</v>
      </c>
      <c r="AB381" s="4">
        <v>0</v>
      </c>
      <c r="AC381" s="4">
        <v>0</v>
      </c>
      <c r="AD381" s="4">
        <v>0</v>
      </c>
      <c r="AE381" s="4">
        <v>0</v>
      </c>
      <c r="AF381" s="1">
        <v>235700</v>
      </c>
      <c r="AG381" s="1">
        <v>5</v>
      </c>
      <c r="AH381"/>
    </row>
    <row r="382" spans="1:34" x14ac:dyDescent="0.25">
      <c r="A382" t="s">
        <v>433</v>
      </c>
      <c r="B382" t="s">
        <v>390</v>
      </c>
      <c r="C382" t="s">
        <v>668</v>
      </c>
      <c r="D382" t="s">
        <v>476</v>
      </c>
      <c r="E382" s="4">
        <v>50.228260869565219</v>
      </c>
      <c r="F382" s="4">
        <f>Nurse[[#This Row],[Total Nurse Staff Hours]]/Nurse[[#This Row],[MDS Census]]</f>
        <v>3.69988097814326</v>
      </c>
      <c r="G382" s="4">
        <f>Nurse[[#This Row],[Total Direct Care Staff Hours]]/Nurse[[#This Row],[MDS Census]]</f>
        <v>3.1761458558753528</v>
      </c>
      <c r="H382" s="4">
        <f>Nurse[[#This Row],[Total RN Hours (w/ Admin, DON)]]/Nurse[[#This Row],[MDS Census]]</f>
        <v>1.7888703743778407</v>
      </c>
      <c r="I382" s="4">
        <f>Nurse[[#This Row],[RN Hours (excl. Admin, DON)]]/Nurse[[#This Row],[MDS Census]]</f>
        <v>1.3884483877948501</v>
      </c>
      <c r="J382" s="4">
        <f>SUM(Nurse[[#This Row],[RN Hours (excl. Admin, DON)]],Nurse[[#This Row],[RN Admin Hours]],Nurse[[#This Row],[RN DON Hours]],Nurse[[#This Row],[LPN Hours (excl. Admin)]],Nurse[[#This Row],[LPN Admin Hours]],Nurse[[#This Row],[CNA Hours]],Nurse[[#This Row],[NA TR Hours]],Nurse[[#This Row],[Med Aide/Tech Hours]])</f>
        <v>185.83858695652179</v>
      </c>
      <c r="K382" s="4">
        <f>SUM(Nurse[[#This Row],[RN Hours (excl. Admin, DON)]],Nurse[[#This Row],[LPN Hours (excl. Admin)]],Nurse[[#This Row],[CNA Hours]],Nurse[[#This Row],[NA TR Hours]],Nurse[[#This Row],[Med Aide/Tech Hours]])</f>
        <v>159.53228260869571</v>
      </c>
      <c r="L382" s="4">
        <f>SUM(Nurse[[#This Row],[RN Hours (excl. Admin, DON)]],Nurse[[#This Row],[RN Admin Hours]],Nurse[[#This Row],[RN DON Hours]])</f>
        <v>89.851847826086981</v>
      </c>
      <c r="M382" s="4">
        <v>69.739347826086984</v>
      </c>
      <c r="N382" s="4">
        <v>15.547282608695653</v>
      </c>
      <c r="O382" s="4">
        <v>4.5652173913043477</v>
      </c>
      <c r="P382" s="4">
        <f>SUM(Nurse[[#This Row],[LPN Hours (excl. Admin)]],Nurse[[#This Row],[LPN Admin Hours]])</f>
        <v>18.418260869565223</v>
      </c>
      <c r="Q382" s="4">
        <v>12.224456521739134</v>
      </c>
      <c r="R382" s="4">
        <v>6.1938043478260898</v>
      </c>
      <c r="S382" s="4">
        <f>SUM(Nurse[[#This Row],[CNA Hours]],Nurse[[#This Row],[NA TR Hours]],Nurse[[#This Row],[Med Aide/Tech Hours]])</f>
        <v>77.568478260869611</v>
      </c>
      <c r="T382" s="4">
        <v>77.0502173913044</v>
      </c>
      <c r="U382" s="4">
        <v>0.51826086956521744</v>
      </c>
      <c r="V382" s="4">
        <v>0</v>
      </c>
      <c r="W3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2" s="4">
        <v>0</v>
      </c>
      <c r="Y382" s="4">
        <v>0</v>
      </c>
      <c r="Z382" s="4">
        <v>0</v>
      </c>
      <c r="AA382" s="4">
        <v>0</v>
      </c>
      <c r="AB382" s="4">
        <v>0</v>
      </c>
      <c r="AC382" s="4">
        <v>0</v>
      </c>
      <c r="AD382" s="4">
        <v>0</v>
      </c>
      <c r="AE382" s="4">
        <v>0</v>
      </c>
      <c r="AF382" s="1">
        <v>235707</v>
      </c>
      <c r="AG382" s="1">
        <v>5</v>
      </c>
      <c r="AH382"/>
    </row>
    <row r="383" spans="1:34" x14ac:dyDescent="0.25">
      <c r="A383" t="s">
        <v>433</v>
      </c>
      <c r="B383" t="s">
        <v>384</v>
      </c>
      <c r="C383" t="s">
        <v>593</v>
      </c>
      <c r="D383" t="s">
        <v>491</v>
      </c>
      <c r="E383" s="4">
        <v>62.967391304347828</v>
      </c>
      <c r="F383" s="4">
        <f>Nurse[[#This Row],[Total Nurse Staff Hours]]/Nurse[[#This Row],[MDS Census]]</f>
        <v>3.6127619540825133</v>
      </c>
      <c r="G383" s="4">
        <f>Nurse[[#This Row],[Total Direct Care Staff Hours]]/Nurse[[#This Row],[MDS Census]]</f>
        <v>3.1569808389435527</v>
      </c>
      <c r="H383" s="4">
        <f>Nurse[[#This Row],[Total RN Hours (w/ Admin, DON)]]/Nurse[[#This Row],[MDS Census]]</f>
        <v>1.5318366994648713</v>
      </c>
      <c r="I383" s="4">
        <f>Nurse[[#This Row],[RN Hours (excl. Admin, DON)]]/Nurse[[#This Row],[MDS Census]]</f>
        <v>1.0846279993095114</v>
      </c>
      <c r="J383" s="4">
        <f>SUM(Nurse[[#This Row],[RN Hours (excl. Admin, DON)]],Nurse[[#This Row],[RN Admin Hours]],Nurse[[#This Row],[RN DON Hours]],Nurse[[#This Row],[LPN Hours (excl. Admin)]],Nurse[[#This Row],[LPN Admin Hours]],Nurse[[#This Row],[CNA Hours]],Nurse[[#This Row],[NA TR Hours]],Nurse[[#This Row],[Med Aide/Tech Hours]])</f>
        <v>227.4861956521739</v>
      </c>
      <c r="K383" s="4">
        <f>SUM(Nurse[[#This Row],[RN Hours (excl. Admin, DON)]],Nurse[[#This Row],[LPN Hours (excl. Admin)]],Nurse[[#This Row],[CNA Hours]],Nurse[[#This Row],[NA TR Hours]],Nurse[[#This Row],[Med Aide/Tech Hours]])</f>
        <v>198.78684782608698</v>
      </c>
      <c r="L383" s="4">
        <f>SUM(Nurse[[#This Row],[RN Hours (excl. Admin, DON)]],Nurse[[#This Row],[RN Admin Hours]],Nurse[[#This Row],[RN DON Hours]])</f>
        <v>96.455760869565211</v>
      </c>
      <c r="M383" s="4">
        <v>68.296195652173907</v>
      </c>
      <c r="N383" s="4">
        <v>23.186739130434784</v>
      </c>
      <c r="O383" s="4">
        <v>4.9728260869565215</v>
      </c>
      <c r="P383" s="4">
        <f>SUM(Nurse[[#This Row],[LPN Hours (excl. Admin)]],Nurse[[#This Row],[LPN Admin Hours]])</f>
        <v>27.588913043478261</v>
      </c>
      <c r="Q383" s="4">
        <v>27.049130434782608</v>
      </c>
      <c r="R383" s="4">
        <v>0.53978260869565209</v>
      </c>
      <c r="S383" s="4">
        <f>SUM(Nurse[[#This Row],[CNA Hours]],Nurse[[#This Row],[NA TR Hours]],Nurse[[#This Row],[Med Aide/Tech Hours]])</f>
        <v>103.44152173913045</v>
      </c>
      <c r="T383" s="4">
        <v>92.010869565217405</v>
      </c>
      <c r="U383" s="4">
        <v>11.430652173913042</v>
      </c>
      <c r="V383" s="4">
        <v>0</v>
      </c>
      <c r="W3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3" s="4">
        <v>0</v>
      </c>
      <c r="Y383" s="4">
        <v>0</v>
      </c>
      <c r="Z383" s="4">
        <v>0</v>
      </c>
      <c r="AA383" s="4">
        <v>0</v>
      </c>
      <c r="AB383" s="4">
        <v>0</v>
      </c>
      <c r="AC383" s="4">
        <v>0</v>
      </c>
      <c r="AD383" s="4">
        <v>0</v>
      </c>
      <c r="AE383" s="4">
        <v>0</v>
      </c>
      <c r="AF383" s="1">
        <v>235701</v>
      </c>
      <c r="AG383" s="1">
        <v>5</v>
      </c>
      <c r="AH383"/>
    </row>
    <row r="384" spans="1:34" x14ac:dyDescent="0.25">
      <c r="A384" t="s">
        <v>433</v>
      </c>
      <c r="B384" t="s">
        <v>12</v>
      </c>
      <c r="C384" t="s">
        <v>590</v>
      </c>
      <c r="D384" t="s">
        <v>489</v>
      </c>
      <c r="E384" s="4">
        <v>121.67391304347827</v>
      </c>
      <c r="F384" s="4">
        <f>Nurse[[#This Row],[Total Nurse Staff Hours]]/Nurse[[#This Row],[MDS Census]]</f>
        <v>5.0802787207432551</v>
      </c>
      <c r="G384" s="4">
        <f>Nurse[[#This Row],[Total Direct Care Staff Hours]]/Nurse[[#This Row],[MDS Census]]</f>
        <v>5.0426371270323394</v>
      </c>
      <c r="H384" s="4">
        <f>Nurse[[#This Row],[Total RN Hours (w/ Admin, DON)]]/Nurse[[#This Row],[MDS Census]]</f>
        <v>0.62704127211005889</v>
      </c>
      <c r="I384" s="4">
        <f>Nurse[[#This Row],[RN Hours (excl. Admin, DON)]]/Nurse[[#This Row],[MDS Census]]</f>
        <v>0.58939967839914231</v>
      </c>
      <c r="J384" s="4">
        <f>SUM(Nurse[[#This Row],[RN Hours (excl. Admin, DON)]],Nurse[[#This Row],[RN Admin Hours]],Nurse[[#This Row],[RN DON Hours]],Nurse[[#This Row],[LPN Hours (excl. Admin)]],Nurse[[#This Row],[LPN Admin Hours]],Nurse[[#This Row],[CNA Hours]],Nurse[[#This Row],[NA TR Hours]],Nurse[[#This Row],[Med Aide/Tech Hours]])</f>
        <v>618.13739130434783</v>
      </c>
      <c r="K384" s="4">
        <f>SUM(Nurse[[#This Row],[RN Hours (excl. Admin, DON)]],Nurse[[#This Row],[LPN Hours (excl. Admin)]],Nurse[[#This Row],[CNA Hours]],Nurse[[#This Row],[NA TR Hours]],Nurse[[#This Row],[Med Aide/Tech Hours]])</f>
        <v>613.5573913043479</v>
      </c>
      <c r="L384" s="4">
        <f>SUM(Nurse[[#This Row],[RN Hours (excl. Admin, DON)]],Nurse[[#This Row],[RN Admin Hours]],Nurse[[#This Row],[RN DON Hours]])</f>
        <v>76.294565217391295</v>
      </c>
      <c r="M384" s="4">
        <v>71.714565217391296</v>
      </c>
      <c r="N384" s="4">
        <v>0</v>
      </c>
      <c r="O384" s="4">
        <v>4.58</v>
      </c>
      <c r="P384" s="4">
        <f>SUM(Nurse[[#This Row],[LPN Hours (excl. Admin)]],Nurse[[#This Row],[LPN Admin Hours]])</f>
        <v>79.87173913043479</v>
      </c>
      <c r="Q384" s="4">
        <v>79.87173913043479</v>
      </c>
      <c r="R384" s="4">
        <v>0</v>
      </c>
      <c r="S384" s="4">
        <f>SUM(Nurse[[#This Row],[CNA Hours]],Nurse[[#This Row],[NA TR Hours]],Nurse[[#This Row],[Med Aide/Tech Hours]])</f>
        <v>461.97108695652179</v>
      </c>
      <c r="T384" s="4">
        <v>461.97108695652179</v>
      </c>
      <c r="U384" s="4">
        <v>0</v>
      </c>
      <c r="V384" s="4">
        <v>0</v>
      </c>
      <c r="W3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4" s="4">
        <v>0</v>
      </c>
      <c r="Y384" s="4">
        <v>0</v>
      </c>
      <c r="Z384" s="4">
        <v>0</v>
      </c>
      <c r="AA384" s="4">
        <v>0</v>
      </c>
      <c r="AB384" s="4">
        <v>0</v>
      </c>
      <c r="AC384" s="4">
        <v>0</v>
      </c>
      <c r="AD384" s="4">
        <v>0</v>
      </c>
      <c r="AE384" s="4">
        <v>0</v>
      </c>
      <c r="AF384" s="1">
        <v>235009</v>
      </c>
      <c r="AG384" s="1">
        <v>5</v>
      </c>
      <c r="AH384"/>
    </row>
    <row r="385" spans="1:34" x14ac:dyDescent="0.25">
      <c r="A385" t="s">
        <v>433</v>
      </c>
      <c r="B385" t="s">
        <v>52</v>
      </c>
      <c r="C385" t="s">
        <v>618</v>
      </c>
      <c r="D385" t="s">
        <v>514</v>
      </c>
      <c r="E385" s="4">
        <v>126.39130434782609</v>
      </c>
      <c r="F385" s="4">
        <f>Nurse[[#This Row],[Total Nurse Staff Hours]]/Nurse[[#This Row],[MDS Census]]</f>
        <v>5.3591761265909872</v>
      </c>
      <c r="G385" s="4">
        <f>Nurse[[#This Row],[Total Direct Care Staff Hours]]/Nurse[[#This Row],[MDS Census]]</f>
        <v>4.9295235638114896</v>
      </c>
      <c r="H385" s="4">
        <f>Nurse[[#This Row],[Total RN Hours (w/ Admin, DON)]]/Nurse[[#This Row],[MDS Census]]</f>
        <v>1.025670794633643</v>
      </c>
      <c r="I385" s="4">
        <f>Nurse[[#This Row],[RN Hours (excl. Admin, DON)]]/Nurse[[#This Row],[MDS Census]]</f>
        <v>0.69244496044031645</v>
      </c>
      <c r="J385" s="4">
        <f>SUM(Nurse[[#This Row],[RN Hours (excl. Admin, DON)]],Nurse[[#This Row],[RN Admin Hours]],Nurse[[#This Row],[RN DON Hours]],Nurse[[#This Row],[LPN Hours (excl. Admin)]],Nurse[[#This Row],[LPN Admin Hours]],Nurse[[#This Row],[CNA Hours]],Nurse[[#This Row],[NA TR Hours]],Nurse[[#This Row],[Med Aide/Tech Hours]])</f>
        <v>677.35326086956525</v>
      </c>
      <c r="K385" s="4">
        <f>SUM(Nurse[[#This Row],[RN Hours (excl. Admin, DON)]],Nurse[[#This Row],[LPN Hours (excl. Admin)]],Nurse[[#This Row],[CNA Hours]],Nurse[[#This Row],[NA TR Hours]],Nurse[[#This Row],[Med Aide/Tech Hours]])</f>
        <v>623.04891304347825</v>
      </c>
      <c r="L385" s="4">
        <f>SUM(Nurse[[#This Row],[RN Hours (excl. Admin, DON)]],Nurse[[#This Row],[RN Admin Hours]],Nurse[[#This Row],[RN DON Hours]])</f>
        <v>129.6358695652174</v>
      </c>
      <c r="M385" s="4">
        <v>87.519021739130437</v>
      </c>
      <c r="N385" s="4">
        <v>37.160326086956523</v>
      </c>
      <c r="O385" s="4">
        <v>4.9565217391304346</v>
      </c>
      <c r="P385" s="4">
        <f>SUM(Nurse[[#This Row],[LPN Hours (excl. Admin)]],Nurse[[#This Row],[LPN Admin Hours]])</f>
        <v>133.17934782608694</v>
      </c>
      <c r="Q385" s="4">
        <v>120.99184782608695</v>
      </c>
      <c r="R385" s="4">
        <v>12.1875</v>
      </c>
      <c r="S385" s="4">
        <f>SUM(Nurse[[#This Row],[CNA Hours]],Nurse[[#This Row],[NA TR Hours]],Nurse[[#This Row],[Med Aide/Tech Hours]])</f>
        <v>414.53804347826087</v>
      </c>
      <c r="T385" s="4">
        <v>414.53804347826087</v>
      </c>
      <c r="U385" s="4">
        <v>0</v>
      </c>
      <c r="V385" s="4">
        <v>0</v>
      </c>
      <c r="W3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5" s="4">
        <v>0</v>
      </c>
      <c r="Y385" s="4">
        <v>0</v>
      </c>
      <c r="Z385" s="4">
        <v>0</v>
      </c>
      <c r="AA385" s="4">
        <v>0</v>
      </c>
      <c r="AB385" s="4">
        <v>0</v>
      </c>
      <c r="AC385" s="4">
        <v>0</v>
      </c>
      <c r="AD385" s="4">
        <v>0</v>
      </c>
      <c r="AE385" s="4">
        <v>0</v>
      </c>
      <c r="AF385" s="1">
        <v>235089</v>
      </c>
      <c r="AG385" s="1">
        <v>5</v>
      </c>
      <c r="AH385"/>
    </row>
    <row r="386" spans="1:34" x14ac:dyDescent="0.25">
      <c r="A386" t="s">
        <v>433</v>
      </c>
      <c r="B386" t="s">
        <v>364</v>
      </c>
      <c r="C386" t="s">
        <v>601</v>
      </c>
      <c r="D386" t="s">
        <v>470</v>
      </c>
      <c r="E386" s="4">
        <v>16.054347826086957</v>
      </c>
      <c r="F386" s="4">
        <f>Nurse[[#This Row],[Total Nurse Staff Hours]]/Nurse[[#This Row],[MDS Census]]</f>
        <v>6.6104942450914006</v>
      </c>
      <c r="G386" s="4">
        <f>Nurse[[#This Row],[Total Direct Care Staff Hours]]/Nurse[[#This Row],[MDS Census]]</f>
        <v>6.6104942450914006</v>
      </c>
      <c r="H386" s="4">
        <f>Nurse[[#This Row],[Total RN Hours (w/ Admin, DON)]]/Nurse[[#This Row],[MDS Census]]</f>
        <v>0.56161137440758302</v>
      </c>
      <c r="I386" s="4">
        <f>Nurse[[#This Row],[RN Hours (excl. Admin, DON)]]/Nurse[[#This Row],[MDS Census]]</f>
        <v>0.56161137440758302</v>
      </c>
      <c r="J386" s="4">
        <f>SUM(Nurse[[#This Row],[RN Hours (excl. Admin, DON)]],Nurse[[#This Row],[RN Admin Hours]],Nurse[[#This Row],[RN DON Hours]],Nurse[[#This Row],[LPN Hours (excl. Admin)]],Nurse[[#This Row],[LPN Admin Hours]],Nurse[[#This Row],[CNA Hours]],Nurse[[#This Row],[NA TR Hours]],Nurse[[#This Row],[Med Aide/Tech Hours]])</f>
        <v>106.12717391304346</v>
      </c>
      <c r="K386" s="4">
        <f>SUM(Nurse[[#This Row],[RN Hours (excl. Admin, DON)]],Nurse[[#This Row],[LPN Hours (excl. Admin)]],Nurse[[#This Row],[CNA Hours]],Nurse[[#This Row],[NA TR Hours]],Nurse[[#This Row],[Med Aide/Tech Hours]])</f>
        <v>106.12717391304346</v>
      </c>
      <c r="L386" s="4">
        <f>SUM(Nurse[[#This Row],[RN Hours (excl. Admin, DON)]],Nurse[[#This Row],[RN Admin Hours]],Nurse[[#This Row],[RN DON Hours]])</f>
        <v>9.0163043478260878</v>
      </c>
      <c r="M386" s="4">
        <v>9.0163043478260878</v>
      </c>
      <c r="N386" s="4">
        <v>0</v>
      </c>
      <c r="O386" s="4">
        <v>0</v>
      </c>
      <c r="P386" s="4">
        <f>SUM(Nurse[[#This Row],[LPN Hours (excl. Admin)]],Nurse[[#This Row],[LPN Admin Hours]])</f>
        <v>17.176630434782609</v>
      </c>
      <c r="Q386" s="4">
        <v>17.176630434782609</v>
      </c>
      <c r="R386" s="4">
        <v>0</v>
      </c>
      <c r="S386" s="4">
        <f>SUM(Nurse[[#This Row],[CNA Hours]],Nurse[[#This Row],[NA TR Hours]],Nurse[[#This Row],[Med Aide/Tech Hours]])</f>
        <v>79.934239130434776</v>
      </c>
      <c r="T386" s="4">
        <v>79.934239130434776</v>
      </c>
      <c r="U386" s="4">
        <v>0</v>
      </c>
      <c r="V386" s="4">
        <v>0</v>
      </c>
      <c r="W3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6" s="4">
        <v>0</v>
      </c>
      <c r="Y386" s="4">
        <v>0</v>
      </c>
      <c r="Z386" s="4">
        <v>0</v>
      </c>
      <c r="AA386" s="4">
        <v>0</v>
      </c>
      <c r="AB386" s="4">
        <v>0</v>
      </c>
      <c r="AC386" s="4">
        <v>0</v>
      </c>
      <c r="AD386" s="4">
        <v>0</v>
      </c>
      <c r="AE386" s="4">
        <v>0</v>
      </c>
      <c r="AF386" s="1">
        <v>235649</v>
      </c>
      <c r="AG386" s="1">
        <v>5</v>
      </c>
      <c r="AH386"/>
    </row>
    <row r="387" spans="1:34" x14ac:dyDescent="0.25">
      <c r="A387" t="s">
        <v>433</v>
      </c>
      <c r="B387" t="s">
        <v>183</v>
      </c>
      <c r="C387" t="s">
        <v>601</v>
      </c>
      <c r="D387" t="s">
        <v>470</v>
      </c>
      <c r="E387" s="4">
        <v>118.05434782608695</v>
      </c>
      <c r="F387" s="4">
        <f>Nurse[[#This Row],[Total Nurse Staff Hours]]/Nurse[[#This Row],[MDS Census]]</f>
        <v>3.5794070527575732</v>
      </c>
      <c r="G387" s="4">
        <f>Nurse[[#This Row],[Total Direct Care Staff Hours]]/Nurse[[#This Row],[MDS Census]]</f>
        <v>3.4256228708222083</v>
      </c>
      <c r="H387" s="4">
        <f>Nurse[[#This Row],[Total RN Hours (w/ Admin, DON)]]/Nurse[[#This Row],[MDS Census]]</f>
        <v>0.4533652518184329</v>
      </c>
      <c r="I387" s="4">
        <f>Nurse[[#This Row],[RN Hours (excl. Admin, DON)]]/Nurse[[#This Row],[MDS Census]]</f>
        <v>0.29958106988306782</v>
      </c>
      <c r="J387" s="4">
        <f>SUM(Nurse[[#This Row],[RN Hours (excl. Admin, DON)]],Nurse[[#This Row],[RN Admin Hours]],Nurse[[#This Row],[RN DON Hours]],Nurse[[#This Row],[LPN Hours (excl. Admin)]],Nurse[[#This Row],[LPN Admin Hours]],Nurse[[#This Row],[CNA Hours]],Nurse[[#This Row],[NA TR Hours]],Nurse[[#This Row],[Med Aide/Tech Hours]])</f>
        <v>422.5645652173913</v>
      </c>
      <c r="K387" s="4">
        <f>SUM(Nurse[[#This Row],[RN Hours (excl. Admin, DON)]],Nurse[[#This Row],[LPN Hours (excl. Admin)]],Nurse[[#This Row],[CNA Hours]],Nurse[[#This Row],[NA TR Hours]],Nurse[[#This Row],[Med Aide/Tech Hours]])</f>
        <v>404.40967391304349</v>
      </c>
      <c r="L387" s="4">
        <f>SUM(Nurse[[#This Row],[RN Hours (excl. Admin, DON)]],Nurse[[#This Row],[RN Admin Hours]],Nurse[[#This Row],[RN DON Hours]])</f>
        <v>53.521739130434781</v>
      </c>
      <c r="M387" s="4">
        <v>35.366847826086953</v>
      </c>
      <c r="N387" s="4">
        <v>13.807065217391305</v>
      </c>
      <c r="O387" s="4">
        <v>4.3478260869565215</v>
      </c>
      <c r="P387" s="4">
        <f>SUM(Nurse[[#This Row],[LPN Hours (excl. Admin)]],Nurse[[#This Row],[LPN Admin Hours]])</f>
        <v>94.062391304347827</v>
      </c>
      <c r="Q387" s="4">
        <v>94.062391304347827</v>
      </c>
      <c r="R387" s="4">
        <v>0</v>
      </c>
      <c r="S387" s="4">
        <f>SUM(Nurse[[#This Row],[CNA Hours]],Nurse[[#This Row],[NA TR Hours]],Nurse[[#This Row],[Med Aide/Tech Hours]])</f>
        <v>274.98043478260871</v>
      </c>
      <c r="T387" s="4">
        <v>272.48043478260871</v>
      </c>
      <c r="U387" s="4">
        <v>2.5</v>
      </c>
      <c r="V387" s="4">
        <v>0</v>
      </c>
      <c r="W3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130.63249999999999</v>
      </c>
      <c r="X387" s="4">
        <v>5.9538043478260869</v>
      </c>
      <c r="Y387" s="4">
        <v>0</v>
      </c>
      <c r="Z387" s="4">
        <v>0</v>
      </c>
      <c r="AA387" s="4">
        <v>32.018913043478257</v>
      </c>
      <c r="AB387" s="4">
        <v>0</v>
      </c>
      <c r="AC387" s="4">
        <v>92.659782608695636</v>
      </c>
      <c r="AD387" s="4">
        <v>0</v>
      </c>
      <c r="AE387" s="4">
        <v>0</v>
      </c>
      <c r="AF387" s="1">
        <v>235377</v>
      </c>
      <c r="AG387" s="1">
        <v>5</v>
      </c>
      <c r="AH387"/>
    </row>
    <row r="388" spans="1:34" x14ac:dyDescent="0.25">
      <c r="A388" t="s">
        <v>433</v>
      </c>
      <c r="B388" t="s">
        <v>105</v>
      </c>
      <c r="C388" t="s">
        <v>542</v>
      </c>
      <c r="D388" t="s">
        <v>463</v>
      </c>
      <c r="E388" s="4">
        <v>26.771739130434781</v>
      </c>
      <c r="F388" s="4">
        <f>Nurse[[#This Row],[Total Nurse Staff Hours]]/Nurse[[#This Row],[MDS Census]]</f>
        <v>6.5094234673162807</v>
      </c>
      <c r="G388" s="4">
        <f>Nurse[[#This Row],[Total Direct Care Staff Hours]]/Nurse[[#This Row],[MDS Census]]</f>
        <v>5.8962484774665036</v>
      </c>
      <c r="H388" s="4">
        <f>Nurse[[#This Row],[Total RN Hours (w/ Admin, DON)]]/Nurse[[#This Row],[MDS Census]]</f>
        <v>1.7956719447827858</v>
      </c>
      <c r="I388" s="4">
        <f>Nurse[[#This Row],[RN Hours (excl. Admin, DON)]]/Nurse[[#This Row],[MDS Census]]</f>
        <v>1.1824969549330091</v>
      </c>
      <c r="J388" s="4">
        <f>SUM(Nurse[[#This Row],[RN Hours (excl. Admin, DON)]],Nurse[[#This Row],[RN Admin Hours]],Nurse[[#This Row],[RN DON Hours]],Nurse[[#This Row],[LPN Hours (excl. Admin)]],Nurse[[#This Row],[LPN Admin Hours]],Nurse[[#This Row],[CNA Hours]],Nurse[[#This Row],[NA TR Hours]],Nurse[[#This Row],[Med Aide/Tech Hours]])</f>
        <v>174.26858695652172</v>
      </c>
      <c r="K388" s="4">
        <f>SUM(Nurse[[#This Row],[RN Hours (excl. Admin, DON)]],Nurse[[#This Row],[LPN Hours (excl. Admin)]],Nurse[[#This Row],[CNA Hours]],Nurse[[#This Row],[NA TR Hours]],Nurse[[#This Row],[Med Aide/Tech Hours]])</f>
        <v>157.8528260869565</v>
      </c>
      <c r="L388" s="4">
        <f>SUM(Nurse[[#This Row],[RN Hours (excl. Admin, DON)]],Nurse[[#This Row],[RN Admin Hours]],Nurse[[#This Row],[RN DON Hours]])</f>
        <v>48.073260869565232</v>
      </c>
      <c r="M388" s="4">
        <v>31.657500000000013</v>
      </c>
      <c r="N388" s="4">
        <v>12.086956521739131</v>
      </c>
      <c r="O388" s="4">
        <v>4.3288043478260869</v>
      </c>
      <c r="P388" s="4">
        <f>SUM(Nurse[[#This Row],[LPN Hours (excl. Admin)]],Nurse[[#This Row],[LPN Admin Hours]])</f>
        <v>18.206521739130434</v>
      </c>
      <c r="Q388" s="4">
        <v>18.206521739130434</v>
      </c>
      <c r="R388" s="4">
        <v>0</v>
      </c>
      <c r="S388" s="4">
        <f>SUM(Nurse[[#This Row],[CNA Hours]],Nurse[[#This Row],[NA TR Hours]],Nurse[[#This Row],[Med Aide/Tech Hours]])</f>
        <v>107.98880434782606</v>
      </c>
      <c r="T388" s="4">
        <v>92.080217391304316</v>
      </c>
      <c r="U388" s="4">
        <v>15.908586956521741</v>
      </c>
      <c r="V388" s="4">
        <v>0</v>
      </c>
      <c r="W3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8" s="4">
        <v>0</v>
      </c>
      <c r="Y388" s="4">
        <v>0</v>
      </c>
      <c r="Z388" s="4">
        <v>0</v>
      </c>
      <c r="AA388" s="4">
        <v>0</v>
      </c>
      <c r="AB388" s="4">
        <v>0</v>
      </c>
      <c r="AC388" s="4">
        <v>0</v>
      </c>
      <c r="AD388" s="4">
        <v>0</v>
      </c>
      <c r="AE388" s="4">
        <v>0</v>
      </c>
      <c r="AF388" s="1">
        <v>235254</v>
      </c>
      <c r="AG388" s="1">
        <v>5</v>
      </c>
      <c r="AH388"/>
    </row>
    <row r="389" spans="1:34" x14ac:dyDescent="0.25">
      <c r="A389" t="s">
        <v>433</v>
      </c>
      <c r="B389" t="s">
        <v>381</v>
      </c>
      <c r="C389" t="s">
        <v>668</v>
      </c>
      <c r="D389" t="s">
        <v>476</v>
      </c>
      <c r="E389" s="4">
        <v>63.826086956521742</v>
      </c>
      <c r="F389" s="4">
        <f>Nurse[[#This Row],[Total Nurse Staff Hours]]/Nurse[[#This Row],[MDS Census]]</f>
        <v>2.9076805177111718</v>
      </c>
      <c r="G389" s="4">
        <f>Nurse[[#This Row],[Total Direct Care Staff Hours]]/Nurse[[#This Row],[MDS Census]]</f>
        <v>2.5238249318801089</v>
      </c>
      <c r="H389" s="4">
        <f>Nurse[[#This Row],[Total RN Hours (w/ Admin, DON)]]/Nurse[[#This Row],[MDS Census]]</f>
        <v>1.0347411444141688</v>
      </c>
      <c r="I389" s="4">
        <f>Nurse[[#This Row],[RN Hours (excl. Admin, DON)]]/Nurse[[#This Row],[MDS Census]]</f>
        <v>0.65088555858310615</v>
      </c>
      <c r="J389" s="4">
        <f>SUM(Nurse[[#This Row],[RN Hours (excl. Admin, DON)]],Nurse[[#This Row],[RN Admin Hours]],Nurse[[#This Row],[RN DON Hours]],Nurse[[#This Row],[LPN Hours (excl. Admin)]],Nurse[[#This Row],[LPN Admin Hours]],Nurse[[#This Row],[CNA Hours]],Nurse[[#This Row],[NA TR Hours]],Nurse[[#This Row],[Med Aide/Tech Hours]])</f>
        <v>185.58586956521739</v>
      </c>
      <c r="K389" s="4">
        <f>SUM(Nurse[[#This Row],[RN Hours (excl. Admin, DON)]],Nurse[[#This Row],[LPN Hours (excl. Admin)]],Nurse[[#This Row],[CNA Hours]],Nurse[[#This Row],[NA TR Hours]],Nurse[[#This Row],[Med Aide/Tech Hours]])</f>
        <v>161.08586956521739</v>
      </c>
      <c r="L389" s="4">
        <f>SUM(Nurse[[#This Row],[RN Hours (excl. Admin, DON)]],Nurse[[#This Row],[RN Admin Hours]],Nurse[[#This Row],[RN DON Hours]])</f>
        <v>66.043478260869563</v>
      </c>
      <c r="M389" s="4">
        <v>41.543478260869563</v>
      </c>
      <c r="N389" s="4">
        <v>18.673913043478262</v>
      </c>
      <c r="O389" s="4">
        <v>5.8260869565217392</v>
      </c>
      <c r="P389" s="4">
        <f>SUM(Nurse[[#This Row],[LPN Hours (excl. Admin)]],Nurse[[#This Row],[LPN Admin Hours]])</f>
        <v>45.284239130434777</v>
      </c>
      <c r="Q389" s="4">
        <v>45.284239130434777</v>
      </c>
      <c r="R389" s="4">
        <v>0</v>
      </c>
      <c r="S389" s="4">
        <f>SUM(Nurse[[#This Row],[CNA Hours]],Nurse[[#This Row],[NA TR Hours]],Nurse[[#This Row],[Med Aide/Tech Hours]])</f>
        <v>74.258152173913047</v>
      </c>
      <c r="T389" s="4">
        <v>70.067934782608702</v>
      </c>
      <c r="U389" s="4">
        <v>4.1902173913043477</v>
      </c>
      <c r="V389" s="4">
        <v>0</v>
      </c>
      <c r="W3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58.795108695652175</v>
      </c>
      <c r="X389" s="4">
        <v>7.4184782608695654</v>
      </c>
      <c r="Y389" s="4">
        <v>0</v>
      </c>
      <c r="Z389" s="4">
        <v>0</v>
      </c>
      <c r="AA389" s="4">
        <v>23.765217391304351</v>
      </c>
      <c r="AB389" s="4">
        <v>0</v>
      </c>
      <c r="AC389" s="4">
        <v>27.529891304347824</v>
      </c>
      <c r="AD389" s="4">
        <v>8.1521739130434784E-2</v>
      </c>
      <c r="AE389" s="4">
        <v>0</v>
      </c>
      <c r="AF389" s="1">
        <v>235668</v>
      </c>
      <c r="AG389" s="1">
        <v>5</v>
      </c>
      <c r="AH389"/>
    </row>
    <row r="390" spans="1:34" x14ac:dyDescent="0.25">
      <c r="A390" t="s">
        <v>433</v>
      </c>
      <c r="B390" t="s">
        <v>406</v>
      </c>
      <c r="C390" t="s">
        <v>700</v>
      </c>
      <c r="D390" t="s">
        <v>501</v>
      </c>
      <c r="E390" s="4">
        <v>56.423913043478258</v>
      </c>
      <c r="F390" s="4">
        <f>Nurse[[#This Row],[Total Nurse Staff Hours]]/Nurse[[#This Row],[MDS Census]]</f>
        <v>3.5824985551916781</v>
      </c>
      <c r="G390" s="4">
        <f>Nurse[[#This Row],[Total Direct Care Staff Hours]]/Nurse[[#This Row],[MDS Census]]</f>
        <v>3.2948372182623777</v>
      </c>
      <c r="H390" s="4">
        <f>Nurse[[#This Row],[Total RN Hours (w/ Admin, DON)]]/Nurse[[#This Row],[MDS Census]]</f>
        <v>1.0056347524561742</v>
      </c>
      <c r="I390" s="4">
        <f>Nurse[[#This Row],[RN Hours (excl. Admin, DON)]]/Nurse[[#This Row],[MDS Census]]</f>
        <v>0.71797341552687344</v>
      </c>
      <c r="J390" s="4">
        <f>SUM(Nurse[[#This Row],[RN Hours (excl. Admin, DON)]],Nurse[[#This Row],[RN Admin Hours]],Nurse[[#This Row],[RN DON Hours]],Nurse[[#This Row],[LPN Hours (excl. Admin)]],Nurse[[#This Row],[LPN Admin Hours]],Nurse[[#This Row],[CNA Hours]],Nurse[[#This Row],[NA TR Hours]],Nurse[[#This Row],[Med Aide/Tech Hours]])</f>
        <v>202.13858695652175</v>
      </c>
      <c r="K390" s="4">
        <f>SUM(Nurse[[#This Row],[RN Hours (excl. Admin, DON)]],Nurse[[#This Row],[LPN Hours (excl. Admin)]],Nurse[[#This Row],[CNA Hours]],Nurse[[#This Row],[NA TR Hours]],Nurse[[#This Row],[Med Aide/Tech Hours]])</f>
        <v>185.90760869565219</v>
      </c>
      <c r="L390" s="4">
        <f>SUM(Nurse[[#This Row],[RN Hours (excl. Admin, DON)]],Nurse[[#This Row],[RN Admin Hours]],Nurse[[#This Row],[RN DON Hours]])</f>
        <v>56.741847826086953</v>
      </c>
      <c r="M390" s="4">
        <v>40.510869565217391</v>
      </c>
      <c r="N390" s="4">
        <v>10.741847826086957</v>
      </c>
      <c r="O390" s="4">
        <v>5.4891304347826084</v>
      </c>
      <c r="P390" s="4">
        <f>SUM(Nurse[[#This Row],[LPN Hours (excl. Admin)]],Nurse[[#This Row],[LPN Admin Hours]])</f>
        <v>71.633152173913047</v>
      </c>
      <c r="Q390" s="4">
        <v>71.633152173913047</v>
      </c>
      <c r="R390" s="4">
        <v>0</v>
      </c>
      <c r="S390" s="4">
        <f>SUM(Nurse[[#This Row],[CNA Hours]],Nurse[[#This Row],[NA TR Hours]],Nurse[[#This Row],[Med Aide/Tech Hours]])</f>
        <v>73.763586956521749</v>
      </c>
      <c r="T390" s="4">
        <v>54.445652173913047</v>
      </c>
      <c r="U390" s="4">
        <v>19.317934782608695</v>
      </c>
      <c r="V390" s="4">
        <v>0</v>
      </c>
      <c r="W3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68.793478260869563</v>
      </c>
      <c r="X390" s="4">
        <v>10.152173913043478</v>
      </c>
      <c r="Y390" s="4">
        <v>0</v>
      </c>
      <c r="Z390" s="4">
        <v>0</v>
      </c>
      <c r="AA390" s="4">
        <v>38.206521739130437</v>
      </c>
      <c r="AB390" s="4">
        <v>0</v>
      </c>
      <c r="AC390" s="4">
        <v>20.434782608695652</v>
      </c>
      <c r="AD390" s="4">
        <v>0</v>
      </c>
      <c r="AE390" s="4">
        <v>0</v>
      </c>
      <c r="AF390" s="1">
        <v>235726</v>
      </c>
      <c r="AG390" s="1">
        <v>5</v>
      </c>
      <c r="AH390"/>
    </row>
    <row r="391" spans="1:34" x14ac:dyDescent="0.25">
      <c r="A391" t="s">
        <v>433</v>
      </c>
      <c r="B391" t="s">
        <v>396</v>
      </c>
      <c r="C391" t="s">
        <v>706</v>
      </c>
      <c r="D391" t="s">
        <v>516</v>
      </c>
      <c r="E391" s="4">
        <v>56.967391304347828</v>
      </c>
      <c r="F391" s="4">
        <f>Nurse[[#This Row],[Total Nurse Staff Hours]]/Nurse[[#This Row],[MDS Census]]</f>
        <v>3.4663041404312152</v>
      </c>
      <c r="G391" s="4">
        <f>Nurse[[#This Row],[Total Direct Care Staff Hours]]/Nurse[[#This Row],[MDS Census]]</f>
        <v>3.0454875023850412</v>
      </c>
      <c r="H391" s="4">
        <f>Nurse[[#This Row],[Total RN Hours (w/ Admin, DON)]]/Nurse[[#This Row],[MDS Census]]</f>
        <v>0.85112573936271707</v>
      </c>
      <c r="I391" s="4">
        <f>Nurse[[#This Row],[RN Hours (excl. Admin, DON)]]/Nurse[[#This Row],[MDS Census]]</f>
        <v>0.46513070024804426</v>
      </c>
      <c r="J391" s="4">
        <f>SUM(Nurse[[#This Row],[RN Hours (excl. Admin, DON)]],Nurse[[#This Row],[RN Admin Hours]],Nurse[[#This Row],[RN DON Hours]],Nurse[[#This Row],[LPN Hours (excl. Admin)]],Nurse[[#This Row],[LPN Admin Hours]],Nurse[[#This Row],[CNA Hours]],Nurse[[#This Row],[NA TR Hours]],Nurse[[#This Row],[Med Aide/Tech Hours]])</f>
        <v>197.46630434782608</v>
      </c>
      <c r="K391" s="4">
        <f>SUM(Nurse[[#This Row],[RN Hours (excl. Admin, DON)]],Nurse[[#This Row],[LPN Hours (excl. Admin)]],Nurse[[#This Row],[CNA Hours]],Nurse[[#This Row],[NA TR Hours]],Nurse[[#This Row],[Med Aide/Tech Hours]])</f>
        <v>173.49347826086958</v>
      </c>
      <c r="L391" s="4">
        <f>SUM(Nurse[[#This Row],[RN Hours (excl. Admin, DON)]],Nurse[[#This Row],[RN Admin Hours]],Nurse[[#This Row],[RN DON Hours]])</f>
        <v>48.486413043478265</v>
      </c>
      <c r="M391" s="4">
        <v>26.497282608695652</v>
      </c>
      <c r="N391" s="4">
        <v>15.239130434782609</v>
      </c>
      <c r="O391" s="4">
        <v>6.75</v>
      </c>
      <c r="P391" s="4">
        <f>SUM(Nurse[[#This Row],[LPN Hours (excl. Admin)]],Nurse[[#This Row],[LPN Admin Hours]])</f>
        <v>39.822282608695652</v>
      </c>
      <c r="Q391" s="4">
        <v>37.838586956521738</v>
      </c>
      <c r="R391" s="4">
        <v>1.9836956521739131</v>
      </c>
      <c r="S391" s="4">
        <f>SUM(Nurse[[#This Row],[CNA Hours]],Nurse[[#This Row],[NA TR Hours]],Nurse[[#This Row],[Med Aide/Tech Hours]])</f>
        <v>109.15760869565217</v>
      </c>
      <c r="T391" s="4">
        <v>52.972826086956523</v>
      </c>
      <c r="U391" s="4">
        <v>56.184782608695649</v>
      </c>
      <c r="V391" s="4">
        <v>0</v>
      </c>
      <c r="W3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16.273369565217394</v>
      </c>
      <c r="X391" s="4">
        <v>0</v>
      </c>
      <c r="Y391" s="4">
        <v>0.69565217391304346</v>
      </c>
      <c r="Z391" s="4">
        <v>0</v>
      </c>
      <c r="AA391" s="4">
        <v>14.85217391304348</v>
      </c>
      <c r="AB391" s="4">
        <v>0</v>
      </c>
      <c r="AC391" s="4">
        <v>0.72554347826086951</v>
      </c>
      <c r="AD391" s="4">
        <v>0</v>
      </c>
      <c r="AE391" s="4">
        <v>0</v>
      </c>
      <c r="AF391" s="1">
        <v>235715</v>
      </c>
      <c r="AG391" s="1">
        <v>5</v>
      </c>
      <c r="AH391"/>
    </row>
    <row r="392" spans="1:34" x14ac:dyDescent="0.25">
      <c r="A392" t="s">
        <v>433</v>
      </c>
      <c r="B392" t="s">
        <v>68</v>
      </c>
      <c r="C392" t="s">
        <v>627</v>
      </c>
      <c r="D392" t="s">
        <v>516</v>
      </c>
      <c r="E392" s="4">
        <v>66.902173913043484</v>
      </c>
      <c r="F392" s="4">
        <f>Nurse[[#This Row],[Total Nurse Staff Hours]]/Nurse[[#This Row],[MDS Census]]</f>
        <v>3.5207148659626317</v>
      </c>
      <c r="G392" s="4">
        <f>Nurse[[#This Row],[Total Direct Care Staff Hours]]/Nurse[[#This Row],[MDS Census]]</f>
        <v>3.2743298131600325</v>
      </c>
      <c r="H392" s="4">
        <f>Nurse[[#This Row],[Total RN Hours (w/ Admin, DON)]]/Nurse[[#This Row],[MDS Census]]</f>
        <v>0.78432168968318439</v>
      </c>
      <c r="I392" s="4">
        <f>Nurse[[#This Row],[RN Hours (excl. Admin, DON)]]/Nurse[[#This Row],[MDS Census]]</f>
        <v>0.53793663688058491</v>
      </c>
      <c r="J392" s="4">
        <f>SUM(Nurse[[#This Row],[RN Hours (excl. Admin, DON)]],Nurse[[#This Row],[RN Admin Hours]],Nurse[[#This Row],[RN DON Hours]],Nurse[[#This Row],[LPN Hours (excl. Admin)]],Nurse[[#This Row],[LPN Admin Hours]],Nurse[[#This Row],[CNA Hours]],Nurse[[#This Row],[NA TR Hours]],Nurse[[#This Row],[Med Aide/Tech Hours]])</f>
        <v>235.54347826086956</v>
      </c>
      <c r="K392" s="4">
        <f>SUM(Nurse[[#This Row],[RN Hours (excl. Admin, DON)]],Nurse[[#This Row],[LPN Hours (excl. Admin)]],Nurse[[#This Row],[CNA Hours]],Nurse[[#This Row],[NA TR Hours]],Nurse[[#This Row],[Med Aide/Tech Hours]])</f>
        <v>219.05978260869566</v>
      </c>
      <c r="L392" s="4">
        <f>SUM(Nurse[[#This Row],[RN Hours (excl. Admin, DON)]],Nurse[[#This Row],[RN Admin Hours]],Nurse[[#This Row],[RN DON Hours]])</f>
        <v>52.472826086956523</v>
      </c>
      <c r="M392" s="4">
        <v>35.989130434782609</v>
      </c>
      <c r="N392" s="4">
        <v>11.788043478260869</v>
      </c>
      <c r="O392" s="4">
        <v>4.6956521739130439</v>
      </c>
      <c r="P392" s="4">
        <f>SUM(Nurse[[#This Row],[LPN Hours (excl. Admin)]],Nurse[[#This Row],[LPN Admin Hours]])</f>
        <v>38.377717391304351</v>
      </c>
      <c r="Q392" s="4">
        <v>38.377717391304351</v>
      </c>
      <c r="R392" s="4">
        <v>0</v>
      </c>
      <c r="S392" s="4">
        <f>SUM(Nurse[[#This Row],[CNA Hours]],Nurse[[#This Row],[NA TR Hours]],Nurse[[#This Row],[Med Aide/Tech Hours]])</f>
        <v>144.69293478260869</v>
      </c>
      <c r="T392" s="4">
        <v>144.69293478260869</v>
      </c>
      <c r="U392" s="4">
        <v>0</v>
      </c>
      <c r="V392" s="4">
        <v>0</v>
      </c>
      <c r="W3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45.046195652173914</v>
      </c>
      <c r="X392" s="4">
        <v>0</v>
      </c>
      <c r="Y392" s="4">
        <v>0</v>
      </c>
      <c r="Z392" s="4">
        <v>0</v>
      </c>
      <c r="AA392" s="4">
        <v>1.7228260869565217</v>
      </c>
      <c r="AB392" s="4">
        <v>0</v>
      </c>
      <c r="AC392" s="4">
        <v>43.323369565217391</v>
      </c>
      <c r="AD392" s="4">
        <v>0</v>
      </c>
      <c r="AE392" s="4">
        <v>0</v>
      </c>
      <c r="AF392" s="1">
        <v>235171</v>
      </c>
      <c r="AG392" s="1">
        <v>5</v>
      </c>
      <c r="AH392"/>
    </row>
    <row r="393" spans="1:34" x14ac:dyDescent="0.25">
      <c r="A393" t="s">
        <v>433</v>
      </c>
      <c r="B393" t="s">
        <v>385</v>
      </c>
      <c r="C393" t="s">
        <v>717</v>
      </c>
      <c r="D393" t="s">
        <v>501</v>
      </c>
      <c r="E393" s="4">
        <v>67.673913043478265</v>
      </c>
      <c r="F393" s="4">
        <f>Nurse[[#This Row],[Total Nurse Staff Hours]]/Nurse[[#This Row],[MDS Census]]</f>
        <v>3.8075811114680369</v>
      </c>
      <c r="G393" s="4">
        <f>Nurse[[#This Row],[Total Direct Care Staff Hours]]/Nurse[[#This Row],[MDS Census]]</f>
        <v>3.3556055252168324</v>
      </c>
      <c r="H393" s="4">
        <f>Nurse[[#This Row],[Total RN Hours (w/ Admin, DON)]]/Nurse[[#This Row],[MDS Census]]</f>
        <v>0.94386443944747811</v>
      </c>
      <c r="I393" s="4">
        <f>Nurse[[#This Row],[RN Hours (excl. Admin, DON)]]/Nurse[[#This Row],[MDS Census]]</f>
        <v>0.49188885319627362</v>
      </c>
      <c r="J393" s="4">
        <f>SUM(Nurse[[#This Row],[RN Hours (excl. Admin, DON)]],Nurse[[#This Row],[RN Admin Hours]],Nurse[[#This Row],[RN DON Hours]],Nurse[[#This Row],[LPN Hours (excl. Admin)]],Nurse[[#This Row],[LPN Admin Hours]],Nurse[[#This Row],[CNA Hours]],Nurse[[#This Row],[NA TR Hours]],Nurse[[#This Row],[Med Aide/Tech Hours]])</f>
        <v>257.67391304347825</v>
      </c>
      <c r="K393" s="4">
        <f>SUM(Nurse[[#This Row],[RN Hours (excl. Admin, DON)]],Nurse[[#This Row],[LPN Hours (excl. Admin)]],Nurse[[#This Row],[CNA Hours]],Nurse[[#This Row],[NA TR Hours]],Nurse[[#This Row],[Med Aide/Tech Hours]])</f>
        <v>227.08695652173913</v>
      </c>
      <c r="L393" s="4">
        <f>SUM(Nurse[[#This Row],[RN Hours (excl. Admin, DON)]],Nurse[[#This Row],[RN Admin Hours]],Nurse[[#This Row],[RN DON Hours]])</f>
        <v>63.874999999999993</v>
      </c>
      <c r="M393" s="4">
        <v>33.288043478260867</v>
      </c>
      <c r="N393" s="4">
        <v>22.673913043478262</v>
      </c>
      <c r="O393" s="4">
        <v>7.9130434782608692</v>
      </c>
      <c r="P393" s="4">
        <f>SUM(Nurse[[#This Row],[LPN Hours (excl. Admin)]],Nurse[[#This Row],[LPN Admin Hours]])</f>
        <v>81.809782608695656</v>
      </c>
      <c r="Q393" s="4">
        <v>81.809782608695656</v>
      </c>
      <c r="R393" s="4">
        <v>0</v>
      </c>
      <c r="S393" s="4">
        <f>SUM(Nurse[[#This Row],[CNA Hours]],Nurse[[#This Row],[NA TR Hours]],Nurse[[#This Row],[Med Aide/Tech Hours]])</f>
        <v>111.98913043478261</v>
      </c>
      <c r="T393" s="4">
        <v>80.105978260869563</v>
      </c>
      <c r="U393" s="4">
        <v>31.883152173913043</v>
      </c>
      <c r="V393" s="4">
        <v>0</v>
      </c>
      <c r="W3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64.423913043478265</v>
      </c>
      <c r="X393" s="4">
        <v>0</v>
      </c>
      <c r="Y393" s="4">
        <v>0</v>
      </c>
      <c r="Z393" s="4">
        <v>0</v>
      </c>
      <c r="AA393" s="4">
        <v>36.817934782608695</v>
      </c>
      <c r="AB393" s="4">
        <v>0</v>
      </c>
      <c r="AC393" s="4">
        <v>25.182065217391305</v>
      </c>
      <c r="AD393" s="4">
        <v>2.4239130434782608</v>
      </c>
      <c r="AE393" s="4">
        <v>0</v>
      </c>
      <c r="AF393" s="1">
        <v>235702</v>
      </c>
      <c r="AG393" s="1">
        <v>5</v>
      </c>
      <c r="AH393"/>
    </row>
    <row r="394" spans="1:34" x14ac:dyDescent="0.25">
      <c r="A394" t="s">
        <v>433</v>
      </c>
      <c r="B394" t="s">
        <v>400</v>
      </c>
      <c r="C394" t="s">
        <v>747</v>
      </c>
      <c r="D394" t="s">
        <v>476</v>
      </c>
      <c r="E394" s="4">
        <v>84.913043478260875</v>
      </c>
      <c r="F394" s="4">
        <f>Nurse[[#This Row],[Total Nurse Staff Hours]]/Nurse[[#This Row],[MDS Census]]</f>
        <v>2.9004096262160779</v>
      </c>
      <c r="G394" s="4">
        <f>Nurse[[#This Row],[Total Direct Care Staff Hours]]/Nurse[[#This Row],[MDS Census]]</f>
        <v>2.6165514592933947</v>
      </c>
      <c r="H394" s="4">
        <f>Nurse[[#This Row],[Total RN Hours (w/ Admin, DON)]]/Nurse[[#This Row],[MDS Census]]</f>
        <v>0.56317204301075263</v>
      </c>
      <c r="I394" s="4">
        <f>Nurse[[#This Row],[RN Hours (excl. Admin, DON)]]/Nurse[[#This Row],[MDS Census]]</f>
        <v>0.35109447004608291</v>
      </c>
      <c r="J394" s="4">
        <f>SUM(Nurse[[#This Row],[RN Hours (excl. Admin, DON)]],Nurse[[#This Row],[RN Admin Hours]],Nurse[[#This Row],[RN DON Hours]],Nurse[[#This Row],[LPN Hours (excl. Admin)]],Nurse[[#This Row],[LPN Admin Hours]],Nurse[[#This Row],[CNA Hours]],Nurse[[#This Row],[NA TR Hours]],Nurse[[#This Row],[Med Aide/Tech Hours]])</f>
        <v>246.28260869565219</v>
      </c>
      <c r="K394" s="4">
        <f>SUM(Nurse[[#This Row],[RN Hours (excl. Admin, DON)]],Nurse[[#This Row],[LPN Hours (excl. Admin)]],Nurse[[#This Row],[CNA Hours]],Nurse[[#This Row],[NA TR Hours]],Nurse[[#This Row],[Med Aide/Tech Hours]])</f>
        <v>222.17934782608697</v>
      </c>
      <c r="L394" s="4">
        <f>SUM(Nurse[[#This Row],[RN Hours (excl. Admin, DON)]],Nurse[[#This Row],[RN Admin Hours]],Nurse[[#This Row],[RN DON Hours]])</f>
        <v>47.820652173913039</v>
      </c>
      <c r="M394" s="4">
        <v>29.8125</v>
      </c>
      <c r="N394" s="4">
        <v>12.703804347826088</v>
      </c>
      <c r="O394" s="4">
        <v>5.3043478260869561</v>
      </c>
      <c r="P394" s="4">
        <f>SUM(Nurse[[#This Row],[LPN Hours (excl. Admin)]],Nurse[[#This Row],[LPN Admin Hours]])</f>
        <v>81.956521739130437</v>
      </c>
      <c r="Q394" s="4">
        <v>75.861413043478265</v>
      </c>
      <c r="R394" s="4">
        <v>6.0951086956521738</v>
      </c>
      <c r="S394" s="4">
        <f>SUM(Nurse[[#This Row],[CNA Hours]],Nurse[[#This Row],[NA TR Hours]],Nurse[[#This Row],[Med Aide/Tech Hours]])</f>
        <v>116.5054347826087</v>
      </c>
      <c r="T394" s="4">
        <v>93.654891304347828</v>
      </c>
      <c r="U394" s="4">
        <v>22.850543478260871</v>
      </c>
      <c r="V394" s="4">
        <v>0</v>
      </c>
      <c r="W3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104.11141304347827</v>
      </c>
      <c r="X394" s="4">
        <v>0</v>
      </c>
      <c r="Y394" s="4">
        <v>3.5652173913043477</v>
      </c>
      <c r="Z394" s="4">
        <v>0</v>
      </c>
      <c r="AA394" s="4">
        <v>44.910326086956523</v>
      </c>
      <c r="AB394" s="4">
        <v>0</v>
      </c>
      <c r="AC394" s="4">
        <v>55.635869565217391</v>
      </c>
      <c r="AD394" s="4">
        <v>0</v>
      </c>
      <c r="AE394" s="4">
        <v>0</v>
      </c>
      <c r="AF394" s="1">
        <v>235720</v>
      </c>
      <c r="AG394" s="1">
        <v>5</v>
      </c>
      <c r="AH394"/>
    </row>
    <row r="395" spans="1:34" x14ac:dyDescent="0.25">
      <c r="A395" t="s">
        <v>433</v>
      </c>
      <c r="B395" t="s">
        <v>397</v>
      </c>
      <c r="C395" t="s">
        <v>602</v>
      </c>
      <c r="D395" t="s">
        <v>501</v>
      </c>
      <c r="E395" s="4">
        <v>70.228260869565219</v>
      </c>
      <c r="F395" s="4">
        <f>Nurse[[#This Row],[Total Nurse Staff Hours]]/Nurse[[#This Row],[MDS Census]]</f>
        <v>3.5464324407986374</v>
      </c>
      <c r="G395" s="4">
        <f>Nurse[[#This Row],[Total Direct Care Staff Hours]]/Nurse[[#This Row],[MDS Census]]</f>
        <v>3.3156245163287417</v>
      </c>
      <c r="H395" s="4">
        <f>Nurse[[#This Row],[Total RN Hours (w/ Admin, DON)]]/Nurse[[#This Row],[MDS Census]]</f>
        <v>1.2302662126605788</v>
      </c>
      <c r="I395" s="4">
        <f>Nurse[[#This Row],[RN Hours (excl. Admin, DON)]]/Nurse[[#This Row],[MDS Census]]</f>
        <v>0.9994582881906825</v>
      </c>
      <c r="J395" s="4">
        <f>SUM(Nurse[[#This Row],[RN Hours (excl. Admin, DON)]],Nurse[[#This Row],[RN Admin Hours]],Nurse[[#This Row],[RN DON Hours]],Nurse[[#This Row],[LPN Hours (excl. Admin)]],Nurse[[#This Row],[LPN Admin Hours]],Nurse[[#This Row],[CNA Hours]],Nurse[[#This Row],[NA TR Hours]],Nurse[[#This Row],[Med Aide/Tech Hours]])</f>
        <v>249.05978260869563</v>
      </c>
      <c r="K395" s="4">
        <f>SUM(Nurse[[#This Row],[RN Hours (excl. Admin, DON)]],Nurse[[#This Row],[LPN Hours (excl. Admin)]],Nurse[[#This Row],[CNA Hours]],Nurse[[#This Row],[NA TR Hours]],Nurse[[#This Row],[Med Aide/Tech Hours]])</f>
        <v>232.85054347826087</v>
      </c>
      <c r="L395" s="4">
        <f>SUM(Nurse[[#This Row],[RN Hours (excl. Admin, DON)]],Nurse[[#This Row],[RN Admin Hours]],Nurse[[#This Row],[RN DON Hours]])</f>
        <v>86.399456521739125</v>
      </c>
      <c r="M395" s="4">
        <v>70.190217391304344</v>
      </c>
      <c r="N395" s="4">
        <v>11.252717391304348</v>
      </c>
      <c r="O395" s="4">
        <v>4.9565217391304346</v>
      </c>
      <c r="P395" s="4">
        <f>SUM(Nurse[[#This Row],[LPN Hours (excl. Admin)]],Nurse[[#This Row],[LPN Admin Hours]])</f>
        <v>63.277173913043477</v>
      </c>
      <c r="Q395" s="4">
        <v>63.277173913043477</v>
      </c>
      <c r="R395" s="4">
        <v>0</v>
      </c>
      <c r="S395" s="4">
        <f>SUM(Nurse[[#This Row],[CNA Hours]],Nurse[[#This Row],[NA TR Hours]],Nurse[[#This Row],[Med Aide/Tech Hours]])</f>
        <v>99.383152173913047</v>
      </c>
      <c r="T395" s="4">
        <v>75.176630434782609</v>
      </c>
      <c r="U395" s="4">
        <v>24.206521739130434</v>
      </c>
      <c r="V395" s="4">
        <v>0</v>
      </c>
      <c r="W3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19.913043478260871</v>
      </c>
      <c r="X395" s="4">
        <v>0</v>
      </c>
      <c r="Y395" s="4">
        <v>0</v>
      </c>
      <c r="Z395" s="4">
        <v>0</v>
      </c>
      <c r="AA395" s="4">
        <v>6.6032608695652177</v>
      </c>
      <c r="AB395" s="4">
        <v>0</v>
      </c>
      <c r="AC395" s="4">
        <v>13.309782608695652</v>
      </c>
      <c r="AD395" s="4">
        <v>0</v>
      </c>
      <c r="AE395" s="4">
        <v>0</v>
      </c>
      <c r="AF395" s="1">
        <v>235716</v>
      </c>
      <c r="AG395" s="1">
        <v>5</v>
      </c>
      <c r="AH395"/>
    </row>
    <row r="396" spans="1:34" x14ac:dyDescent="0.25">
      <c r="A396" t="s">
        <v>433</v>
      </c>
      <c r="B396" t="s">
        <v>387</v>
      </c>
      <c r="C396" t="s">
        <v>745</v>
      </c>
      <c r="D396" t="s">
        <v>519</v>
      </c>
      <c r="E396" s="4">
        <v>92.771739130434781</v>
      </c>
      <c r="F396" s="4">
        <f>Nurse[[#This Row],[Total Nurse Staff Hours]]/Nurse[[#This Row],[MDS Census]]</f>
        <v>3.5104276508494441</v>
      </c>
      <c r="G396" s="4">
        <f>Nurse[[#This Row],[Total Direct Care Staff Hours]]/Nurse[[#This Row],[MDS Census]]</f>
        <v>3.3211189220855308</v>
      </c>
      <c r="H396" s="4">
        <f>Nurse[[#This Row],[Total RN Hours (w/ Admin, DON)]]/Nurse[[#This Row],[MDS Census]]</f>
        <v>0.76977152899824264</v>
      </c>
      <c r="I396" s="4">
        <f>Nurse[[#This Row],[RN Hours (excl. Admin, DON)]]/Nurse[[#This Row],[MDS Census]]</f>
        <v>0.58046280023432917</v>
      </c>
      <c r="J396" s="4">
        <f>SUM(Nurse[[#This Row],[RN Hours (excl. Admin, DON)]],Nurse[[#This Row],[RN Admin Hours]],Nurse[[#This Row],[RN DON Hours]],Nurse[[#This Row],[LPN Hours (excl. Admin)]],Nurse[[#This Row],[LPN Admin Hours]],Nurse[[#This Row],[CNA Hours]],Nurse[[#This Row],[NA TR Hours]],Nurse[[#This Row],[Med Aide/Tech Hours]])</f>
        <v>325.66847826086962</v>
      </c>
      <c r="K396" s="4">
        <f>SUM(Nurse[[#This Row],[RN Hours (excl. Admin, DON)]],Nurse[[#This Row],[LPN Hours (excl. Admin)]],Nurse[[#This Row],[CNA Hours]],Nurse[[#This Row],[NA TR Hours]],Nurse[[#This Row],[Med Aide/Tech Hours]])</f>
        <v>308.10597826086962</v>
      </c>
      <c r="L396" s="4">
        <f>SUM(Nurse[[#This Row],[RN Hours (excl. Admin, DON)]],Nurse[[#This Row],[RN Admin Hours]],Nurse[[#This Row],[RN DON Hours]])</f>
        <v>71.413043478260875</v>
      </c>
      <c r="M396" s="4">
        <v>53.850543478260867</v>
      </c>
      <c r="N396" s="4">
        <v>17.5625</v>
      </c>
      <c r="O396" s="4">
        <v>0</v>
      </c>
      <c r="P396" s="4">
        <f>SUM(Nurse[[#This Row],[LPN Hours (excl. Admin)]],Nurse[[#This Row],[LPN Admin Hours]])</f>
        <v>87.540760869565219</v>
      </c>
      <c r="Q396" s="4">
        <v>87.540760869565219</v>
      </c>
      <c r="R396" s="4">
        <v>0</v>
      </c>
      <c r="S396" s="4">
        <f>SUM(Nurse[[#This Row],[CNA Hours]],Nurse[[#This Row],[NA TR Hours]],Nurse[[#This Row],[Med Aide/Tech Hours]])</f>
        <v>166.7146739130435</v>
      </c>
      <c r="T396" s="4">
        <v>122.97554347826087</v>
      </c>
      <c r="U396" s="4">
        <v>43.739130434782609</v>
      </c>
      <c r="V396" s="4">
        <v>0</v>
      </c>
      <c r="W3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96" s="4">
        <v>0</v>
      </c>
      <c r="Y396" s="4">
        <v>0</v>
      </c>
      <c r="Z396" s="4">
        <v>0</v>
      </c>
      <c r="AA396" s="4">
        <v>0</v>
      </c>
      <c r="AB396" s="4">
        <v>0</v>
      </c>
      <c r="AC396" s="4">
        <v>0</v>
      </c>
      <c r="AD396" s="4">
        <v>0</v>
      </c>
      <c r="AE396" s="4">
        <v>0</v>
      </c>
      <c r="AF396" s="1">
        <v>235704</v>
      </c>
      <c r="AG396" s="1">
        <v>5</v>
      </c>
      <c r="AH396"/>
    </row>
    <row r="397" spans="1:34" x14ac:dyDescent="0.25">
      <c r="A397" t="s">
        <v>433</v>
      </c>
      <c r="B397" t="s">
        <v>118</v>
      </c>
      <c r="C397" t="s">
        <v>566</v>
      </c>
      <c r="D397" t="s">
        <v>465</v>
      </c>
      <c r="E397" s="4">
        <v>74</v>
      </c>
      <c r="F397" s="4">
        <f>Nurse[[#This Row],[Total Nurse Staff Hours]]/Nurse[[#This Row],[MDS Census]]</f>
        <v>4.1968639835487664</v>
      </c>
      <c r="G397" s="4">
        <f>Nurse[[#This Row],[Total Direct Care Staff Hours]]/Nurse[[#This Row],[MDS Census]]</f>
        <v>3.665650705052879</v>
      </c>
      <c r="H397" s="4">
        <f>Nurse[[#This Row],[Total RN Hours (w/ Admin, DON)]]/Nurse[[#This Row],[MDS Census]]</f>
        <v>0.62911280846063455</v>
      </c>
      <c r="I397" s="4">
        <f>Nurse[[#This Row],[RN Hours (excl. Admin, DON)]]/Nurse[[#This Row],[MDS Census]]</f>
        <v>0.27768801410105759</v>
      </c>
      <c r="J397" s="4">
        <f>SUM(Nurse[[#This Row],[RN Hours (excl. Admin, DON)]],Nurse[[#This Row],[RN Admin Hours]],Nurse[[#This Row],[RN DON Hours]],Nurse[[#This Row],[LPN Hours (excl. Admin)]],Nurse[[#This Row],[LPN Admin Hours]],Nurse[[#This Row],[CNA Hours]],Nurse[[#This Row],[NA TR Hours]],Nurse[[#This Row],[Med Aide/Tech Hours]])</f>
        <v>310.56793478260875</v>
      </c>
      <c r="K397" s="4">
        <f>SUM(Nurse[[#This Row],[RN Hours (excl. Admin, DON)]],Nurse[[#This Row],[LPN Hours (excl. Admin)]],Nurse[[#This Row],[CNA Hours]],Nurse[[#This Row],[NA TR Hours]],Nurse[[#This Row],[Med Aide/Tech Hours]])</f>
        <v>271.25815217391306</v>
      </c>
      <c r="L397" s="4">
        <f>SUM(Nurse[[#This Row],[RN Hours (excl. Admin, DON)]],Nurse[[#This Row],[RN Admin Hours]],Nurse[[#This Row],[RN DON Hours]])</f>
        <v>46.554347826086961</v>
      </c>
      <c r="M397" s="4">
        <v>20.548913043478262</v>
      </c>
      <c r="N397" s="4">
        <v>20.353260869565219</v>
      </c>
      <c r="O397" s="4">
        <v>5.6521739130434785</v>
      </c>
      <c r="P397" s="4">
        <f>SUM(Nurse[[#This Row],[LPN Hours (excl. Admin)]],Nurse[[#This Row],[LPN Admin Hours]])</f>
        <v>86.847826086956516</v>
      </c>
      <c r="Q397" s="4">
        <v>73.543478260869563</v>
      </c>
      <c r="R397" s="4">
        <v>13.304347826086957</v>
      </c>
      <c r="S397" s="4">
        <f>SUM(Nurse[[#This Row],[CNA Hours]],Nurse[[#This Row],[NA TR Hours]],Nurse[[#This Row],[Med Aide/Tech Hours]])</f>
        <v>177.16576086956522</v>
      </c>
      <c r="T397" s="4">
        <v>177.16576086956522</v>
      </c>
      <c r="U397" s="4">
        <v>0</v>
      </c>
      <c r="V397" s="4">
        <v>0</v>
      </c>
      <c r="W3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97" s="4">
        <v>0</v>
      </c>
      <c r="Y397" s="4">
        <v>0</v>
      </c>
      <c r="Z397" s="4">
        <v>0</v>
      </c>
      <c r="AA397" s="4">
        <v>0</v>
      </c>
      <c r="AB397" s="4">
        <v>0</v>
      </c>
      <c r="AC397" s="4">
        <v>0</v>
      </c>
      <c r="AD397" s="4">
        <v>0</v>
      </c>
      <c r="AE397" s="4">
        <v>0</v>
      </c>
      <c r="AF397" s="1">
        <v>235274</v>
      </c>
      <c r="AG397" s="1">
        <v>5</v>
      </c>
      <c r="AH397"/>
    </row>
    <row r="398" spans="1:34" x14ac:dyDescent="0.25">
      <c r="A398" t="s">
        <v>433</v>
      </c>
      <c r="B398" t="s">
        <v>116</v>
      </c>
      <c r="C398" t="s">
        <v>628</v>
      </c>
      <c r="D398" t="s">
        <v>506</v>
      </c>
      <c r="E398" s="4">
        <v>58.315217391304351</v>
      </c>
      <c r="F398" s="4">
        <f>Nurse[[#This Row],[Total Nurse Staff Hours]]/Nurse[[#This Row],[MDS Census]]</f>
        <v>4.330503261882571</v>
      </c>
      <c r="G398" s="4">
        <f>Nurse[[#This Row],[Total Direct Care Staff Hours]]/Nurse[[#This Row],[MDS Census]]</f>
        <v>3.9502609506057773</v>
      </c>
      <c r="H398" s="4">
        <f>Nurse[[#This Row],[Total RN Hours (w/ Admin, DON)]]/Nurse[[#This Row],[MDS Census]]</f>
        <v>0.90899347623485549</v>
      </c>
      <c r="I398" s="4">
        <f>Nurse[[#This Row],[RN Hours (excl. Admin, DON)]]/Nurse[[#This Row],[MDS Census]]</f>
        <v>0.62418452935694313</v>
      </c>
      <c r="J398" s="4">
        <f>SUM(Nurse[[#This Row],[RN Hours (excl. Admin, DON)]],Nurse[[#This Row],[RN Admin Hours]],Nurse[[#This Row],[RN DON Hours]],Nurse[[#This Row],[LPN Hours (excl. Admin)]],Nurse[[#This Row],[LPN Admin Hours]],Nurse[[#This Row],[CNA Hours]],Nurse[[#This Row],[NA TR Hours]],Nurse[[#This Row],[Med Aide/Tech Hours]])</f>
        <v>252.53423913043474</v>
      </c>
      <c r="K398" s="4">
        <f>SUM(Nurse[[#This Row],[RN Hours (excl. Admin, DON)]],Nurse[[#This Row],[LPN Hours (excl. Admin)]],Nurse[[#This Row],[CNA Hours]],Nurse[[#This Row],[NA TR Hours]],Nurse[[#This Row],[Med Aide/Tech Hours]])</f>
        <v>230.36032608695649</v>
      </c>
      <c r="L398" s="4">
        <f>SUM(Nurse[[#This Row],[RN Hours (excl. Admin, DON)]],Nurse[[#This Row],[RN Admin Hours]],Nurse[[#This Row],[RN DON Hours]])</f>
        <v>53.008152173913047</v>
      </c>
      <c r="M398" s="4">
        <v>36.399456521739133</v>
      </c>
      <c r="N398" s="4">
        <v>10.956521739130435</v>
      </c>
      <c r="O398" s="4">
        <v>5.6521739130434785</v>
      </c>
      <c r="P398" s="4">
        <f>SUM(Nurse[[#This Row],[LPN Hours (excl. Admin)]],Nurse[[#This Row],[LPN Admin Hours]])</f>
        <v>56.587500000000006</v>
      </c>
      <c r="Q398" s="4">
        <v>51.022282608695654</v>
      </c>
      <c r="R398" s="4">
        <v>5.5652173913043477</v>
      </c>
      <c r="S398" s="4">
        <f>SUM(Nurse[[#This Row],[CNA Hours]],Nurse[[#This Row],[NA TR Hours]],Nurse[[#This Row],[Med Aide/Tech Hours]])</f>
        <v>142.9385869565217</v>
      </c>
      <c r="T398" s="4">
        <v>138.32173913043474</v>
      </c>
      <c r="U398" s="4">
        <v>4.6168478260869561</v>
      </c>
      <c r="V398" s="4">
        <v>0</v>
      </c>
      <c r="W3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24.650543478260879</v>
      </c>
      <c r="X398" s="4">
        <v>0</v>
      </c>
      <c r="Y398" s="4">
        <v>0</v>
      </c>
      <c r="Z398" s="4">
        <v>0</v>
      </c>
      <c r="AA398" s="4">
        <v>0</v>
      </c>
      <c r="AB398" s="4">
        <v>0</v>
      </c>
      <c r="AC398" s="4">
        <v>24.650543478260879</v>
      </c>
      <c r="AD398" s="4">
        <v>0</v>
      </c>
      <c r="AE398" s="4">
        <v>0</v>
      </c>
      <c r="AF398" s="1">
        <v>235269</v>
      </c>
      <c r="AG398" s="1">
        <v>5</v>
      </c>
      <c r="AH398"/>
    </row>
    <row r="399" spans="1:34" x14ac:dyDescent="0.25">
      <c r="A399" t="s">
        <v>433</v>
      </c>
      <c r="B399" t="s">
        <v>116</v>
      </c>
      <c r="C399" t="s">
        <v>1</v>
      </c>
      <c r="D399" t="s">
        <v>532</v>
      </c>
      <c r="E399" s="4">
        <v>33.206521739130437</v>
      </c>
      <c r="F399" s="4">
        <f>Nurse[[#This Row],[Total Nurse Staff Hours]]/Nurse[[#This Row],[MDS Census]]</f>
        <v>4.4941080196399339</v>
      </c>
      <c r="G399" s="4">
        <f>Nurse[[#This Row],[Total Direct Care Staff Hours]]/Nurse[[#This Row],[MDS Census]]</f>
        <v>3.9815057283142385</v>
      </c>
      <c r="H399" s="4">
        <f>Nurse[[#This Row],[Total RN Hours (w/ Admin, DON)]]/Nurse[[#This Row],[MDS Census]]</f>
        <v>1.3376268412438623</v>
      </c>
      <c r="I399" s="4">
        <f>Nurse[[#This Row],[RN Hours (excl. Admin, DON)]]/Nurse[[#This Row],[MDS Census]]</f>
        <v>0.8354991816693943</v>
      </c>
      <c r="J399" s="4">
        <f>SUM(Nurse[[#This Row],[RN Hours (excl. Admin, DON)]],Nurse[[#This Row],[RN Admin Hours]],Nurse[[#This Row],[RN DON Hours]],Nurse[[#This Row],[LPN Hours (excl. Admin)]],Nurse[[#This Row],[LPN Admin Hours]],Nurse[[#This Row],[CNA Hours]],Nurse[[#This Row],[NA TR Hours]],Nurse[[#This Row],[Med Aide/Tech Hours]])</f>
        <v>149.23369565217391</v>
      </c>
      <c r="K399" s="4">
        <f>SUM(Nurse[[#This Row],[RN Hours (excl. Admin, DON)]],Nurse[[#This Row],[LPN Hours (excl. Admin)]],Nurse[[#This Row],[CNA Hours]],Nurse[[#This Row],[NA TR Hours]],Nurse[[#This Row],[Med Aide/Tech Hours]])</f>
        <v>132.21195652173913</v>
      </c>
      <c r="L399" s="4">
        <f>SUM(Nurse[[#This Row],[RN Hours (excl. Admin, DON)]],Nurse[[#This Row],[RN Admin Hours]],Nurse[[#This Row],[RN DON Hours]])</f>
        <v>44.41793478260869</v>
      </c>
      <c r="M399" s="4">
        <v>27.744021739130432</v>
      </c>
      <c r="N399" s="4">
        <v>11.021739130434783</v>
      </c>
      <c r="O399" s="4">
        <v>5.6521739130434785</v>
      </c>
      <c r="P399" s="4">
        <f>SUM(Nurse[[#This Row],[LPN Hours (excl. Admin)]],Nurse[[#This Row],[LPN Admin Hours]])</f>
        <v>18.519021739130437</v>
      </c>
      <c r="Q399" s="4">
        <v>18.171195652173914</v>
      </c>
      <c r="R399" s="4">
        <v>0.34782608695652173</v>
      </c>
      <c r="S399" s="4">
        <f>SUM(Nurse[[#This Row],[CNA Hours]],Nurse[[#This Row],[NA TR Hours]],Nurse[[#This Row],[Med Aide/Tech Hours]])</f>
        <v>86.296739130434787</v>
      </c>
      <c r="T399" s="4">
        <v>86.296739130434787</v>
      </c>
      <c r="U399" s="4">
        <v>0</v>
      </c>
      <c r="V399" s="4">
        <v>0</v>
      </c>
      <c r="W3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8.3304347826086964</v>
      </c>
      <c r="X399" s="4">
        <v>4.4630434782608708</v>
      </c>
      <c r="Y399" s="4">
        <v>0</v>
      </c>
      <c r="Z399" s="4">
        <v>0</v>
      </c>
      <c r="AA399" s="4">
        <v>0</v>
      </c>
      <c r="AB399" s="4">
        <v>0</v>
      </c>
      <c r="AC399" s="4">
        <v>3.8673913043478261</v>
      </c>
      <c r="AD399" s="4">
        <v>0</v>
      </c>
      <c r="AE399" s="4">
        <v>0</v>
      </c>
      <c r="AF399" s="1">
        <v>235400</v>
      </c>
      <c r="AG399" s="1">
        <v>5</v>
      </c>
      <c r="AH399"/>
    </row>
    <row r="400" spans="1:34" x14ac:dyDescent="0.25">
      <c r="A400" t="s">
        <v>433</v>
      </c>
      <c r="B400" t="s">
        <v>248</v>
      </c>
      <c r="C400" t="s">
        <v>656</v>
      </c>
      <c r="D400" t="s">
        <v>501</v>
      </c>
      <c r="E400" s="4">
        <v>130.34782608695653</v>
      </c>
      <c r="F400" s="4">
        <f>Nurse[[#This Row],[Total Nurse Staff Hours]]/Nurse[[#This Row],[MDS Census]]</f>
        <v>4.4299141094062708</v>
      </c>
      <c r="G400" s="4">
        <f>Nurse[[#This Row],[Total Direct Care Staff Hours]]/Nurse[[#This Row],[MDS Census]]</f>
        <v>3.7712033022014677</v>
      </c>
      <c r="H400" s="4">
        <f>Nurse[[#This Row],[Total RN Hours (w/ Admin, DON)]]/Nurse[[#This Row],[MDS Census]]</f>
        <v>0.55303368912608397</v>
      </c>
      <c r="I400" s="4">
        <f>Nurse[[#This Row],[RN Hours (excl. Admin, DON)]]/Nurse[[#This Row],[MDS Census]]</f>
        <v>0.19873832555036686</v>
      </c>
      <c r="J400" s="4">
        <f>SUM(Nurse[[#This Row],[RN Hours (excl. Admin, DON)]],Nurse[[#This Row],[RN Admin Hours]],Nurse[[#This Row],[RN DON Hours]],Nurse[[#This Row],[LPN Hours (excl. Admin)]],Nurse[[#This Row],[LPN Admin Hours]],Nurse[[#This Row],[CNA Hours]],Nurse[[#This Row],[NA TR Hours]],Nurse[[#This Row],[Med Aide/Tech Hours]])</f>
        <v>577.42967391304353</v>
      </c>
      <c r="K400" s="4">
        <f>SUM(Nurse[[#This Row],[RN Hours (excl. Admin, DON)]],Nurse[[#This Row],[LPN Hours (excl. Admin)]],Nurse[[#This Row],[CNA Hours]],Nurse[[#This Row],[NA TR Hours]],Nurse[[#This Row],[Med Aide/Tech Hours]])</f>
        <v>491.56815217391306</v>
      </c>
      <c r="L400" s="4">
        <f>SUM(Nurse[[#This Row],[RN Hours (excl. Admin, DON)]],Nurse[[#This Row],[RN Admin Hours]],Nurse[[#This Row],[RN DON Hours]])</f>
        <v>72.086739130434779</v>
      </c>
      <c r="M400" s="4">
        <v>25.905108695652167</v>
      </c>
      <c r="N400" s="4">
        <v>40.877282608695658</v>
      </c>
      <c r="O400" s="4">
        <v>5.3043478260869561</v>
      </c>
      <c r="P400" s="4">
        <f>SUM(Nurse[[#This Row],[LPN Hours (excl. Admin)]],Nurse[[#This Row],[LPN Admin Hours]])</f>
        <v>226.64391304347828</v>
      </c>
      <c r="Q400" s="4">
        <v>186.96402173913043</v>
      </c>
      <c r="R400" s="4">
        <v>39.679891304347834</v>
      </c>
      <c r="S400" s="4">
        <f>SUM(Nurse[[#This Row],[CNA Hours]],Nurse[[#This Row],[NA TR Hours]],Nurse[[#This Row],[Med Aide/Tech Hours]])</f>
        <v>278.69902173913044</v>
      </c>
      <c r="T400" s="4">
        <v>278.69902173913044</v>
      </c>
      <c r="U400" s="4">
        <v>0</v>
      </c>
      <c r="V400" s="4">
        <v>0</v>
      </c>
      <c r="W4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28.128586956521737</v>
      </c>
      <c r="X400" s="4">
        <v>0</v>
      </c>
      <c r="Y400" s="4">
        <v>0</v>
      </c>
      <c r="Z400" s="4">
        <v>0</v>
      </c>
      <c r="AA400" s="4">
        <v>8.4239130434782608E-2</v>
      </c>
      <c r="AB400" s="4">
        <v>0</v>
      </c>
      <c r="AC400" s="4">
        <v>28.044347826086955</v>
      </c>
      <c r="AD400" s="4">
        <v>0</v>
      </c>
      <c r="AE400" s="4">
        <v>0</v>
      </c>
      <c r="AF400" s="1">
        <v>235488</v>
      </c>
      <c r="AG400" s="1">
        <v>5</v>
      </c>
      <c r="AH400"/>
    </row>
    <row r="401" spans="1:34" x14ac:dyDescent="0.25">
      <c r="A401" t="s">
        <v>433</v>
      </c>
      <c r="B401" t="s">
        <v>111</v>
      </c>
      <c r="C401" t="s">
        <v>561</v>
      </c>
      <c r="D401" t="s">
        <v>501</v>
      </c>
      <c r="E401" s="4">
        <v>64.043478260869563</v>
      </c>
      <c r="F401" s="4">
        <f>Nurse[[#This Row],[Total Nurse Staff Hours]]/Nurse[[#This Row],[MDS Census]]</f>
        <v>3.2922606924643585</v>
      </c>
      <c r="G401" s="4">
        <f>Nurse[[#This Row],[Total Direct Care Staff Hours]]/Nurse[[#This Row],[MDS Census]]</f>
        <v>3.1726069246435848</v>
      </c>
      <c r="H401" s="4">
        <f>Nurse[[#This Row],[Total RN Hours (w/ Admin, DON)]]/Nurse[[#This Row],[MDS Census]]</f>
        <v>0.68287508486082826</v>
      </c>
      <c r="I401" s="4">
        <f>Nurse[[#This Row],[RN Hours (excl. Admin, DON)]]/Nurse[[#This Row],[MDS Census]]</f>
        <v>0.5632213170400544</v>
      </c>
      <c r="J401" s="4">
        <f>SUM(Nurse[[#This Row],[RN Hours (excl. Admin, DON)]],Nurse[[#This Row],[RN Admin Hours]],Nurse[[#This Row],[RN DON Hours]],Nurse[[#This Row],[LPN Hours (excl. Admin)]],Nurse[[#This Row],[LPN Admin Hours]],Nurse[[#This Row],[CNA Hours]],Nurse[[#This Row],[NA TR Hours]],Nurse[[#This Row],[Med Aide/Tech Hours]])</f>
        <v>210.8478260869565</v>
      </c>
      <c r="K401" s="4">
        <f>SUM(Nurse[[#This Row],[RN Hours (excl. Admin, DON)]],Nurse[[#This Row],[LPN Hours (excl. Admin)]],Nurse[[#This Row],[CNA Hours]],Nurse[[#This Row],[NA TR Hours]],Nurse[[#This Row],[Med Aide/Tech Hours]])</f>
        <v>203.18478260869566</v>
      </c>
      <c r="L401" s="4">
        <f>SUM(Nurse[[#This Row],[RN Hours (excl. Admin, DON)]],Nurse[[#This Row],[RN Admin Hours]],Nurse[[#This Row],[RN DON Hours]])</f>
        <v>43.733695652173914</v>
      </c>
      <c r="M401" s="4">
        <v>36.070652173913047</v>
      </c>
      <c r="N401" s="4">
        <v>0</v>
      </c>
      <c r="O401" s="4">
        <v>7.6630434782608692</v>
      </c>
      <c r="P401" s="4">
        <f>SUM(Nurse[[#This Row],[LPN Hours (excl. Admin)]],Nurse[[#This Row],[LPN Admin Hours]])</f>
        <v>39.668478260869563</v>
      </c>
      <c r="Q401" s="4">
        <v>39.668478260869563</v>
      </c>
      <c r="R401" s="4">
        <v>0</v>
      </c>
      <c r="S401" s="4">
        <f>SUM(Nurse[[#This Row],[CNA Hours]],Nurse[[#This Row],[NA TR Hours]],Nurse[[#This Row],[Med Aide/Tech Hours]])</f>
        <v>127.44565217391305</v>
      </c>
      <c r="T401" s="4">
        <v>127.44565217391305</v>
      </c>
      <c r="U401" s="4">
        <v>0</v>
      </c>
      <c r="V401" s="4">
        <v>0</v>
      </c>
      <c r="W4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3.5108695652173911</v>
      </c>
      <c r="X401" s="4">
        <v>1.7282608695652173</v>
      </c>
      <c r="Y401" s="4">
        <v>0</v>
      </c>
      <c r="Z401" s="4">
        <v>0</v>
      </c>
      <c r="AA401" s="4">
        <v>0</v>
      </c>
      <c r="AB401" s="4">
        <v>0</v>
      </c>
      <c r="AC401" s="4">
        <v>1.7826086956521738</v>
      </c>
      <c r="AD401" s="4">
        <v>0</v>
      </c>
      <c r="AE401" s="4">
        <v>0</v>
      </c>
      <c r="AF401" s="1">
        <v>235262</v>
      </c>
      <c r="AG401" s="1">
        <v>5</v>
      </c>
      <c r="AH401"/>
    </row>
    <row r="402" spans="1:34" x14ac:dyDescent="0.25">
      <c r="A402" t="s">
        <v>433</v>
      </c>
      <c r="B402" t="s">
        <v>180</v>
      </c>
      <c r="C402" t="s">
        <v>629</v>
      </c>
      <c r="D402" t="s">
        <v>474</v>
      </c>
      <c r="E402" s="4">
        <v>83.163043478260875</v>
      </c>
      <c r="F402" s="4">
        <f>Nurse[[#This Row],[Total Nurse Staff Hours]]/Nurse[[#This Row],[MDS Census]]</f>
        <v>3.7044503986406996</v>
      </c>
      <c r="G402" s="4">
        <f>Nurse[[#This Row],[Total Direct Care Staff Hours]]/Nurse[[#This Row],[MDS Census]]</f>
        <v>3.5225133969415761</v>
      </c>
      <c r="H402" s="4">
        <f>Nurse[[#This Row],[Total RN Hours (w/ Admin, DON)]]/Nurse[[#This Row],[MDS Census]]</f>
        <v>0.28617174225591424</v>
      </c>
      <c r="I402" s="4">
        <f>Nurse[[#This Row],[RN Hours (excl. Admin, DON)]]/Nurse[[#This Row],[MDS Census]]</f>
        <v>0.1659260227421252</v>
      </c>
      <c r="J402" s="4">
        <f>SUM(Nurse[[#This Row],[RN Hours (excl. Admin, DON)]],Nurse[[#This Row],[RN Admin Hours]],Nurse[[#This Row],[RN DON Hours]],Nurse[[#This Row],[LPN Hours (excl. Admin)]],Nurse[[#This Row],[LPN Admin Hours]],Nurse[[#This Row],[CNA Hours]],Nurse[[#This Row],[NA TR Hours]],Nurse[[#This Row],[Med Aide/Tech Hours]])</f>
        <v>308.07336956521732</v>
      </c>
      <c r="K402" s="4">
        <f>SUM(Nurse[[#This Row],[RN Hours (excl. Admin, DON)]],Nurse[[#This Row],[LPN Hours (excl. Admin)]],Nurse[[#This Row],[CNA Hours]],Nurse[[#This Row],[NA TR Hours]],Nurse[[#This Row],[Med Aide/Tech Hours]])</f>
        <v>292.94293478260869</v>
      </c>
      <c r="L402" s="4">
        <f>SUM(Nurse[[#This Row],[RN Hours (excl. Admin, DON)]],Nurse[[#This Row],[RN Admin Hours]],Nurse[[#This Row],[RN DON Hours]])</f>
        <v>23.798913043478262</v>
      </c>
      <c r="M402" s="4">
        <v>13.798913043478262</v>
      </c>
      <c r="N402" s="4">
        <v>4.8695652173913047</v>
      </c>
      <c r="O402" s="4">
        <v>5.1304347826086953</v>
      </c>
      <c r="P402" s="4">
        <f>SUM(Nurse[[#This Row],[LPN Hours (excl. Admin)]],Nurse[[#This Row],[LPN Admin Hours]])</f>
        <v>126.75815217391303</v>
      </c>
      <c r="Q402" s="4">
        <v>121.62771739130434</v>
      </c>
      <c r="R402" s="4">
        <v>5.1304347826086953</v>
      </c>
      <c r="S402" s="4">
        <f>SUM(Nurse[[#This Row],[CNA Hours]],Nurse[[#This Row],[NA TR Hours]],Nurse[[#This Row],[Med Aide/Tech Hours]])</f>
        <v>157.51630434782606</v>
      </c>
      <c r="T402" s="4">
        <v>149.17391304347825</v>
      </c>
      <c r="U402" s="4">
        <v>8.3423913043478262</v>
      </c>
      <c r="V402" s="4">
        <v>0</v>
      </c>
      <c r="W4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91.788043478260875</v>
      </c>
      <c r="X402" s="4">
        <v>0</v>
      </c>
      <c r="Y402" s="4">
        <v>0</v>
      </c>
      <c r="Z402" s="4">
        <v>0</v>
      </c>
      <c r="AA402" s="4">
        <v>27.048913043478262</v>
      </c>
      <c r="AB402" s="4">
        <v>0</v>
      </c>
      <c r="AC402" s="4">
        <v>64.739130434782609</v>
      </c>
      <c r="AD402" s="4">
        <v>0</v>
      </c>
      <c r="AE402" s="4">
        <v>0</v>
      </c>
      <c r="AF402" s="1">
        <v>235374</v>
      </c>
      <c r="AG402" s="1">
        <v>5</v>
      </c>
      <c r="AH402"/>
    </row>
    <row r="403" spans="1:34" x14ac:dyDescent="0.25">
      <c r="A403" t="s">
        <v>433</v>
      </c>
      <c r="B403" t="s">
        <v>344</v>
      </c>
      <c r="C403" t="s">
        <v>737</v>
      </c>
      <c r="D403" t="s">
        <v>473</v>
      </c>
      <c r="E403" s="4">
        <v>57.967391304347828</v>
      </c>
      <c r="F403" s="4">
        <f>Nurse[[#This Row],[Total Nurse Staff Hours]]/Nurse[[#This Row],[MDS Census]]</f>
        <v>3.2302643915244702</v>
      </c>
      <c r="G403" s="4">
        <f>Nurse[[#This Row],[Total Direct Care Staff Hours]]/Nurse[[#This Row],[MDS Census]]</f>
        <v>3.1402587661728858</v>
      </c>
      <c r="H403" s="4">
        <f>Nurse[[#This Row],[Total RN Hours (w/ Admin, DON)]]/Nurse[[#This Row],[MDS Census]]</f>
        <v>0.27901743858991185</v>
      </c>
      <c r="I403" s="4">
        <f>Nurse[[#This Row],[RN Hours (excl. Admin, DON)]]/Nurse[[#This Row],[MDS Census]]</f>
        <v>0.18901181323832741</v>
      </c>
      <c r="J403" s="4">
        <f>SUM(Nurse[[#This Row],[RN Hours (excl. Admin, DON)]],Nurse[[#This Row],[RN Admin Hours]],Nurse[[#This Row],[RN DON Hours]],Nurse[[#This Row],[LPN Hours (excl. Admin)]],Nurse[[#This Row],[LPN Admin Hours]],Nurse[[#This Row],[CNA Hours]],Nurse[[#This Row],[NA TR Hours]],Nurse[[#This Row],[Med Aide/Tech Hours]])</f>
        <v>187.25</v>
      </c>
      <c r="K403" s="4">
        <f>SUM(Nurse[[#This Row],[RN Hours (excl. Admin, DON)]],Nurse[[#This Row],[LPN Hours (excl. Admin)]],Nurse[[#This Row],[CNA Hours]],Nurse[[#This Row],[NA TR Hours]],Nurse[[#This Row],[Med Aide/Tech Hours]])</f>
        <v>182.03260869565219</v>
      </c>
      <c r="L403" s="4">
        <f>SUM(Nurse[[#This Row],[RN Hours (excl. Admin, DON)]],Nurse[[#This Row],[RN Admin Hours]],Nurse[[#This Row],[RN DON Hours]])</f>
        <v>16.173913043478262</v>
      </c>
      <c r="M403" s="4">
        <v>10.956521739130435</v>
      </c>
      <c r="N403" s="4">
        <v>0</v>
      </c>
      <c r="O403" s="4">
        <v>5.2173913043478262</v>
      </c>
      <c r="P403" s="4">
        <f>SUM(Nurse[[#This Row],[LPN Hours (excl. Admin)]],Nurse[[#This Row],[LPN Admin Hours]])</f>
        <v>52.182065217391305</v>
      </c>
      <c r="Q403" s="4">
        <v>52.182065217391305</v>
      </c>
      <c r="R403" s="4">
        <v>0</v>
      </c>
      <c r="S403" s="4">
        <f>SUM(Nurse[[#This Row],[CNA Hours]],Nurse[[#This Row],[NA TR Hours]],Nurse[[#This Row],[Med Aide/Tech Hours]])</f>
        <v>118.89402173913044</v>
      </c>
      <c r="T403" s="4">
        <v>118.89402173913044</v>
      </c>
      <c r="U403" s="4">
        <v>0</v>
      </c>
      <c r="V403" s="4">
        <v>0</v>
      </c>
      <c r="W4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3.6929347826086958</v>
      </c>
      <c r="X403" s="4">
        <v>1.7853260869565217</v>
      </c>
      <c r="Y403" s="4">
        <v>0</v>
      </c>
      <c r="Z403" s="4">
        <v>0</v>
      </c>
      <c r="AA403" s="4">
        <v>0.85326086956521741</v>
      </c>
      <c r="AB403" s="4">
        <v>0</v>
      </c>
      <c r="AC403" s="4">
        <v>1.0543478260869565</v>
      </c>
      <c r="AD403" s="4">
        <v>0</v>
      </c>
      <c r="AE403" s="4">
        <v>0</v>
      </c>
      <c r="AF403" s="1">
        <v>235625</v>
      </c>
      <c r="AG403" s="1">
        <v>5</v>
      </c>
      <c r="AH403"/>
    </row>
    <row r="404" spans="1:34" x14ac:dyDescent="0.25">
      <c r="A404" t="s">
        <v>433</v>
      </c>
      <c r="B404" t="s">
        <v>320</v>
      </c>
      <c r="C404" t="s">
        <v>576</v>
      </c>
      <c r="D404" t="s">
        <v>473</v>
      </c>
      <c r="E404" s="4">
        <v>103.90217391304348</v>
      </c>
      <c r="F404" s="4">
        <f>Nurse[[#This Row],[Total Nurse Staff Hours]]/Nurse[[#This Row],[MDS Census]]</f>
        <v>3.5364818495658543</v>
      </c>
      <c r="G404" s="4">
        <f>Nurse[[#This Row],[Total Direct Care Staff Hours]]/Nurse[[#This Row],[MDS Census]]</f>
        <v>3.4854304843602884</v>
      </c>
      <c r="H404" s="4">
        <f>Nurse[[#This Row],[Total RN Hours (w/ Admin, DON)]]/Nurse[[#This Row],[MDS Census]]</f>
        <v>0.56259336750706135</v>
      </c>
      <c r="I404" s="4">
        <f>Nurse[[#This Row],[RN Hours (excl. Admin, DON)]]/Nurse[[#This Row],[MDS Census]]</f>
        <v>0.51154200230149593</v>
      </c>
      <c r="J404" s="4">
        <f>SUM(Nurse[[#This Row],[RN Hours (excl. Admin, DON)]],Nurse[[#This Row],[RN Admin Hours]],Nurse[[#This Row],[RN DON Hours]],Nurse[[#This Row],[LPN Hours (excl. Admin)]],Nurse[[#This Row],[LPN Admin Hours]],Nurse[[#This Row],[CNA Hours]],Nurse[[#This Row],[NA TR Hours]],Nurse[[#This Row],[Med Aide/Tech Hours]])</f>
        <v>367.44815217391306</v>
      </c>
      <c r="K404" s="4">
        <f>SUM(Nurse[[#This Row],[RN Hours (excl. Admin, DON)]],Nurse[[#This Row],[LPN Hours (excl. Admin)]],Nurse[[#This Row],[CNA Hours]],Nurse[[#This Row],[NA TR Hours]],Nurse[[#This Row],[Med Aide/Tech Hours]])</f>
        <v>362.14380434782606</v>
      </c>
      <c r="L404" s="4">
        <f>SUM(Nurse[[#This Row],[RN Hours (excl. Admin, DON)]],Nurse[[#This Row],[RN Admin Hours]],Nurse[[#This Row],[RN DON Hours]])</f>
        <v>58.454673913043472</v>
      </c>
      <c r="M404" s="4">
        <v>53.150326086956518</v>
      </c>
      <c r="N404" s="4">
        <v>0</v>
      </c>
      <c r="O404" s="4">
        <v>5.3043478260869561</v>
      </c>
      <c r="P404" s="4">
        <f>SUM(Nurse[[#This Row],[LPN Hours (excl. Admin)]],Nurse[[#This Row],[LPN Admin Hours]])</f>
        <v>61.956521739130437</v>
      </c>
      <c r="Q404" s="4">
        <v>61.956521739130437</v>
      </c>
      <c r="R404" s="4">
        <v>0</v>
      </c>
      <c r="S404" s="4">
        <f>SUM(Nurse[[#This Row],[CNA Hours]],Nurse[[#This Row],[NA TR Hours]],Nurse[[#This Row],[Med Aide/Tech Hours]])</f>
        <v>247.03695652173911</v>
      </c>
      <c r="T404" s="4">
        <v>247.03695652173911</v>
      </c>
      <c r="U404" s="4">
        <v>0</v>
      </c>
      <c r="V404" s="4">
        <v>0</v>
      </c>
      <c r="W4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30.627499999999998</v>
      </c>
      <c r="X404" s="4">
        <v>5.797065217391304</v>
      </c>
      <c r="Y404" s="4">
        <v>0</v>
      </c>
      <c r="Z404" s="4">
        <v>0</v>
      </c>
      <c r="AA404" s="4">
        <v>5.5461956521739131</v>
      </c>
      <c r="AB404" s="4">
        <v>0</v>
      </c>
      <c r="AC404" s="4">
        <v>19.284239130434781</v>
      </c>
      <c r="AD404" s="4">
        <v>0</v>
      </c>
      <c r="AE404" s="4">
        <v>0</v>
      </c>
      <c r="AF404" s="1">
        <v>235594</v>
      </c>
      <c r="AG404" s="1">
        <v>5</v>
      </c>
      <c r="AH404"/>
    </row>
    <row r="405" spans="1:34" x14ac:dyDescent="0.25">
      <c r="A405" t="s">
        <v>433</v>
      </c>
      <c r="B405" t="s">
        <v>302</v>
      </c>
      <c r="C405" t="s">
        <v>724</v>
      </c>
      <c r="D405" t="s">
        <v>496</v>
      </c>
      <c r="E405" s="4">
        <v>56.010869565217391</v>
      </c>
      <c r="F405" s="4">
        <f>Nurse[[#This Row],[Total Nurse Staff Hours]]/Nurse[[#This Row],[MDS Census]]</f>
        <v>3.0674597321948385</v>
      </c>
      <c r="G405" s="4">
        <f>Nurse[[#This Row],[Total Direct Care Staff Hours]]/Nurse[[#This Row],[MDS Census]]</f>
        <v>2.7951911507859504</v>
      </c>
      <c r="H405" s="4">
        <f>Nurse[[#This Row],[Total RN Hours (w/ Admin, DON)]]/Nurse[[#This Row],[MDS Census]]</f>
        <v>0.63395109644867076</v>
      </c>
      <c r="I405" s="4">
        <f>Nurse[[#This Row],[RN Hours (excl. Admin, DON)]]/Nurse[[#This Row],[MDS Census]]</f>
        <v>0.36168251503978266</v>
      </c>
      <c r="J405" s="4">
        <f>SUM(Nurse[[#This Row],[RN Hours (excl. Admin, DON)]],Nurse[[#This Row],[RN Admin Hours]],Nurse[[#This Row],[RN DON Hours]],Nurse[[#This Row],[LPN Hours (excl. Admin)]],Nurse[[#This Row],[LPN Admin Hours]],Nurse[[#This Row],[CNA Hours]],Nurse[[#This Row],[NA TR Hours]],Nurse[[#This Row],[Med Aide/Tech Hours]])</f>
        <v>171.81108695652176</v>
      </c>
      <c r="K405" s="4">
        <f>SUM(Nurse[[#This Row],[RN Hours (excl. Admin, DON)]],Nurse[[#This Row],[LPN Hours (excl. Admin)]],Nurse[[#This Row],[CNA Hours]],Nurse[[#This Row],[NA TR Hours]],Nurse[[#This Row],[Med Aide/Tech Hours]])</f>
        <v>156.56108695652176</v>
      </c>
      <c r="L405" s="4">
        <f>SUM(Nurse[[#This Row],[RN Hours (excl. Admin, DON)]],Nurse[[#This Row],[RN Admin Hours]],Nurse[[#This Row],[RN DON Hours]])</f>
        <v>35.508152173913047</v>
      </c>
      <c r="M405" s="4">
        <v>20.258152173913043</v>
      </c>
      <c r="N405" s="4">
        <v>10.293478260869565</v>
      </c>
      <c r="O405" s="4">
        <v>4.9565217391304346</v>
      </c>
      <c r="P405" s="4">
        <f>SUM(Nurse[[#This Row],[LPN Hours (excl. Admin)]],Nurse[[#This Row],[LPN Admin Hours]])</f>
        <v>28.924130434782615</v>
      </c>
      <c r="Q405" s="4">
        <v>28.924130434782615</v>
      </c>
      <c r="R405" s="4">
        <v>0</v>
      </c>
      <c r="S405" s="4">
        <f>SUM(Nurse[[#This Row],[CNA Hours]],Nurse[[#This Row],[NA TR Hours]],Nurse[[#This Row],[Med Aide/Tech Hours]])</f>
        <v>107.3788043478261</v>
      </c>
      <c r="T405" s="4">
        <v>107.3788043478261</v>
      </c>
      <c r="U405" s="4">
        <v>0</v>
      </c>
      <c r="V405" s="4">
        <v>0</v>
      </c>
      <c r="W4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5" s="4">
        <v>0</v>
      </c>
      <c r="Y405" s="4">
        <v>0</v>
      </c>
      <c r="Z405" s="4">
        <v>0</v>
      </c>
      <c r="AA405" s="4">
        <v>0</v>
      </c>
      <c r="AB405" s="4">
        <v>0</v>
      </c>
      <c r="AC405" s="4">
        <v>0</v>
      </c>
      <c r="AD405" s="4">
        <v>0</v>
      </c>
      <c r="AE405" s="4">
        <v>0</v>
      </c>
      <c r="AF405" s="1">
        <v>235565</v>
      </c>
      <c r="AG405" s="1">
        <v>5</v>
      </c>
      <c r="AH405"/>
    </row>
    <row r="406" spans="1:34" x14ac:dyDescent="0.25">
      <c r="A406" t="s">
        <v>433</v>
      </c>
      <c r="B406" t="s">
        <v>358</v>
      </c>
      <c r="C406" t="s">
        <v>570</v>
      </c>
      <c r="D406" t="s">
        <v>501</v>
      </c>
      <c r="E406" s="4">
        <v>48.576086956521742</v>
      </c>
      <c r="F406" s="4">
        <f>Nurse[[#This Row],[Total Nurse Staff Hours]]/Nurse[[#This Row],[MDS Census]]</f>
        <v>3.910431863951668</v>
      </c>
      <c r="G406" s="4">
        <f>Nurse[[#This Row],[Total Direct Care Staff Hours]]/Nurse[[#This Row],[MDS Census]]</f>
        <v>3.5608905795479977</v>
      </c>
      <c r="H406" s="4">
        <f>Nurse[[#This Row],[Total RN Hours (w/ Admin, DON)]]/Nurse[[#This Row],[MDS Census]]</f>
        <v>1.0640411725218171</v>
      </c>
      <c r="I406" s="4">
        <f>Nurse[[#This Row],[RN Hours (excl. Admin, DON)]]/Nurse[[#This Row],[MDS Census]]</f>
        <v>0.71449988811814724</v>
      </c>
      <c r="J406" s="4">
        <f>SUM(Nurse[[#This Row],[RN Hours (excl. Admin, DON)]],Nurse[[#This Row],[RN Admin Hours]],Nurse[[#This Row],[RN DON Hours]],Nurse[[#This Row],[LPN Hours (excl. Admin)]],Nurse[[#This Row],[LPN Admin Hours]],Nurse[[#This Row],[CNA Hours]],Nurse[[#This Row],[NA TR Hours]],Nurse[[#This Row],[Med Aide/Tech Hours]])</f>
        <v>189.95347826086962</v>
      </c>
      <c r="K406" s="4">
        <f>SUM(Nurse[[#This Row],[RN Hours (excl. Admin, DON)]],Nurse[[#This Row],[LPN Hours (excl. Admin)]],Nurse[[#This Row],[CNA Hours]],Nurse[[#This Row],[NA TR Hours]],Nurse[[#This Row],[Med Aide/Tech Hours]])</f>
        <v>172.97413043478264</v>
      </c>
      <c r="L406" s="4">
        <f>SUM(Nurse[[#This Row],[RN Hours (excl. Admin, DON)]],Nurse[[#This Row],[RN Admin Hours]],Nurse[[#This Row],[RN DON Hours]])</f>
        <v>51.686956521739134</v>
      </c>
      <c r="M406" s="4">
        <v>34.707608695652176</v>
      </c>
      <c r="N406" s="4">
        <v>12.876086956521741</v>
      </c>
      <c r="O406" s="4">
        <v>4.1032608695652177</v>
      </c>
      <c r="P406" s="4">
        <f>SUM(Nurse[[#This Row],[LPN Hours (excl. Admin)]],Nurse[[#This Row],[LPN Admin Hours]])</f>
        <v>47.542499999999997</v>
      </c>
      <c r="Q406" s="4">
        <v>47.542499999999997</v>
      </c>
      <c r="R406" s="4">
        <v>0</v>
      </c>
      <c r="S406" s="4">
        <f>SUM(Nurse[[#This Row],[CNA Hours]],Nurse[[#This Row],[NA TR Hours]],Nurse[[#This Row],[Med Aide/Tech Hours]])</f>
        <v>90.724021739130478</v>
      </c>
      <c r="T406" s="4">
        <v>90.724021739130478</v>
      </c>
      <c r="U406" s="4">
        <v>0</v>
      </c>
      <c r="V406" s="4">
        <v>0</v>
      </c>
      <c r="W4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6" s="4">
        <v>0</v>
      </c>
      <c r="Y406" s="4">
        <v>0</v>
      </c>
      <c r="Z406" s="4">
        <v>0</v>
      </c>
      <c r="AA406" s="4">
        <v>0</v>
      </c>
      <c r="AB406" s="4">
        <v>0</v>
      </c>
      <c r="AC406" s="4">
        <v>0</v>
      </c>
      <c r="AD406" s="4">
        <v>0</v>
      </c>
      <c r="AE406" s="4">
        <v>0</v>
      </c>
      <c r="AF406" s="1">
        <v>235642</v>
      </c>
      <c r="AG406" s="1">
        <v>5</v>
      </c>
      <c r="AH406"/>
    </row>
    <row r="407" spans="1:34" x14ac:dyDescent="0.25">
      <c r="A407" t="s">
        <v>433</v>
      </c>
      <c r="B407" t="s">
        <v>215</v>
      </c>
      <c r="C407" t="s">
        <v>629</v>
      </c>
      <c r="D407" t="s">
        <v>474</v>
      </c>
      <c r="E407" s="4">
        <v>64.728260869565219</v>
      </c>
      <c r="F407" s="4">
        <f>Nurse[[#This Row],[Total Nurse Staff Hours]]/Nurse[[#This Row],[MDS Census]]</f>
        <v>3.4194374475230895</v>
      </c>
      <c r="G407" s="4">
        <f>Nurse[[#This Row],[Total Direct Care Staff Hours]]/Nurse[[#This Row],[MDS Census]]</f>
        <v>3.3294710327455919</v>
      </c>
      <c r="H407" s="4">
        <f>Nurse[[#This Row],[Total RN Hours (w/ Admin, DON)]]/Nurse[[#This Row],[MDS Census]]</f>
        <v>0.55138539042821166</v>
      </c>
      <c r="I407" s="4">
        <f>Nurse[[#This Row],[RN Hours (excl. Admin, DON)]]/Nurse[[#This Row],[MDS Census]]</f>
        <v>0.46141897565071366</v>
      </c>
      <c r="J407" s="4">
        <f>SUM(Nurse[[#This Row],[RN Hours (excl. Admin, DON)]],Nurse[[#This Row],[RN Admin Hours]],Nurse[[#This Row],[RN DON Hours]],Nurse[[#This Row],[LPN Hours (excl. Admin)]],Nurse[[#This Row],[LPN Admin Hours]],Nurse[[#This Row],[CNA Hours]],Nurse[[#This Row],[NA TR Hours]],Nurse[[#This Row],[Med Aide/Tech Hours]])</f>
        <v>221.33423913043478</v>
      </c>
      <c r="K407" s="4">
        <f>SUM(Nurse[[#This Row],[RN Hours (excl. Admin, DON)]],Nurse[[#This Row],[LPN Hours (excl. Admin)]],Nurse[[#This Row],[CNA Hours]],Nurse[[#This Row],[NA TR Hours]],Nurse[[#This Row],[Med Aide/Tech Hours]])</f>
        <v>215.51086956521738</v>
      </c>
      <c r="L407" s="4">
        <f>SUM(Nurse[[#This Row],[RN Hours (excl. Admin, DON)]],Nurse[[#This Row],[RN Admin Hours]],Nurse[[#This Row],[RN DON Hours]])</f>
        <v>35.690217391304351</v>
      </c>
      <c r="M407" s="4">
        <v>29.866847826086957</v>
      </c>
      <c r="N407" s="4">
        <v>0</v>
      </c>
      <c r="O407" s="4">
        <v>5.8233695652173916</v>
      </c>
      <c r="P407" s="4">
        <f>SUM(Nurse[[#This Row],[LPN Hours (excl. Admin)]],Nurse[[#This Row],[LPN Admin Hours]])</f>
        <v>63.961956521739133</v>
      </c>
      <c r="Q407" s="4">
        <v>63.961956521739133</v>
      </c>
      <c r="R407" s="4">
        <v>0</v>
      </c>
      <c r="S407" s="4">
        <f>SUM(Nurse[[#This Row],[CNA Hours]],Nurse[[#This Row],[NA TR Hours]],Nurse[[#This Row],[Med Aide/Tech Hours]])</f>
        <v>121.6820652173913</v>
      </c>
      <c r="T407" s="4">
        <v>121.6820652173913</v>
      </c>
      <c r="U407" s="4">
        <v>0</v>
      </c>
      <c r="V407" s="4">
        <v>0</v>
      </c>
      <c r="W4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7" s="4">
        <v>0</v>
      </c>
      <c r="Y407" s="4">
        <v>0</v>
      </c>
      <c r="Z407" s="4">
        <v>0</v>
      </c>
      <c r="AA407" s="4">
        <v>0</v>
      </c>
      <c r="AB407" s="4">
        <v>0</v>
      </c>
      <c r="AC407" s="4">
        <v>0</v>
      </c>
      <c r="AD407" s="4">
        <v>0</v>
      </c>
      <c r="AE407" s="4">
        <v>0</v>
      </c>
      <c r="AF407" s="1">
        <v>235444</v>
      </c>
      <c r="AG407" s="1">
        <v>5</v>
      </c>
      <c r="AH407"/>
    </row>
    <row r="408" spans="1:34" x14ac:dyDescent="0.25">
      <c r="A408" t="s">
        <v>433</v>
      </c>
      <c r="B408" t="s">
        <v>291</v>
      </c>
      <c r="C408" t="s">
        <v>631</v>
      </c>
      <c r="D408" t="s">
        <v>516</v>
      </c>
      <c r="E408" s="4">
        <v>99.021739130434781</v>
      </c>
      <c r="F408" s="4">
        <f>Nurse[[#This Row],[Total Nurse Staff Hours]]/Nurse[[#This Row],[MDS Census]]</f>
        <v>4.4378638858397368</v>
      </c>
      <c r="G408" s="4">
        <f>Nurse[[#This Row],[Total Direct Care Staff Hours]]/Nurse[[#This Row],[MDS Census]]</f>
        <v>4.1928375411635574</v>
      </c>
      <c r="H408" s="4">
        <f>Nurse[[#This Row],[Total RN Hours (w/ Admin, DON)]]/Nurse[[#This Row],[MDS Census]]</f>
        <v>0.89753567508232723</v>
      </c>
      <c r="I408" s="4">
        <f>Nurse[[#This Row],[RN Hours (excl. Admin, DON)]]/Nurse[[#This Row],[MDS Census]]</f>
        <v>0.65250933040614723</v>
      </c>
      <c r="J408" s="4">
        <f>SUM(Nurse[[#This Row],[RN Hours (excl. Admin, DON)]],Nurse[[#This Row],[RN Admin Hours]],Nurse[[#This Row],[RN DON Hours]],Nurse[[#This Row],[LPN Hours (excl. Admin)]],Nurse[[#This Row],[LPN Admin Hours]],Nurse[[#This Row],[CNA Hours]],Nurse[[#This Row],[NA TR Hours]],Nurse[[#This Row],[Med Aide/Tech Hours]])</f>
        <v>439.44500000000005</v>
      </c>
      <c r="K408" s="4">
        <f>SUM(Nurse[[#This Row],[RN Hours (excl. Admin, DON)]],Nurse[[#This Row],[LPN Hours (excl. Admin)]],Nurse[[#This Row],[CNA Hours]],Nurse[[#This Row],[NA TR Hours]],Nurse[[#This Row],[Med Aide/Tech Hours]])</f>
        <v>415.18206521739137</v>
      </c>
      <c r="L408" s="4">
        <f>SUM(Nurse[[#This Row],[RN Hours (excl. Admin, DON)]],Nurse[[#This Row],[RN Admin Hours]],Nurse[[#This Row],[RN DON Hours]])</f>
        <v>88.87554347826088</v>
      </c>
      <c r="M408" s="4">
        <v>64.612608695652185</v>
      </c>
      <c r="N408" s="4">
        <v>19.045543478260871</v>
      </c>
      <c r="O408" s="4">
        <v>5.2173913043478262</v>
      </c>
      <c r="P408" s="4">
        <f>SUM(Nurse[[#This Row],[LPN Hours (excl. Admin)]],Nurse[[#This Row],[LPN Admin Hours]])</f>
        <v>92.709239130434781</v>
      </c>
      <c r="Q408" s="4">
        <v>92.709239130434781</v>
      </c>
      <c r="R408" s="4">
        <v>0</v>
      </c>
      <c r="S408" s="4">
        <f>SUM(Nurse[[#This Row],[CNA Hours]],Nurse[[#This Row],[NA TR Hours]],Nurse[[#This Row],[Med Aide/Tech Hours]])</f>
        <v>257.86021739130439</v>
      </c>
      <c r="T408" s="4">
        <v>249.04510869565223</v>
      </c>
      <c r="U408" s="4">
        <v>8.8151086956521745</v>
      </c>
      <c r="V408" s="4">
        <v>0</v>
      </c>
      <c r="W4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101.60043478260869</v>
      </c>
      <c r="X408" s="4">
        <v>21.125000000000004</v>
      </c>
      <c r="Y408" s="4">
        <v>1.0434782608695652</v>
      </c>
      <c r="Z408" s="4">
        <v>0</v>
      </c>
      <c r="AA408" s="4">
        <v>39.095543478260865</v>
      </c>
      <c r="AB408" s="4">
        <v>0</v>
      </c>
      <c r="AC408" s="4">
        <v>40.33641304347826</v>
      </c>
      <c r="AD408" s="4">
        <v>0</v>
      </c>
      <c r="AE408" s="4">
        <v>0</v>
      </c>
      <c r="AF408" s="1">
        <v>235550</v>
      </c>
      <c r="AG408" s="1">
        <v>5</v>
      </c>
      <c r="AH408"/>
    </row>
    <row r="409" spans="1:34" x14ac:dyDescent="0.25">
      <c r="A409" t="s">
        <v>433</v>
      </c>
      <c r="B409" t="s">
        <v>395</v>
      </c>
      <c r="C409" t="s">
        <v>547</v>
      </c>
      <c r="D409" t="s">
        <v>519</v>
      </c>
      <c r="E409" s="4">
        <v>47.608695652173914</v>
      </c>
      <c r="F409" s="4">
        <f>Nurse[[#This Row],[Total Nurse Staff Hours]]/Nurse[[#This Row],[MDS Census]]</f>
        <v>5.5700867579908673</v>
      </c>
      <c r="G409" s="4">
        <f>Nurse[[#This Row],[Total Direct Care Staff Hours]]/Nurse[[#This Row],[MDS Census]]</f>
        <v>5.3337694063926939</v>
      </c>
      <c r="H409" s="4">
        <f>Nurse[[#This Row],[Total RN Hours (w/ Admin, DON)]]/Nurse[[#This Row],[MDS Census]]</f>
        <v>0.48647945205479448</v>
      </c>
      <c r="I409" s="4">
        <f>Nurse[[#This Row],[RN Hours (excl. Admin, DON)]]/Nurse[[#This Row],[MDS Census]]</f>
        <v>0.25016210045662096</v>
      </c>
      <c r="J409" s="4">
        <f>SUM(Nurse[[#This Row],[RN Hours (excl. Admin, DON)]],Nurse[[#This Row],[RN Admin Hours]],Nurse[[#This Row],[RN DON Hours]],Nurse[[#This Row],[LPN Hours (excl. Admin)]],Nurse[[#This Row],[LPN Admin Hours]],Nurse[[#This Row],[CNA Hours]],Nurse[[#This Row],[NA TR Hours]],Nurse[[#This Row],[Med Aide/Tech Hours]])</f>
        <v>265.18456521739131</v>
      </c>
      <c r="K409" s="4">
        <f>SUM(Nurse[[#This Row],[RN Hours (excl. Admin, DON)]],Nurse[[#This Row],[LPN Hours (excl. Admin)]],Nurse[[#This Row],[CNA Hours]],Nurse[[#This Row],[NA TR Hours]],Nurse[[#This Row],[Med Aide/Tech Hours]])</f>
        <v>253.93380434782608</v>
      </c>
      <c r="L409" s="4">
        <f>SUM(Nurse[[#This Row],[RN Hours (excl. Admin, DON)]],Nurse[[#This Row],[RN Admin Hours]],Nurse[[#This Row],[RN DON Hours]])</f>
        <v>23.160652173913043</v>
      </c>
      <c r="M409" s="4">
        <v>11.909891304347823</v>
      </c>
      <c r="N409" s="4">
        <v>5.5985869565217383</v>
      </c>
      <c r="O409" s="4">
        <v>5.6521739130434785</v>
      </c>
      <c r="P409" s="4">
        <f>SUM(Nurse[[#This Row],[LPN Hours (excl. Admin)]],Nurse[[#This Row],[LPN Admin Hours]])</f>
        <v>103.32597826086956</v>
      </c>
      <c r="Q409" s="4">
        <v>103.32597826086956</v>
      </c>
      <c r="R409" s="4">
        <v>0</v>
      </c>
      <c r="S409" s="4">
        <f>SUM(Nurse[[#This Row],[CNA Hours]],Nurse[[#This Row],[NA TR Hours]],Nurse[[#This Row],[Med Aide/Tech Hours]])</f>
        <v>138.69793478260868</v>
      </c>
      <c r="T409" s="4">
        <v>138.69793478260868</v>
      </c>
      <c r="U409" s="4">
        <v>0</v>
      </c>
      <c r="V409" s="4">
        <v>0</v>
      </c>
      <c r="W4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93.079456521739161</v>
      </c>
      <c r="X409" s="4">
        <v>0</v>
      </c>
      <c r="Y409" s="4">
        <v>0</v>
      </c>
      <c r="Z409" s="4">
        <v>0</v>
      </c>
      <c r="AA409" s="4">
        <v>27.716521739130446</v>
      </c>
      <c r="AB409" s="4">
        <v>0</v>
      </c>
      <c r="AC409" s="4">
        <v>65.362934782608718</v>
      </c>
      <c r="AD409" s="4">
        <v>0</v>
      </c>
      <c r="AE409" s="4">
        <v>0</v>
      </c>
      <c r="AF409" s="1">
        <v>235714</v>
      </c>
      <c r="AG409" s="1">
        <v>5</v>
      </c>
      <c r="AH409"/>
    </row>
    <row r="410" spans="1:34" x14ac:dyDescent="0.25">
      <c r="A410" t="s">
        <v>433</v>
      </c>
      <c r="B410" t="s">
        <v>297</v>
      </c>
      <c r="C410" t="s">
        <v>641</v>
      </c>
      <c r="D410" t="s">
        <v>501</v>
      </c>
      <c r="E410" s="4">
        <v>121.73913043478261</v>
      </c>
      <c r="F410" s="4">
        <f>Nurse[[#This Row],[Total Nurse Staff Hours]]/Nurse[[#This Row],[MDS Census]]</f>
        <v>3.6019669642857139</v>
      </c>
      <c r="G410" s="4">
        <f>Nurse[[#This Row],[Total Direct Care Staff Hours]]/Nurse[[#This Row],[MDS Census]]</f>
        <v>3.4388374999999995</v>
      </c>
      <c r="H410" s="4">
        <f>Nurse[[#This Row],[Total RN Hours (w/ Admin, DON)]]/Nurse[[#This Row],[MDS Census]]</f>
        <v>0.33052053571428569</v>
      </c>
      <c r="I410" s="4">
        <f>Nurse[[#This Row],[RN Hours (excl. Admin, DON)]]/Nurse[[#This Row],[MDS Census]]</f>
        <v>0.21062321428571426</v>
      </c>
      <c r="J410" s="4">
        <f>SUM(Nurse[[#This Row],[RN Hours (excl. Admin, DON)]],Nurse[[#This Row],[RN Admin Hours]],Nurse[[#This Row],[RN DON Hours]],Nurse[[#This Row],[LPN Hours (excl. Admin)]],Nurse[[#This Row],[LPN Admin Hours]],Nurse[[#This Row],[CNA Hours]],Nurse[[#This Row],[NA TR Hours]],Nurse[[#This Row],[Med Aide/Tech Hours]])</f>
        <v>438.50032608695648</v>
      </c>
      <c r="K410" s="4">
        <f>SUM(Nurse[[#This Row],[RN Hours (excl. Admin, DON)]],Nurse[[#This Row],[LPN Hours (excl. Admin)]],Nurse[[#This Row],[CNA Hours]],Nurse[[#This Row],[NA TR Hours]],Nurse[[#This Row],[Med Aide/Tech Hours]])</f>
        <v>418.64108695652169</v>
      </c>
      <c r="L410" s="4">
        <f>SUM(Nurse[[#This Row],[RN Hours (excl. Admin, DON)]],Nurse[[#This Row],[RN Admin Hours]],Nurse[[#This Row],[RN DON Hours]])</f>
        <v>40.237282608695651</v>
      </c>
      <c r="M410" s="4">
        <v>25.641086956521736</v>
      </c>
      <c r="N410" s="4">
        <v>14.596195652173915</v>
      </c>
      <c r="O410" s="4">
        <v>0</v>
      </c>
      <c r="P410" s="4">
        <f>SUM(Nurse[[#This Row],[LPN Hours (excl. Admin)]],Nurse[[#This Row],[LPN Admin Hours]])</f>
        <v>144.76304347826087</v>
      </c>
      <c r="Q410" s="4">
        <v>139.5</v>
      </c>
      <c r="R410" s="4">
        <v>5.2630434782608697</v>
      </c>
      <c r="S410" s="4">
        <f>SUM(Nurse[[#This Row],[CNA Hours]],Nurse[[#This Row],[NA TR Hours]],Nurse[[#This Row],[Med Aide/Tech Hours]])</f>
        <v>253.5</v>
      </c>
      <c r="T410" s="4">
        <v>220.34293478260869</v>
      </c>
      <c r="U410" s="4">
        <v>33.157065217391299</v>
      </c>
      <c r="V410" s="4">
        <v>0</v>
      </c>
      <c r="W4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18.701413043478261</v>
      </c>
      <c r="X410" s="4">
        <v>1.7041304347826087</v>
      </c>
      <c r="Y410" s="4">
        <v>0</v>
      </c>
      <c r="Z410" s="4">
        <v>0</v>
      </c>
      <c r="AA410" s="4">
        <v>5.6059782608695654</v>
      </c>
      <c r="AB410" s="4">
        <v>0</v>
      </c>
      <c r="AC410" s="4">
        <v>11.391304347826088</v>
      </c>
      <c r="AD410" s="4">
        <v>0</v>
      </c>
      <c r="AE410" s="4">
        <v>0</v>
      </c>
      <c r="AF410" s="1">
        <v>235556</v>
      </c>
      <c r="AG410" s="1">
        <v>5</v>
      </c>
      <c r="AH410"/>
    </row>
    <row r="411" spans="1:34" x14ac:dyDescent="0.25">
      <c r="AH411"/>
    </row>
    <row r="412" spans="1:34" x14ac:dyDescent="0.25">
      <c r="AH412"/>
    </row>
    <row r="413" spans="1:34" x14ac:dyDescent="0.25">
      <c r="AH413"/>
    </row>
    <row r="414" spans="1:34" x14ac:dyDescent="0.25">
      <c r="AH414"/>
    </row>
    <row r="415" spans="1:34" x14ac:dyDescent="0.25">
      <c r="AH415"/>
    </row>
    <row r="416" spans="1: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601" spans="34:34" x14ac:dyDescent="0.25">
      <c r="AH601"/>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601"/>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1" customWidth="1"/>
    <col min="9" max="10" width="15.7109375" customWidth="1"/>
    <col min="11" max="11" width="15.7109375" style="11" customWidth="1" collapsed="1"/>
    <col min="12" max="13" width="15.7109375" hidden="1" customWidth="1" outlineLevel="1"/>
    <col min="14" max="14" width="15.7109375" style="11" hidden="1" customWidth="1" outlineLevel="1"/>
    <col min="15" max="16" width="15.7109375" hidden="1" customWidth="1" outlineLevel="1"/>
    <col min="17" max="17" width="15.7109375" style="9" hidden="1" customWidth="1" outlineLevel="1"/>
    <col min="18" max="18" width="9.140625" hidden="1" customWidth="1" outlineLevel="1"/>
    <col min="19" max="19" width="15.7109375" hidden="1" customWidth="1" outlineLevel="1"/>
    <col min="20" max="20" width="15.7109375" style="11" hidden="1" customWidth="1" outlineLevel="1"/>
    <col min="21" max="21" width="9.140625" hidden="1" customWidth="1" outlineLevel="1"/>
    <col min="22" max="22" width="15.7109375" hidden="1" customWidth="1" outlineLevel="1"/>
    <col min="23" max="23" width="15.7109375" style="11" hidden="1" customWidth="1" outlineLevel="1"/>
    <col min="24" max="25" width="15.7109375" hidden="1" customWidth="1" outlineLevel="1"/>
    <col min="26" max="26" width="15.7109375" style="11" hidden="1" customWidth="1" outlineLevel="1"/>
    <col min="27" max="27" width="9.140625" hidden="1" customWidth="1" outlineLevel="1"/>
    <col min="28" max="28" width="15.7109375" hidden="1" customWidth="1" outlineLevel="1"/>
    <col min="29" max="29" width="15.7109375" style="11" hidden="1" customWidth="1" outlineLevel="1"/>
    <col min="30" max="31" width="15.7109375" hidden="1" customWidth="1" outlineLevel="1"/>
    <col min="32" max="32" width="15.7109375" style="11" hidden="1" customWidth="1" outlineLevel="1"/>
    <col min="33" max="33" width="9.140625" hidden="1" customWidth="1" outlineLevel="1"/>
    <col min="34" max="34" width="15.7109375" hidden="1" customWidth="1" outlineLevel="1"/>
    <col min="35" max="35" width="15.7109375" style="11" hidden="1" customWidth="1" outlineLevel="1"/>
    <col min="36" max="36" width="9.140625" hidden="1" customWidth="1" outlineLevel="1"/>
    <col min="37" max="37" width="15.7109375" hidden="1" customWidth="1" outlineLevel="1"/>
    <col min="38" max="38" width="15.7109375" style="11"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750</v>
      </c>
      <c r="B1" s="2" t="s">
        <v>752</v>
      </c>
      <c r="C1" s="2" t="s">
        <v>753</v>
      </c>
      <c r="D1" s="2" t="s">
        <v>754</v>
      </c>
      <c r="E1" s="2" t="s">
        <v>755</v>
      </c>
      <c r="F1" s="2" t="s">
        <v>760</v>
      </c>
      <c r="G1" s="2" t="s">
        <v>786</v>
      </c>
      <c r="H1" s="10" t="s">
        <v>787</v>
      </c>
      <c r="I1" s="2" t="s">
        <v>761</v>
      </c>
      <c r="J1" s="2" t="s">
        <v>784</v>
      </c>
      <c r="K1" s="10" t="s">
        <v>788</v>
      </c>
      <c r="L1" s="2" t="s">
        <v>762</v>
      </c>
      <c r="M1" s="2" t="s">
        <v>785</v>
      </c>
      <c r="N1" s="10" t="s">
        <v>796</v>
      </c>
      <c r="O1" s="2" t="s">
        <v>763</v>
      </c>
      <c r="P1" s="2" t="s">
        <v>774</v>
      </c>
      <c r="Q1" s="8" t="s">
        <v>790</v>
      </c>
      <c r="R1" s="2" t="s">
        <v>764</v>
      </c>
      <c r="S1" s="2" t="s">
        <v>775</v>
      </c>
      <c r="T1" s="10" t="s">
        <v>789</v>
      </c>
      <c r="U1" s="2" t="s">
        <v>765</v>
      </c>
      <c r="V1" s="2" t="s">
        <v>776</v>
      </c>
      <c r="W1" s="10" t="s">
        <v>791</v>
      </c>
      <c r="X1" s="2" t="s">
        <v>767</v>
      </c>
      <c r="Y1" s="2" t="s">
        <v>777</v>
      </c>
      <c r="Z1" s="10" t="s">
        <v>792</v>
      </c>
      <c r="AA1" s="2" t="s">
        <v>768</v>
      </c>
      <c r="AB1" s="2" t="s">
        <v>778</v>
      </c>
      <c r="AC1" s="10" t="s">
        <v>797</v>
      </c>
      <c r="AD1" s="2" t="s">
        <v>770</v>
      </c>
      <c r="AE1" s="2" t="s">
        <v>779</v>
      </c>
      <c r="AF1" s="10" t="s">
        <v>793</v>
      </c>
      <c r="AG1" s="2" t="s">
        <v>771</v>
      </c>
      <c r="AH1" s="2" t="s">
        <v>780</v>
      </c>
      <c r="AI1" s="10" t="s">
        <v>794</v>
      </c>
      <c r="AJ1" s="2" t="s">
        <v>772</v>
      </c>
      <c r="AK1" s="2" t="s">
        <v>781</v>
      </c>
      <c r="AL1" s="10" t="s">
        <v>795</v>
      </c>
      <c r="AM1" s="2" t="s">
        <v>782</v>
      </c>
      <c r="AN1" s="3" t="s">
        <v>783</v>
      </c>
    </row>
    <row r="2" spans="1:51" x14ac:dyDescent="0.25">
      <c r="A2" t="s">
        <v>433</v>
      </c>
      <c r="B2" t="s">
        <v>38</v>
      </c>
      <c r="C2" t="s">
        <v>565</v>
      </c>
      <c r="D2" t="s">
        <v>474</v>
      </c>
      <c r="E2" s="4">
        <v>35.695652173913047</v>
      </c>
      <c r="F2" s="4">
        <v>118.3075</v>
      </c>
      <c r="G2" s="4">
        <v>2.1440217391304346</v>
      </c>
      <c r="H2" s="11">
        <v>1.8122449879597106E-2</v>
      </c>
      <c r="I2" s="4">
        <v>103.45423913043479</v>
      </c>
      <c r="J2" s="4">
        <v>2.1440217391304346</v>
      </c>
      <c r="K2" s="11">
        <v>2.0724348824674634E-2</v>
      </c>
      <c r="L2" s="4">
        <v>17.204891304347825</v>
      </c>
      <c r="M2" s="4">
        <v>0</v>
      </c>
      <c r="N2" s="11">
        <v>0</v>
      </c>
      <c r="O2" s="4">
        <v>7.1614130434782615</v>
      </c>
      <c r="P2" s="4">
        <v>0</v>
      </c>
      <c r="Q2" s="9">
        <v>0</v>
      </c>
      <c r="R2" s="4">
        <v>4.4673913043478262</v>
      </c>
      <c r="S2" s="4">
        <v>0</v>
      </c>
      <c r="T2" s="11">
        <v>0</v>
      </c>
      <c r="U2" s="4">
        <v>5.5760869565217392</v>
      </c>
      <c r="V2" s="4">
        <v>0</v>
      </c>
      <c r="W2" s="11">
        <v>0</v>
      </c>
      <c r="X2" s="4">
        <v>31.721956521739141</v>
      </c>
      <c r="Y2" s="4">
        <v>0.11956521739130435</v>
      </c>
      <c r="Z2" s="11">
        <v>3.769162766154288E-3</v>
      </c>
      <c r="AA2" s="4">
        <v>4.8097826086956523</v>
      </c>
      <c r="AB2" s="4">
        <v>0</v>
      </c>
      <c r="AC2" s="11">
        <v>0</v>
      </c>
      <c r="AD2" s="4">
        <v>64.570869565217379</v>
      </c>
      <c r="AE2" s="4">
        <v>2.0244565217391304</v>
      </c>
      <c r="AF2" s="11">
        <v>3.135247419417829E-2</v>
      </c>
      <c r="AG2" s="4">
        <v>0</v>
      </c>
      <c r="AH2" s="4">
        <v>0</v>
      </c>
      <c r="AI2" s="11" t="s">
        <v>798</v>
      </c>
      <c r="AJ2" s="4">
        <v>0</v>
      </c>
      <c r="AK2" s="4">
        <v>0</v>
      </c>
      <c r="AL2" s="11" t="s">
        <v>798</v>
      </c>
      <c r="AM2" s="1">
        <v>235052</v>
      </c>
      <c r="AN2" s="1">
        <v>5</v>
      </c>
      <c r="AX2"/>
      <c r="AY2"/>
    </row>
    <row r="3" spans="1:51" x14ac:dyDescent="0.25">
      <c r="A3" t="s">
        <v>433</v>
      </c>
      <c r="B3" t="s">
        <v>331</v>
      </c>
      <c r="C3" t="s">
        <v>735</v>
      </c>
      <c r="D3" t="s">
        <v>519</v>
      </c>
      <c r="E3" s="4">
        <v>64.282608695652172</v>
      </c>
      <c r="F3" s="4">
        <v>184.74043478260873</v>
      </c>
      <c r="G3" s="4">
        <v>0</v>
      </c>
      <c r="H3" s="11">
        <v>0</v>
      </c>
      <c r="I3" s="4">
        <v>164.3555434782609</v>
      </c>
      <c r="J3" s="4">
        <v>0</v>
      </c>
      <c r="K3" s="11">
        <v>0</v>
      </c>
      <c r="L3" s="4">
        <v>45.487065217391304</v>
      </c>
      <c r="M3" s="4">
        <v>0</v>
      </c>
      <c r="N3" s="11">
        <v>0</v>
      </c>
      <c r="O3" s="4">
        <v>30.747934782608695</v>
      </c>
      <c r="P3" s="4">
        <v>0</v>
      </c>
      <c r="Q3" s="9">
        <v>0</v>
      </c>
      <c r="R3" s="4">
        <v>9.9565217391304355</v>
      </c>
      <c r="S3" s="4">
        <v>0</v>
      </c>
      <c r="T3" s="11">
        <v>0</v>
      </c>
      <c r="U3" s="4">
        <v>4.7826086956521738</v>
      </c>
      <c r="V3" s="4">
        <v>0</v>
      </c>
      <c r="W3" s="11">
        <v>0</v>
      </c>
      <c r="X3" s="4">
        <v>36.175000000000004</v>
      </c>
      <c r="Y3" s="4">
        <v>0</v>
      </c>
      <c r="Z3" s="11">
        <v>0</v>
      </c>
      <c r="AA3" s="4">
        <v>5.6457608695652173</v>
      </c>
      <c r="AB3" s="4">
        <v>0</v>
      </c>
      <c r="AC3" s="11">
        <v>0</v>
      </c>
      <c r="AD3" s="4">
        <v>86.518043478260893</v>
      </c>
      <c r="AE3" s="4">
        <v>0</v>
      </c>
      <c r="AF3" s="11">
        <v>0</v>
      </c>
      <c r="AG3" s="4">
        <v>10.914565217391301</v>
      </c>
      <c r="AH3" s="4">
        <v>0</v>
      </c>
      <c r="AI3" s="11">
        <v>0</v>
      </c>
      <c r="AJ3" s="4">
        <v>0</v>
      </c>
      <c r="AK3" s="4">
        <v>0</v>
      </c>
      <c r="AL3" s="11" t="s">
        <v>798</v>
      </c>
      <c r="AM3" s="1">
        <v>235609</v>
      </c>
      <c r="AN3" s="1">
        <v>5</v>
      </c>
      <c r="AX3"/>
      <c r="AY3"/>
    </row>
    <row r="4" spans="1:51" x14ac:dyDescent="0.25">
      <c r="A4" t="s">
        <v>433</v>
      </c>
      <c r="B4" t="s">
        <v>261</v>
      </c>
      <c r="C4" t="s">
        <v>547</v>
      </c>
      <c r="D4" t="s">
        <v>519</v>
      </c>
      <c r="E4" s="4">
        <v>112.75</v>
      </c>
      <c r="F4" s="4">
        <v>362.29499999999996</v>
      </c>
      <c r="G4" s="4">
        <v>183.68836956521741</v>
      </c>
      <c r="H4" s="11">
        <v>0.50701326147260506</v>
      </c>
      <c r="I4" s="4">
        <v>334.84119565217389</v>
      </c>
      <c r="J4" s="4">
        <v>183.68836956521741</v>
      </c>
      <c r="K4" s="11">
        <v>0.54858354333446202</v>
      </c>
      <c r="L4" s="4">
        <v>26.820108695652177</v>
      </c>
      <c r="M4" s="4">
        <v>0.29619565217391303</v>
      </c>
      <c r="N4" s="11">
        <v>1.1043790147723356E-2</v>
      </c>
      <c r="O4" s="4">
        <v>18.472282608695654</v>
      </c>
      <c r="P4" s="4">
        <v>0.29619565217391303</v>
      </c>
      <c r="Q4" s="9">
        <v>1.6034599429227102E-2</v>
      </c>
      <c r="R4" s="4">
        <v>3.3043478260869565</v>
      </c>
      <c r="S4" s="4">
        <v>0</v>
      </c>
      <c r="T4" s="11">
        <v>0</v>
      </c>
      <c r="U4" s="4">
        <v>5.0434782608695654</v>
      </c>
      <c r="V4" s="4">
        <v>0</v>
      </c>
      <c r="W4" s="11">
        <v>0</v>
      </c>
      <c r="X4" s="4">
        <v>113.80706521739128</v>
      </c>
      <c r="Y4" s="4">
        <v>83.880217391304356</v>
      </c>
      <c r="Z4" s="11">
        <v>0.737038752656336</v>
      </c>
      <c r="AA4" s="4">
        <v>19.10597826086957</v>
      </c>
      <c r="AB4" s="4">
        <v>0</v>
      </c>
      <c r="AC4" s="11">
        <v>0</v>
      </c>
      <c r="AD4" s="4">
        <v>171.00108695652173</v>
      </c>
      <c r="AE4" s="4">
        <v>99.511956521739151</v>
      </c>
      <c r="AF4" s="11">
        <v>0.58193756713979716</v>
      </c>
      <c r="AG4" s="4">
        <v>31.560760869565225</v>
      </c>
      <c r="AH4" s="4">
        <v>0</v>
      </c>
      <c r="AI4" s="11">
        <v>0</v>
      </c>
      <c r="AJ4" s="4">
        <v>0</v>
      </c>
      <c r="AK4" s="4">
        <v>0</v>
      </c>
      <c r="AL4" s="11" t="s">
        <v>798</v>
      </c>
      <c r="AM4" s="1">
        <v>235509</v>
      </c>
      <c r="AN4" s="1">
        <v>5</v>
      </c>
      <c r="AX4"/>
      <c r="AY4"/>
    </row>
    <row r="5" spans="1:51" x14ac:dyDescent="0.25">
      <c r="A5" t="s">
        <v>433</v>
      </c>
      <c r="B5" t="s">
        <v>405</v>
      </c>
      <c r="C5" t="s">
        <v>661</v>
      </c>
      <c r="D5" t="s">
        <v>474</v>
      </c>
      <c r="E5" s="4">
        <v>70.673913043478265</v>
      </c>
      <c r="F5" s="4">
        <v>238.22554347826087</v>
      </c>
      <c r="G5" s="4">
        <v>51.301630434782609</v>
      </c>
      <c r="H5" s="11">
        <v>0.21534899106847502</v>
      </c>
      <c r="I5" s="4">
        <v>225.91576086956519</v>
      </c>
      <c r="J5" s="4">
        <v>51.301630434782609</v>
      </c>
      <c r="K5" s="11">
        <v>0.22708300756582511</v>
      </c>
      <c r="L5" s="4">
        <v>27.853260869565215</v>
      </c>
      <c r="M5" s="4">
        <v>0</v>
      </c>
      <c r="N5" s="11">
        <v>0</v>
      </c>
      <c r="O5" s="4">
        <v>15.543478260869565</v>
      </c>
      <c r="P5" s="4">
        <v>0</v>
      </c>
      <c r="Q5" s="9">
        <v>0</v>
      </c>
      <c r="R5" s="4">
        <v>7.2554347826086953</v>
      </c>
      <c r="S5" s="4">
        <v>0</v>
      </c>
      <c r="T5" s="11">
        <v>0</v>
      </c>
      <c r="U5" s="4">
        <v>5.0543478260869561</v>
      </c>
      <c r="V5" s="4">
        <v>0</v>
      </c>
      <c r="W5" s="11">
        <v>0</v>
      </c>
      <c r="X5" s="4">
        <v>82.217391304347828</v>
      </c>
      <c r="Y5" s="4">
        <v>11.798913043478262</v>
      </c>
      <c r="Z5" s="11">
        <v>0.14350872554204125</v>
      </c>
      <c r="AA5" s="4">
        <v>0</v>
      </c>
      <c r="AB5" s="4">
        <v>0</v>
      </c>
      <c r="AC5" s="11" t="s">
        <v>798</v>
      </c>
      <c r="AD5" s="4">
        <v>128.15489130434781</v>
      </c>
      <c r="AE5" s="4">
        <v>39.502717391304351</v>
      </c>
      <c r="AF5" s="11">
        <v>0.30824197960178967</v>
      </c>
      <c r="AG5" s="4">
        <v>0</v>
      </c>
      <c r="AH5" s="4">
        <v>0</v>
      </c>
      <c r="AI5" s="11" t="s">
        <v>798</v>
      </c>
      <c r="AJ5" s="4">
        <v>0</v>
      </c>
      <c r="AK5" s="4">
        <v>0</v>
      </c>
      <c r="AL5" s="11" t="s">
        <v>798</v>
      </c>
      <c r="AM5" s="1">
        <v>235725</v>
      </c>
      <c r="AN5" s="1">
        <v>5</v>
      </c>
      <c r="AX5"/>
      <c r="AY5"/>
    </row>
    <row r="6" spans="1:51" x14ac:dyDescent="0.25">
      <c r="A6" t="s">
        <v>433</v>
      </c>
      <c r="B6" t="s">
        <v>142</v>
      </c>
      <c r="C6" t="s">
        <v>606</v>
      </c>
      <c r="D6" t="s">
        <v>504</v>
      </c>
      <c r="E6" s="4">
        <v>71</v>
      </c>
      <c r="F6" s="4">
        <v>290.35728260869564</v>
      </c>
      <c r="G6" s="4">
        <v>58.883152173913039</v>
      </c>
      <c r="H6" s="11">
        <v>0.20279550643566191</v>
      </c>
      <c r="I6" s="4">
        <v>270.22554347826087</v>
      </c>
      <c r="J6" s="4">
        <v>58.883152173913039</v>
      </c>
      <c r="K6" s="11">
        <v>0.21790372374123868</v>
      </c>
      <c r="L6" s="4">
        <v>46.552934782608702</v>
      </c>
      <c r="M6" s="4">
        <v>4.1902173913043477</v>
      </c>
      <c r="N6" s="11">
        <v>9.0009736461765105E-2</v>
      </c>
      <c r="O6" s="4">
        <v>26.421195652173914</v>
      </c>
      <c r="P6" s="4">
        <v>4.1902173913043477</v>
      </c>
      <c r="Q6" s="9">
        <v>0.1585930268435668</v>
      </c>
      <c r="R6" s="4">
        <v>14.164347826086958</v>
      </c>
      <c r="S6" s="4">
        <v>0</v>
      </c>
      <c r="T6" s="11">
        <v>0</v>
      </c>
      <c r="U6" s="4">
        <v>5.9673913043478262</v>
      </c>
      <c r="V6" s="4">
        <v>0</v>
      </c>
      <c r="W6" s="11">
        <v>0</v>
      </c>
      <c r="X6" s="4">
        <v>71.595108695652172</v>
      </c>
      <c r="Y6" s="4">
        <v>12.529891304347826</v>
      </c>
      <c r="Z6" s="11">
        <v>0.17501043762098153</v>
      </c>
      <c r="AA6" s="4">
        <v>0</v>
      </c>
      <c r="AB6" s="4">
        <v>0</v>
      </c>
      <c r="AC6" s="11" t="s">
        <v>798</v>
      </c>
      <c r="AD6" s="4">
        <v>172.20923913043478</v>
      </c>
      <c r="AE6" s="4">
        <v>42.163043478260867</v>
      </c>
      <c r="AF6" s="11">
        <v>0.244836128950815</v>
      </c>
      <c r="AG6" s="4">
        <v>0</v>
      </c>
      <c r="AH6" s="4">
        <v>0</v>
      </c>
      <c r="AI6" s="11" t="s">
        <v>798</v>
      </c>
      <c r="AJ6" s="4">
        <v>0</v>
      </c>
      <c r="AK6" s="4">
        <v>0</v>
      </c>
      <c r="AL6" s="11" t="s">
        <v>798</v>
      </c>
      <c r="AM6" s="1">
        <v>235311</v>
      </c>
      <c r="AN6" s="1">
        <v>5</v>
      </c>
      <c r="AX6"/>
      <c r="AY6"/>
    </row>
    <row r="7" spans="1:51" x14ac:dyDescent="0.25">
      <c r="A7" t="s">
        <v>433</v>
      </c>
      <c r="B7" t="s">
        <v>84</v>
      </c>
      <c r="C7" t="s">
        <v>639</v>
      </c>
      <c r="D7" t="s">
        <v>524</v>
      </c>
      <c r="E7" s="4">
        <v>38.586956521739133</v>
      </c>
      <c r="F7" s="4">
        <v>217.66304347826087</v>
      </c>
      <c r="G7" s="4">
        <v>0</v>
      </c>
      <c r="H7" s="11">
        <v>0</v>
      </c>
      <c r="I7" s="4">
        <v>203.7146739130435</v>
      </c>
      <c r="J7" s="4">
        <v>0</v>
      </c>
      <c r="K7" s="11">
        <v>0</v>
      </c>
      <c r="L7" s="4">
        <v>42.347826086956523</v>
      </c>
      <c r="M7" s="4">
        <v>0</v>
      </c>
      <c r="N7" s="11">
        <v>0</v>
      </c>
      <c r="O7" s="4">
        <v>28.399456521739129</v>
      </c>
      <c r="P7" s="4">
        <v>0</v>
      </c>
      <c r="Q7" s="9">
        <v>0</v>
      </c>
      <c r="R7" s="4">
        <v>8.4701086956521738</v>
      </c>
      <c r="S7" s="4">
        <v>0</v>
      </c>
      <c r="T7" s="11">
        <v>0</v>
      </c>
      <c r="U7" s="4">
        <v>5.4782608695652177</v>
      </c>
      <c r="V7" s="4">
        <v>0</v>
      </c>
      <c r="W7" s="11">
        <v>0</v>
      </c>
      <c r="X7" s="4">
        <v>25.429347826086957</v>
      </c>
      <c r="Y7" s="4">
        <v>0</v>
      </c>
      <c r="Z7" s="11">
        <v>0</v>
      </c>
      <c r="AA7" s="4">
        <v>0</v>
      </c>
      <c r="AB7" s="4">
        <v>0</v>
      </c>
      <c r="AC7" s="11" t="s">
        <v>798</v>
      </c>
      <c r="AD7" s="4">
        <v>149.8858695652174</v>
      </c>
      <c r="AE7" s="4">
        <v>0</v>
      </c>
      <c r="AF7" s="11">
        <v>0</v>
      </c>
      <c r="AG7" s="4">
        <v>0</v>
      </c>
      <c r="AH7" s="4">
        <v>0</v>
      </c>
      <c r="AI7" s="11" t="s">
        <v>798</v>
      </c>
      <c r="AJ7" s="4">
        <v>0</v>
      </c>
      <c r="AK7" s="4">
        <v>0</v>
      </c>
      <c r="AL7" s="11" t="s">
        <v>798</v>
      </c>
      <c r="AM7" s="1">
        <v>235213</v>
      </c>
      <c r="AN7" s="1">
        <v>5</v>
      </c>
      <c r="AX7"/>
      <c r="AY7"/>
    </row>
    <row r="8" spans="1:51" x14ac:dyDescent="0.25">
      <c r="A8" t="s">
        <v>433</v>
      </c>
      <c r="B8" t="s">
        <v>17</v>
      </c>
      <c r="C8" t="s">
        <v>542</v>
      </c>
      <c r="D8" t="s">
        <v>463</v>
      </c>
      <c r="E8" s="4">
        <v>56.467391304347828</v>
      </c>
      <c r="F8" s="4">
        <v>178.45358695652175</v>
      </c>
      <c r="G8" s="4">
        <v>3.1331521739130435</v>
      </c>
      <c r="H8" s="11">
        <v>1.7557238424556865E-2</v>
      </c>
      <c r="I8" s="4">
        <v>167.67097826086956</v>
      </c>
      <c r="J8" s="4">
        <v>3.1331521739130435</v>
      </c>
      <c r="K8" s="11">
        <v>1.8686311766120633E-2</v>
      </c>
      <c r="L8" s="4">
        <v>30.040108695652176</v>
      </c>
      <c r="M8" s="4">
        <v>1.6847826086956521</v>
      </c>
      <c r="N8" s="11">
        <v>5.6084437834923589E-2</v>
      </c>
      <c r="O8" s="4">
        <v>19.2575</v>
      </c>
      <c r="P8" s="4">
        <v>1.6847826086956521</v>
      </c>
      <c r="Q8" s="9">
        <v>8.7487088599021268E-2</v>
      </c>
      <c r="R8" s="4">
        <v>5.4782608695652177</v>
      </c>
      <c r="S8" s="4">
        <v>0</v>
      </c>
      <c r="T8" s="11">
        <v>0</v>
      </c>
      <c r="U8" s="4">
        <v>5.3043478260869561</v>
      </c>
      <c r="V8" s="4">
        <v>0</v>
      </c>
      <c r="W8" s="11">
        <v>0</v>
      </c>
      <c r="X8" s="4">
        <v>52.815217391304351</v>
      </c>
      <c r="Y8" s="4">
        <v>1.4483695652173914</v>
      </c>
      <c r="Z8" s="11">
        <v>2.742333813541881E-2</v>
      </c>
      <c r="AA8" s="4">
        <v>0</v>
      </c>
      <c r="AB8" s="4">
        <v>0</v>
      </c>
      <c r="AC8" s="11" t="s">
        <v>798</v>
      </c>
      <c r="AD8" s="4">
        <v>95.598260869565223</v>
      </c>
      <c r="AE8" s="4">
        <v>0</v>
      </c>
      <c r="AF8" s="11">
        <v>0</v>
      </c>
      <c r="AG8" s="4">
        <v>0</v>
      </c>
      <c r="AH8" s="4">
        <v>0</v>
      </c>
      <c r="AI8" s="11" t="s">
        <v>798</v>
      </c>
      <c r="AJ8" s="4">
        <v>0</v>
      </c>
      <c r="AK8" s="4">
        <v>0</v>
      </c>
      <c r="AL8" s="11" t="s">
        <v>798</v>
      </c>
      <c r="AM8" s="1">
        <v>235016</v>
      </c>
      <c r="AN8" s="1">
        <v>5</v>
      </c>
      <c r="AX8"/>
      <c r="AY8"/>
    </row>
    <row r="9" spans="1:51" x14ac:dyDescent="0.25">
      <c r="A9" t="s">
        <v>433</v>
      </c>
      <c r="B9" t="s">
        <v>319</v>
      </c>
      <c r="C9" t="s">
        <v>707</v>
      </c>
      <c r="D9" t="s">
        <v>474</v>
      </c>
      <c r="E9" s="4">
        <v>83.586956521739125</v>
      </c>
      <c r="F9" s="4">
        <v>326.82293478260863</v>
      </c>
      <c r="G9" s="4">
        <v>32.654782608695655</v>
      </c>
      <c r="H9" s="11">
        <v>9.9915823320099892E-2</v>
      </c>
      <c r="I9" s="4">
        <v>321.08380434782606</v>
      </c>
      <c r="J9" s="4">
        <v>32.654782608695655</v>
      </c>
      <c r="K9" s="11">
        <v>0.10170174317892763</v>
      </c>
      <c r="L9" s="4">
        <v>44.005326086956529</v>
      </c>
      <c r="M9" s="4">
        <v>0</v>
      </c>
      <c r="N9" s="11">
        <v>0</v>
      </c>
      <c r="O9" s="4">
        <v>38.26619565217392</v>
      </c>
      <c r="P9" s="4">
        <v>0</v>
      </c>
      <c r="Q9" s="9">
        <v>0</v>
      </c>
      <c r="R9" s="4">
        <v>0</v>
      </c>
      <c r="S9" s="4">
        <v>0</v>
      </c>
      <c r="T9" s="11" t="s">
        <v>798</v>
      </c>
      <c r="U9" s="4">
        <v>5.7391304347826084</v>
      </c>
      <c r="V9" s="4">
        <v>0</v>
      </c>
      <c r="W9" s="11">
        <v>0</v>
      </c>
      <c r="X9" s="4">
        <v>121.90695652173908</v>
      </c>
      <c r="Y9" s="4">
        <v>7.9760869565217387</v>
      </c>
      <c r="Z9" s="11">
        <v>6.5427660439536947E-2</v>
      </c>
      <c r="AA9" s="4">
        <v>0</v>
      </c>
      <c r="AB9" s="4">
        <v>0</v>
      </c>
      <c r="AC9" s="11" t="s">
        <v>798</v>
      </c>
      <c r="AD9" s="4">
        <v>160.91065217391306</v>
      </c>
      <c r="AE9" s="4">
        <v>24.678695652173914</v>
      </c>
      <c r="AF9" s="11">
        <v>0.15336893685261466</v>
      </c>
      <c r="AG9" s="4">
        <v>0</v>
      </c>
      <c r="AH9" s="4">
        <v>0</v>
      </c>
      <c r="AI9" s="11" t="s">
        <v>798</v>
      </c>
      <c r="AJ9" s="4">
        <v>0</v>
      </c>
      <c r="AK9" s="4">
        <v>0</v>
      </c>
      <c r="AL9" s="11" t="s">
        <v>798</v>
      </c>
      <c r="AM9" s="1">
        <v>235593</v>
      </c>
      <c r="AN9" s="1">
        <v>5</v>
      </c>
      <c r="AX9"/>
      <c r="AY9"/>
    </row>
    <row r="10" spans="1:51" x14ac:dyDescent="0.25">
      <c r="A10" t="s">
        <v>433</v>
      </c>
      <c r="B10" t="s">
        <v>219</v>
      </c>
      <c r="C10" t="s">
        <v>698</v>
      </c>
      <c r="D10" t="s">
        <v>482</v>
      </c>
      <c r="E10" s="4">
        <v>45.184782608695649</v>
      </c>
      <c r="F10" s="4">
        <v>157.39663043478257</v>
      </c>
      <c r="G10" s="4">
        <v>1.3831521739130435</v>
      </c>
      <c r="H10" s="11">
        <v>8.7876860520603953E-3</v>
      </c>
      <c r="I10" s="4">
        <v>137.34771739130429</v>
      </c>
      <c r="J10" s="4">
        <v>1.3831521739130435</v>
      </c>
      <c r="K10" s="11">
        <v>1.0070441651188396E-2</v>
      </c>
      <c r="L10" s="4">
        <v>33.088586956521738</v>
      </c>
      <c r="M10" s="4">
        <v>0.57608695652173914</v>
      </c>
      <c r="N10" s="11">
        <v>1.7410442980799239E-2</v>
      </c>
      <c r="O10" s="4">
        <v>13.039673913043481</v>
      </c>
      <c r="P10" s="4">
        <v>0.57608695652173914</v>
      </c>
      <c r="Q10" s="9">
        <v>4.4179552369441079E-2</v>
      </c>
      <c r="R10" s="4">
        <v>16.141304347826086</v>
      </c>
      <c r="S10" s="4">
        <v>0</v>
      </c>
      <c r="T10" s="11">
        <v>0</v>
      </c>
      <c r="U10" s="4">
        <v>3.9076086956521738</v>
      </c>
      <c r="V10" s="4">
        <v>0</v>
      </c>
      <c r="W10" s="11">
        <v>0</v>
      </c>
      <c r="X10" s="4">
        <v>36.994999999999997</v>
      </c>
      <c r="Y10" s="4">
        <v>0.17119565217391305</v>
      </c>
      <c r="Z10" s="11">
        <v>4.6275348607626183E-3</v>
      </c>
      <c r="AA10" s="4">
        <v>0</v>
      </c>
      <c r="AB10" s="4">
        <v>0</v>
      </c>
      <c r="AC10" s="11" t="s">
        <v>798</v>
      </c>
      <c r="AD10" s="4">
        <v>66.893478260869514</v>
      </c>
      <c r="AE10" s="4">
        <v>0</v>
      </c>
      <c r="AF10" s="11">
        <v>0</v>
      </c>
      <c r="AG10" s="4">
        <v>20.419565217391305</v>
      </c>
      <c r="AH10" s="4">
        <v>0.63586956521739135</v>
      </c>
      <c r="AI10" s="11">
        <v>3.1140210795273078E-2</v>
      </c>
      <c r="AJ10" s="4">
        <v>0</v>
      </c>
      <c r="AK10" s="4">
        <v>0</v>
      </c>
      <c r="AL10" s="11" t="s">
        <v>798</v>
      </c>
      <c r="AM10" s="1">
        <v>235450</v>
      </c>
      <c r="AN10" s="1">
        <v>5</v>
      </c>
      <c r="AX10"/>
      <c r="AY10"/>
    </row>
    <row r="11" spans="1:51" x14ac:dyDescent="0.25">
      <c r="A11" t="s">
        <v>433</v>
      </c>
      <c r="B11" t="s">
        <v>225</v>
      </c>
      <c r="C11" t="s">
        <v>662</v>
      </c>
      <c r="D11" t="s">
        <v>529</v>
      </c>
      <c r="E11" s="4">
        <v>56.815217391304351</v>
      </c>
      <c r="F11" s="4">
        <v>233.00271739130434</v>
      </c>
      <c r="G11" s="4">
        <v>3.4945652173913042</v>
      </c>
      <c r="H11" s="11">
        <v>1.4997959064668493E-2</v>
      </c>
      <c r="I11" s="4">
        <v>220.89945652173913</v>
      </c>
      <c r="J11" s="4">
        <v>3.4945652173913042</v>
      </c>
      <c r="K11" s="11">
        <v>1.581970943892928E-2</v>
      </c>
      <c r="L11" s="4">
        <v>51.546195652173914</v>
      </c>
      <c r="M11" s="4">
        <v>0.52717391304347827</v>
      </c>
      <c r="N11" s="11">
        <v>1.022721282091834E-2</v>
      </c>
      <c r="O11" s="4">
        <v>39.442934782608695</v>
      </c>
      <c r="P11" s="4">
        <v>0.52717391304347827</v>
      </c>
      <c r="Q11" s="9">
        <v>1.3365483982087496E-2</v>
      </c>
      <c r="R11" s="4">
        <v>8.4673913043478279</v>
      </c>
      <c r="S11" s="4">
        <v>0</v>
      </c>
      <c r="T11" s="11">
        <v>0</v>
      </c>
      <c r="U11" s="4">
        <v>3.6358695652173911</v>
      </c>
      <c r="V11" s="4">
        <v>0</v>
      </c>
      <c r="W11" s="11">
        <v>0</v>
      </c>
      <c r="X11" s="4">
        <v>24.097826086956523</v>
      </c>
      <c r="Y11" s="4">
        <v>1.6630434782608696</v>
      </c>
      <c r="Z11" s="11">
        <v>6.901217861975642E-2</v>
      </c>
      <c r="AA11" s="4">
        <v>0</v>
      </c>
      <c r="AB11" s="4">
        <v>0</v>
      </c>
      <c r="AC11" s="11" t="s">
        <v>798</v>
      </c>
      <c r="AD11" s="4">
        <v>132.79347826086956</v>
      </c>
      <c r="AE11" s="4">
        <v>1.3043478260869565</v>
      </c>
      <c r="AF11" s="11">
        <v>9.822378652697061E-3</v>
      </c>
      <c r="AG11" s="4">
        <v>24.565217391304348</v>
      </c>
      <c r="AH11" s="4">
        <v>0</v>
      </c>
      <c r="AI11" s="11">
        <v>0</v>
      </c>
      <c r="AJ11" s="4">
        <v>0</v>
      </c>
      <c r="AK11" s="4">
        <v>0</v>
      </c>
      <c r="AL11" s="11" t="s">
        <v>798</v>
      </c>
      <c r="AM11" s="1">
        <v>235459</v>
      </c>
      <c r="AN11" s="1">
        <v>5</v>
      </c>
      <c r="AX11"/>
      <c r="AY11"/>
    </row>
    <row r="12" spans="1:51" x14ac:dyDescent="0.25">
      <c r="A12" t="s">
        <v>433</v>
      </c>
      <c r="B12" t="s">
        <v>181</v>
      </c>
      <c r="C12" t="s">
        <v>682</v>
      </c>
      <c r="D12" t="s">
        <v>474</v>
      </c>
      <c r="E12" s="4">
        <v>127.07608695652173</v>
      </c>
      <c r="F12" s="4">
        <v>389.03206521739133</v>
      </c>
      <c r="G12" s="4">
        <v>49.445760869565206</v>
      </c>
      <c r="H12" s="11">
        <v>0.12709944832422718</v>
      </c>
      <c r="I12" s="4">
        <v>354.614347826087</v>
      </c>
      <c r="J12" s="4">
        <v>49.445760869565206</v>
      </c>
      <c r="K12" s="11">
        <v>0.13943530816698602</v>
      </c>
      <c r="L12" s="4">
        <v>64.688478260869545</v>
      </c>
      <c r="M12" s="4">
        <v>0</v>
      </c>
      <c r="N12" s="11">
        <v>0</v>
      </c>
      <c r="O12" s="4">
        <v>35.474565217391294</v>
      </c>
      <c r="P12" s="4">
        <v>0</v>
      </c>
      <c r="Q12" s="9">
        <v>0</v>
      </c>
      <c r="R12" s="4">
        <v>24.637826086956519</v>
      </c>
      <c r="S12" s="4">
        <v>0</v>
      </c>
      <c r="T12" s="11">
        <v>0</v>
      </c>
      <c r="U12" s="4">
        <v>4.5760869565217392</v>
      </c>
      <c r="V12" s="4">
        <v>0</v>
      </c>
      <c r="W12" s="11">
        <v>0</v>
      </c>
      <c r="X12" s="4">
        <v>136.97989130434783</v>
      </c>
      <c r="Y12" s="4">
        <v>0.16847826086956522</v>
      </c>
      <c r="Z12" s="11">
        <v>1.2299488579329716E-3</v>
      </c>
      <c r="AA12" s="4">
        <v>5.2038043478260869</v>
      </c>
      <c r="AB12" s="4">
        <v>0</v>
      </c>
      <c r="AC12" s="11">
        <v>0</v>
      </c>
      <c r="AD12" s="4">
        <v>168.56717391304349</v>
      </c>
      <c r="AE12" s="4">
        <v>49.277282608695643</v>
      </c>
      <c r="AF12" s="11">
        <v>0.29233024120173989</v>
      </c>
      <c r="AG12" s="4">
        <v>13.592717391304348</v>
      </c>
      <c r="AH12" s="4">
        <v>0</v>
      </c>
      <c r="AI12" s="11">
        <v>0</v>
      </c>
      <c r="AJ12" s="4">
        <v>0</v>
      </c>
      <c r="AK12" s="4">
        <v>0</v>
      </c>
      <c r="AL12" s="11" t="s">
        <v>798</v>
      </c>
      <c r="AM12" s="1">
        <v>235375</v>
      </c>
      <c r="AN12" s="1">
        <v>5</v>
      </c>
      <c r="AX12"/>
      <c r="AY12"/>
    </row>
    <row r="13" spans="1:51" x14ac:dyDescent="0.25">
      <c r="A13" t="s">
        <v>433</v>
      </c>
      <c r="B13" t="s">
        <v>169</v>
      </c>
      <c r="C13" t="s">
        <v>677</v>
      </c>
      <c r="D13" t="s">
        <v>463</v>
      </c>
      <c r="E13" s="4">
        <v>58.010869565217391</v>
      </c>
      <c r="F13" s="4">
        <v>252.89119565217391</v>
      </c>
      <c r="G13" s="4">
        <v>0</v>
      </c>
      <c r="H13" s="11">
        <v>0</v>
      </c>
      <c r="I13" s="4">
        <v>225.84021739130435</v>
      </c>
      <c r="J13" s="4">
        <v>0</v>
      </c>
      <c r="K13" s="11">
        <v>0</v>
      </c>
      <c r="L13" s="4">
        <v>34.585760869565213</v>
      </c>
      <c r="M13" s="4">
        <v>0</v>
      </c>
      <c r="N13" s="11">
        <v>0</v>
      </c>
      <c r="O13" s="4">
        <v>20.868369565217389</v>
      </c>
      <c r="P13" s="4">
        <v>0</v>
      </c>
      <c r="Q13" s="9">
        <v>0</v>
      </c>
      <c r="R13" s="4">
        <v>8.6739130434782616</v>
      </c>
      <c r="S13" s="4">
        <v>0</v>
      </c>
      <c r="T13" s="11">
        <v>0</v>
      </c>
      <c r="U13" s="4">
        <v>5.0434782608695654</v>
      </c>
      <c r="V13" s="4">
        <v>0</v>
      </c>
      <c r="W13" s="11">
        <v>0</v>
      </c>
      <c r="X13" s="4">
        <v>55.204239130434765</v>
      </c>
      <c r="Y13" s="4">
        <v>0</v>
      </c>
      <c r="Z13" s="11">
        <v>0</v>
      </c>
      <c r="AA13" s="4">
        <v>13.333586956521737</v>
      </c>
      <c r="AB13" s="4">
        <v>0</v>
      </c>
      <c r="AC13" s="11">
        <v>0</v>
      </c>
      <c r="AD13" s="4">
        <v>115.27217391304349</v>
      </c>
      <c r="AE13" s="4">
        <v>0</v>
      </c>
      <c r="AF13" s="11">
        <v>0</v>
      </c>
      <c r="AG13" s="4">
        <v>34.495434782608697</v>
      </c>
      <c r="AH13" s="4">
        <v>0</v>
      </c>
      <c r="AI13" s="11">
        <v>0</v>
      </c>
      <c r="AJ13" s="4">
        <v>0</v>
      </c>
      <c r="AK13" s="4">
        <v>0</v>
      </c>
      <c r="AL13" s="11" t="s">
        <v>798</v>
      </c>
      <c r="AM13" s="1">
        <v>235360</v>
      </c>
      <c r="AN13" s="1">
        <v>5</v>
      </c>
      <c r="AX13"/>
      <c r="AY13"/>
    </row>
    <row r="14" spans="1:51" x14ac:dyDescent="0.25">
      <c r="A14" t="s">
        <v>433</v>
      </c>
      <c r="B14" t="s">
        <v>311</v>
      </c>
      <c r="C14" t="s">
        <v>546</v>
      </c>
      <c r="D14" t="s">
        <v>516</v>
      </c>
      <c r="E14" s="4">
        <v>48.434782608695649</v>
      </c>
      <c r="F14" s="4">
        <v>181.47934782608701</v>
      </c>
      <c r="G14" s="4">
        <v>6.2652173913043487</v>
      </c>
      <c r="H14" s="11">
        <v>3.4523032324914195E-2</v>
      </c>
      <c r="I14" s="4">
        <v>170.9984782608696</v>
      </c>
      <c r="J14" s="4">
        <v>6.2652173913043487</v>
      </c>
      <c r="K14" s="11">
        <v>3.6639024247609626E-2</v>
      </c>
      <c r="L14" s="4">
        <v>43.308695652173917</v>
      </c>
      <c r="M14" s="4">
        <v>2.1413043478260869</v>
      </c>
      <c r="N14" s="11">
        <v>4.9442827025399053E-2</v>
      </c>
      <c r="O14" s="4">
        <v>32.827826086956527</v>
      </c>
      <c r="P14" s="4">
        <v>2.1413043478260869</v>
      </c>
      <c r="Q14" s="9">
        <v>6.5228332273786813E-2</v>
      </c>
      <c r="R14" s="4">
        <v>4.741739130434782</v>
      </c>
      <c r="S14" s="4">
        <v>0</v>
      </c>
      <c r="T14" s="11">
        <v>0</v>
      </c>
      <c r="U14" s="4">
        <v>5.7391304347826084</v>
      </c>
      <c r="V14" s="4">
        <v>0</v>
      </c>
      <c r="W14" s="11">
        <v>0</v>
      </c>
      <c r="X14" s="4">
        <v>21.838695652173925</v>
      </c>
      <c r="Y14" s="4">
        <v>1.5271739130434783</v>
      </c>
      <c r="Z14" s="11">
        <v>6.9929721873817879E-2</v>
      </c>
      <c r="AA14" s="4">
        <v>0</v>
      </c>
      <c r="AB14" s="4">
        <v>0</v>
      </c>
      <c r="AC14" s="11" t="s">
        <v>798</v>
      </c>
      <c r="AD14" s="4">
        <v>116.33195652173916</v>
      </c>
      <c r="AE14" s="4">
        <v>2.5967391304347829</v>
      </c>
      <c r="AF14" s="11">
        <v>2.2321803982979737E-2</v>
      </c>
      <c r="AG14" s="4">
        <v>0</v>
      </c>
      <c r="AH14" s="4">
        <v>0</v>
      </c>
      <c r="AI14" s="11" t="s">
        <v>798</v>
      </c>
      <c r="AJ14" s="4">
        <v>0</v>
      </c>
      <c r="AK14" s="4">
        <v>0</v>
      </c>
      <c r="AL14" s="11" t="s">
        <v>798</v>
      </c>
      <c r="AM14" s="1">
        <v>235584</v>
      </c>
      <c r="AN14" s="1">
        <v>5</v>
      </c>
      <c r="AX14"/>
      <c r="AY14"/>
    </row>
    <row r="15" spans="1:51" x14ac:dyDescent="0.25">
      <c r="A15" t="s">
        <v>433</v>
      </c>
      <c r="B15" t="s">
        <v>300</v>
      </c>
      <c r="C15" t="s">
        <v>572</v>
      </c>
      <c r="D15" t="s">
        <v>491</v>
      </c>
      <c r="E15" s="4">
        <v>93.695652173913047</v>
      </c>
      <c r="F15" s="4">
        <v>322.32706521739129</v>
      </c>
      <c r="G15" s="4">
        <v>0.46467391304347827</v>
      </c>
      <c r="H15" s="11">
        <v>1.4416223866589735E-3</v>
      </c>
      <c r="I15" s="4">
        <v>309.33576086956521</v>
      </c>
      <c r="J15" s="4">
        <v>0.46467391304347827</v>
      </c>
      <c r="K15" s="11">
        <v>1.5021668097385387E-3</v>
      </c>
      <c r="L15" s="4">
        <v>49.694782608695661</v>
      </c>
      <c r="M15" s="4">
        <v>0</v>
      </c>
      <c r="N15" s="11">
        <v>0</v>
      </c>
      <c r="O15" s="4">
        <v>36.703478260869566</v>
      </c>
      <c r="P15" s="4">
        <v>0</v>
      </c>
      <c r="Q15" s="9">
        <v>0</v>
      </c>
      <c r="R15" s="4">
        <v>7.7739130434782666</v>
      </c>
      <c r="S15" s="4">
        <v>0</v>
      </c>
      <c r="T15" s="11">
        <v>0</v>
      </c>
      <c r="U15" s="4">
        <v>5.2173913043478262</v>
      </c>
      <c r="V15" s="4">
        <v>0</v>
      </c>
      <c r="W15" s="11">
        <v>0</v>
      </c>
      <c r="X15" s="4">
        <v>69.029891304347828</v>
      </c>
      <c r="Y15" s="4">
        <v>0.27989130434782611</v>
      </c>
      <c r="Z15" s="11">
        <v>4.0546392158406488E-3</v>
      </c>
      <c r="AA15" s="4">
        <v>0</v>
      </c>
      <c r="AB15" s="4">
        <v>0</v>
      </c>
      <c r="AC15" s="11" t="s">
        <v>798</v>
      </c>
      <c r="AD15" s="4">
        <v>203.6023913043478</v>
      </c>
      <c r="AE15" s="4">
        <v>0.18478260869565216</v>
      </c>
      <c r="AF15" s="11">
        <v>9.0756600407230212E-4</v>
      </c>
      <c r="AG15" s="4">
        <v>0</v>
      </c>
      <c r="AH15" s="4">
        <v>0</v>
      </c>
      <c r="AI15" s="11" t="s">
        <v>798</v>
      </c>
      <c r="AJ15" s="4">
        <v>0</v>
      </c>
      <c r="AK15" s="4">
        <v>0</v>
      </c>
      <c r="AL15" s="11" t="s">
        <v>798</v>
      </c>
      <c r="AM15" s="1">
        <v>235561</v>
      </c>
      <c r="AN15" s="1">
        <v>5</v>
      </c>
      <c r="AX15"/>
      <c r="AY15"/>
    </row>
    <row r="16" spans="1:51" x14ac:dyDescent="0.25">
      <c r="A16" t="s">
        <v>433</v>
      </c>
      <c r="B16" t="s">
        <v>77</v>
      </c>
      <c r="C16" t="s">
        <v>633</v>
      </c>
      <c r="D16" t="s">
        <v>521</v>
      </c>
      <c r="E16" s="4">
        <v>22.282608695652176</v>
      </c>
      <c r="F16" s="4">
        <v>109.1507608695652</v>
      </c>
      <c r="G16" s="4">
        <v>0</v>
      </c>
      <c r="H16" s="11">
        <v>0</v>
      </c>
      <c r="I16" s="4">
        <v>104.1507608695652</v>
      </c>
      <c r="J16" s="4">
        <v>0</v>
      </c>
      <c r="K16" s="11">
        <v>0</v>
      </c>
      <c r="L16" s="4">
        <v>32.946195652173913</v>
      </c>
      <c r="M16" s="4">
        <v>0</v>
      </c>
      <c r="N16" s="11">
        <v>0</v>
      </c>
      <c r="O16" s="4">
        <v>27.946195652173909</v>
      </c>
      <c r="P16" s="4">
        <v>0</v>
      </c>
      <c r="Q16" s="9">
        <v>0</v>
      </c>
      <c r="R16" s="4">
        <v>5</v>
      </c>
      <c r="S16" s="4">
        <v>0</v>
      </c>
      <c r="T16" s="11">
        <v>0</v>
      </c>
      <c r="U16" s="4">
        <v>0</v>
      </c>
      <c r="V16" s="4">
        <v>0</v>
      </c>
      <c r="W16" s="11" t="s">
        <v>798</v>
      </c>
      <c r="X16" s="4">
        <v>10.705217391304346</v>
      </c>
      <c r="Y16" s="4">
        <v>0</v>
      </c>
      <c r="Z16" s="11">
        <v>0</v>
      </c>
      <c r="AA16" s="4">
        <v>0</v>
      </c>
      <c r="AB16" s="4">
        <v>0</v>
      </c>
      <c r="AC16" s="11" t="s">
        <v>798</v>
      </c>
      <c r="AD16" s="4">
        <v>65.499347826086947</v>
      </c>
      <c r="AE16" s="4">
        <v>0</v>
      </c>
      <c r="AF16" s="11">
        <v>0</v>
      </c>
      <c r="AG16" s="4">
        <v>0</v>
      </c>
      <c r="AH16" s="4">
        <v>0</v>
      </c>
      <c r="AI16" s="11" t="s">
        <v>798</v>
      </c>
      <c r="AJ16" s="4">
        <v>0</v>
      </c>
      <c r="AK16" s="4">
        <v>0</v>
      </c>
      <c r="AL16" s="11" t="s">
        <v>798</v>
      </c>
      <c r="AM16" s="1">
        <v>235192</v>
      </c>
      <c r="AN16" s="1">
        <v>5</v>
      </c>
      <c r="AX16"/>
      <c r="AY16"/>
    </row>
    <row r="17" spans="1:51" x14ac:dyDescent="0.25">
      <c r="A17" t="s">
        <v>433</v>
      </c>
      <c r="B17" t="s">
        <v>280</v>
      </c>
      <c r="C17" t="s">
        <v>718</v>
      </c>
      <c r="D17" t="s">
        <v>492</v>
      </c>
      <c r="E17" s="4">
        <v>39.913043478260867</v>
      </c>
      <c r="F17" s="4">
        <v>118.25760869565217</v>
      </c>
      <c r="G17" s="4">
        <v>0</v>
      </c>
      <c r="H17" s="11">
        <v>0</v>
      </c>
      <c r="I17" s="4">
        <v>117.18695652173912</v>
      </c>
      <c r="J17" s="4">
        <v>0</v>
      </c>
      <c r="K17" s="11">
        <v>0</v>
      </c>
      <c r="L17" s="4">
        <v>17.083695652173912</v>
      </c>
      <c r="M17" s="4">
        <v>0</v>
      </c>
      <c r="N17" s="11">
        <v>0</v>
      </c>
      <c r="O17" s="4">
        <v>16.013043478260869</v>
      </c>
      <c r="P17" s="4">
        <v>0</v>
      </c>
      <c r="Q17" s="9">
        <v>0</v>
      </c>
      <c r="R17" s="4">
        <v>0</v>
      </c>
      <c r="S17" s="4">
        <v>0</v>
      </c>
      <c r="T17" s="11" t="s">
        <v>798</v>
      </c>
      <c r="U17" s="4">
        <v>1.0706521739130435</v>
      </c>
      <c r="V17" s="4">
        <v>0</v>
      </c>
      <c r="W17" s="11">
        <v>0</v>
      </c>
      <c r="X17" s="4">
        <v>10.241304347826087</v>
      </c>
      <c r="Y17" s="4">
        <v>0</v>
      </c>
      <c r="Z17" s="11">
        <v>0</v>
      </c>
      <c r="AA17" s="4">
        <v>0</v>
      </c>
      <c r="AB17" s="4">
        <v>0</v>
      </c>
      <c r="AC17" s="11" t="s">
        <v>798</v>
      </c>
      <c r="AD17" s="4">
        <v>90.932608695652164</v>
      </c>
      <c r="AE17" s="4">
        <v>0</v>
      </c>
      <c r="AF17" s="11">
        <v>0</v>
      </c>
      <c r="AG17" s="4">
        <v>0</v>
      </c>
      <c r="AH17" s="4">
        <v>0</v>
      </c>
      <c r="AI17" s="11" t="s">
        <v>798</v>
      </c>
      <c r="AJ17" s="4">
        <v>0</v>
      </c>
      <c r="AK17" s="4">
        <v>0</v>
      </c>
      <c r="AL17" s="11" t="s">
        <v>798</v>
      </c>
      <c r="AM17" s="1">
        <v>235532</v>
      </c>
      <c r="AN17" s="1">
        <v>5</v>
      </c>
      <c r="AX17"/>
      <c r="AY17"/>
    </row>
    <row r="18" spans="1:51" x14ac:dyDescent="0.25">
      <c r="A18" t="s">
        <v>433</v>
      </c>
      <c r="B18" t="s">
        <v>203</v>
      </c>
      <c r="C18" t="s">
        <v>547</v>
      </c>
      <c r="D18" t="s">
        <v>519</v>
      </c>
      <c r="E18" s="4">
        <v>208.78260869565219</v>
      </c>
      <c r="F18" s="4">
        <v>658.13586956521749</v>
      </c>
      <c r="G18" s="4">
        <v>79.776086956521738</v>
      </c>
      <c r="H18" s="11">
        <v>0.12121522415914512</v>
      </c>
      <c r="I18" s="4">
        <v>628.29804347826098</v>
      </c>
      <c r="J18" s="4">
        <v>79.776086956521738</v>
      </c>
      <c r="K18" s="11">
        <v>0.12697172589441938</v>
      </c>
      <c r="L18" s="4">
        <v>67.148695652173913</v>
      </c>
      <c r="M18" s="4">
        <v>5.2923913043478263</v>
      </c>
      <c r="N18" s="11">
        <v>7.8815995648852E-2</v>
      </c>
      <c r="O18" s="4">
        <v>45.003260869565217</v>
      </c>
      <c r="P18" s="4">
        <v>5.2923913043478263</v>
      </c>
      <c r="Q18" s="9">
        <v>0.117600173900442</v>
      </c>
      <c r="R18" s="4">
        <v>17.449782608695649</v>
      </c>
      <c r="S18" s="4">
        <v>0</v>
      </c>
      <c r="T18" s="11">
        <v>0</v>
      </c>
      <c r="U18" s="4">
        <v>4.6956521739130439</v>
      </c>
      <c r="V18" s="4">
        <v>0</v>
      </c>
      <c r="W18" s="11">
        <v>0</v>
      </c>
      <c r="X18" s="4">
        <v>205.88608695652169</v>
      </c>
      <c r="Y18" s="4">
        <v>38.958695652173908</v>
      </c>
      <c r="Z18" s="11">
        <v>0.1892245184124611</v>
      </c>
      <c r="AA18" s="4">
        <v>7.6923913043478267</v>
      </c>
      <c r="AB18" s="4">
        <v>0</v>
      </c>
      <c r="AC18" s="11">
        <v>0</v>
      </c>
      <c r="AD18" s="4">
        <v>377.408695652174</v>
      </c>
      <c r="AE18" s="4">
        <v>35.525000000000013</v>
      </c>
      <c r="AF18" s="11">
        <v>9.4128726786784037E-2</v>
      </c>
      <c r="AG18" s="4">
        <v>0</v>
      </c>
      <c r="AH18" s="4">
        <v>0</v>
      </c>
      <c r="AI18" s="11" t="s">
        <v>798</v>
      </c>
      <c r="AJ18" s="4">
        <v>0</v>
      </c>
      <c r="AK18" s="4">
        <v>0</v>
      </c>
      <c r="AL18" s="11" t="s">
        <v>798</v>
      </c>
      <c r="AM18" s="1">
        <v>235427</v>
      </c>
      <c r="AN18" s="1">
        <v>5</v>
      </c>
      <c r="AX18"/>
      <c r="AY18"/>
    </row>
    <row r="19" spans="1:51" x14ac:dyDescent="0.25">
      <c r="A19" t="s">
        <v>433</v>
      </c>
      <c r="B19" t="s">
        <v>217</v>
      </c>
      <c r="C19" t="s">
        <v>697</v>
      </c>
      <c r="D19" t="s">
        <v>511</v>
      </c>
      <c r="E19" s="4">
        <v>67.804347826086953</v>
      </c>
      <c r="F19" s="4">
        <v>232.52543478260867</v>
      </c>
      <c r="G19" s="4">
        <v>0</v>
      </c>
      <c r="H19" s="11">
        <v>0</v>
      </c>
      <c r="I19" s="4">
        <v>214.27608695652171</v>
      </c>
      <c r="J19" s="4">
        <v>0</v>
      </c>
      <c r="K19" s="11">
        <v>0</v>
      </c>
      <c r="L19" s="4">
        <v>38.197717391304344</v>
      </c>
      <c r="M19" s="4">
        <v>0</v>
      </c>
      <c r="N19" s="11">
        <v>0</v>
      </c>
      <c r="O19" s="4">
        <v>19.948369565217387</v>
      </c>
      <c r="P19" s="4">
        <v>0</v>
      </c>
      <c r="Q19" s="9">
        <v>0</v>
      </c>
      <c r="R19" s="4">
        <v>12.765652173913042</v>
      </c>
      <c r="S19" s="4">
        <v>0</v>
      </c>
      <c r="T19" s="11">
        <v>0</v>
      </c>
      <c r="U19" s="4">
        <v>5.4836956521739131</v>
      </c>
      <c r="V19" s="4">
        <v>0</v>
      </c>
      <c r="W19" s="11">
        <v>0</v>
      </c>
      <c r="X19" s="4">
        <v>48.520869565217389</v>
      </c>
      <c r="Y19" s="4">
        <v>0</v>
      </c>
      <c r="Z19" s="11">
        <v>0</v>
      </c>
      <c r="AA19" s="4">
        <v>0</v>
      </c>
      <c r="AB19" s="4">
        <v>0</v>
      </c>
      <c r="AC19" s="11" t="s">
        <v>798</v>
      </c>
      <c r="AD19" s="4">
        <v>128.09836956521738</v>
      </c>
      <c r="AE19" s="4">
        <v>0</v>
      </c>
      <c r="AF19" s="11">
        <v>0</v>
      </c>
      <c r="AG19" s="4">
        <v>17.708478260869558</v>
      </c>
      <c r="AH19" s="4">
        <v>0</v>
      </c>
      <c r="AI19" s="11">
        <v>0</v>
      </c>
      <c r="AJ19" s="4">
        <v>0</v>
      </c>
      <c r="AK19" s="4">
        <v>0</v>
      </c>
      <c r="AL19" s="11" t="s">
        <v>798</v>
      </c>
      <c r="AM19" s="1">
        <v>235446</v>
      </c>
      <c r="AN19" s="1">
        <v>5</v>
      </c>
      <c r="AX19"/>
      <c r="AY19"/>
    </row>
    <row r="20" spans="1:51" x14ac:dyDescent="0.25">
      <c r="A20" t="s">
        <v>433</v>
      </c>
      <c r="B20" t="s">
        <v>209</v>
      </c>
      <c r="C20" t="s">
        <v>694</v>
      </c>
      <c r="D20" t="s">
        <v>536</v>
      </c>
      <c r="E20" s="4">
        <v>60.010869565217391</v>
      </c>
      <c r="F20" s="4">
        <v>203.95304347826087</v>
      </c>
      <c r="G20" s="4">
        <v>0</v>
      </c>
      <c r="H20" s="11">
        <v>0</v>
      </c>
      <c r="I20" s="4">
        <v>193.65467391304347</v>
      </c>
      <c r="J20" s="4">
        <v>0</v>
      </c>
      <c r="K20" s="11">
        <v>0</v>
      </c>
      <c r="L20" s="4">
        <v>72.178804347826087</v>
      </c>
      <c r="M20" s="4">
        <v>0</v>
      </c>
      <c r="N20" s="11">
        <v>0</v>
      </c>
      <c r="O20" s="4">
        <v>61.880434782608695</v>
      </c>
      <c r="P20" s="4">
        <v>0</v>
      </c>
      <c r="Q20" s="9">
        <v>0</v>
      </c>
      <c r="R20" s="4">
        <v>5.2548913043478258</v>
      </c>
      <c r="S20" s="4">
        <v>0</v>
      </c>
      <c r="T20" s="11">
        <v>0</v>
      </c>
      <c r="U20" s="4">
        <v>5.0434782608695654</v>
      </c>
      <c r="V20" s="4">
        <v>0</v>
      </c>
      <c r="W20" s="11">
        <v>0</v>
      </c>
      <c r="X20" s="4">
        <v>28.131304347826081</v>
      </c>
      <c r="Y20" s="4">
        <v>0</v>
      </c>
      <c r="Z20" s="11">
        <v>0</v>
      </c>
      <c r="AA20" s="4">
        <v>0</v>
      </c>
      <c r="AB20" s="4">
        <v>0</v>
      </c>
      <c r="AC20" s="11" t="s">
        <v>798</v>
      </c>
      <c r="AD20" s="4">
        <v>89.54826086956524</v>
      </c>
      <c r="AE20" s="4">
        <v>0</v>
      </c>
      <c r="AF20" s="11">
        <v>0</v>
      </c>
      <c r="AG20" s="4">
        <v>14.094673913043476</v>
      </c>
      <c r="AH20" s="4">
        <v>0</v>
      </c>
      <c r="AI20" s="11">
        <v>0</v>
      </c>
      <c r="AJ20" s="4">
        <v>0</v>
      </c>
      <c r="AK20" s="4">
        <v>0</v>
      </c>
      <c r="AL20" s="11" t="s">
        <v>798</v>
      </c>
      <c r="AM20" s="1">
        <v>235438</v>
      </c>
      <c r="AN20" s="1">
        <v>5</v>
      </c>
      <c r="AX20"/>
      <c r="AY20"/>
    </row>
    <row r="21" spans="1:51" x14ac:dyDescent="0.25">
      <c r="A21" t="s">
        <v>433</v>
      </c>
      <c r="B21" t="s">
        <v>60</v>
      </c>
      <c r="C21" t="s">
        <v>608</v>
      </c>
      <c r="D21" t="s">
        <v>506</v>
      </c>
      <c r="E21" s="4">
        <v>81.641304347826093</v>
      </c>
      <c r="F21" s="4">
        <v>309.71717391304344</v>
      </c>
      <c r="G21" s="4">
        <v>0</v>
      </c>
      <c r="H21" s="11">
        <v>0</v>
      </c>
      <c r="I21" s="4">
        <v>298.93456521739131</v>
      </c>
      <c r="J21" s="4">
        <v>0</v>
      </c>
      <c r="K21" s="11">
        <v>0</v>
      </c>
      <c r="L21" s="4">
        <v>42.750000000000007</v>
      </c>
      <c r="M21" s="4">
        <v>0</v>
      </c>
      <c r="N21" s="11">
        <v>0</v>
      </c>
      <c r="O21" s="4">
        <v>37.010869565217398</v>
      </c>
      <c r="P21" s="4">
        <v>0</v>
      </c>
      <c r="Q21" s="9">
        <v>0</v>
      </c>
      <c r="R21" s="4">
        <v>0</v>
      </c>
      <c r="S21" s="4">
        <v>0</v>
      </c>
      <c r="T21" s="11" t="s">
        <v>798</v>
      </c>
      <c r="U21" s="4">
        <v>5.7391304347826084</v>
      </c>
      <c r="V21" s="4">
        <v>0</v>
      </c>
      <c r="W21" s="11">
        <v>0</v>
      </c>
      <c r="X21" s="4">
        <v>63.113586956521736</v>
      </c>
      <c r="Y21" s="4">
        <v>0</v>
      </c>
      <c r="Z21" s="11">
        <v>0</v>
      </c>
      <c r="AA21" s="4">
        <v>5.0434782608695654</v>
      </c>
      <c r="AB21" s="4">
        <v>0</v>
      </c>
      <c r="AC21" s="11">
        <v>0</v>
      </c>
      <c r="AD21" s="4">
        <v>198.81010869565216</v>
      </c>
      <c r="AE21" s="4">
        <v>0</v>
      </c>
      <c r="AF21" s="11">
        <v>0</v>
      </c>
      <c r="AG21" s="4">
        <v>0</v>
      </c>
      <c r="AH21" s="4">
        <v>0</v>
      </c>
      <c r="AI21" s="11" t="s">
        <v>798</v>
      </c>
      <c r="AJ21" s="4">
        <v>0</v>
      </c>
      <c r="AK21" s="4">
        <v>0</v>
      </c>
      <c r="AL21" s="11" t="s">
        <v>798</v>
      </c>
      <c r="AM21" s="1">
        <v>235139</v>
      </c>
      <c r="AN21" s="1">
        <v>5</v>
      </c>
      <c r="AX21"/>
      <c r="AY21"/>
    </row>
    <row r="22" spans="1:51" x14ac:dyDescent="0.25">
      <c r="A22" t="s">
        <v>433</v>
      </c>
      <c r="B22" t="s">
        <v>29</v>
      </c>
      <c r="C22" t="s">
        <v>600</v>
      </c>
      <c r="D22" t="s">
        <v>480</v>
      </c>
      <c r="E22" s="4">
        <v>76.119565217391298</v>
      </c>
      <c r="F22" s="4">
        <v>361.05326086956518</v>
      </c>
      <c r="G22" s="4">
        <v>0</v>
      </c>
      <c r="H22" s="11">
        <v>0</v>
      </c>
      <c r="I22" s="4">
        <v>327.9445652173913</v>
      </c>
      <c r="J22" s="4">
        <v>0</v>
      </c>
      <c r="K22" s="11">
        <v>0</v>
      </c>
      <c r="L22" s="4">
        <v>122.01826086956522</v>
      </c>
      <c r="M22" s="4">
        <v>0</v>
      </c>
      <c r="N22" s="11">
        <v>0</v>
      </c>
      <c r="O22" s="4">
        <v>88.909565217391318</v>
      </c>
      <c r="P22" s="4">
        <v>0</v>
      </c>
      <c r="Q22" s="9">
        <v>0</v>
      </c>
      <c r="R22" s="4">
        <v>28.086956521739129</v>
      </c>
      <c r="S22" s="4">
        <v>0</v>
      </c>
      <c r="T22" s="11">
        <v>0</v>
      </c>
      <c r="U22" s="4">
        <v>5.0217391304347823</v>
      </c>
      <c r="V22" s="4">
        <v>0</v>
      </c>
      <c r="W22" s="11">
        <v>0</v>
      </c>
      <c r="X22" s="4">
        <v>20.043913043478263</v>
      </c>
      <c r="Y22" s="4">
        <v>0</v>
      </c>
      <c r="Z22" s="11">
        <v>0</v>
      </c>
      <c r="AA22" s="4">
        <v>0</v>
      </c>
      <c r="AB22" s="4">
        <v>0</v>
      </c>
      <c r="AC22" s="11" t="s">
        <v>798</v>
      </c>
      <c r="AD22" s="4">
        <v>218.99108695652171</v>
      </c>
      <c r="AE22" s="4">
        <v>0</v>
      </c>
      <c r="AF22" s="11">
        <v>0</v>
      </c>
      <c r="AG22" s="4">
        <v>0</v>
      </c>
      <c r="AH22" s="4">
        <v>0</v>
      </c>
      <c r="AI22" s="11" t="s">
        <v>798</v>
      </c>
      <c r="AJ22" s="4">
        <v>0</v>
      </c>
      <c r="AK22" s="4">
        <v>0</v>
      </c>
      <c r="AL22" s="11" t="s">
        <v>798</v>
      </c>
      <c r="AM22" s="1">
        <v>235033</v>
      </c>
      <c r="AN22" s="1">
        <v>5</v>
      </c>
      <c r="AX22"/>
      <c r="AY22"/>
    </row>
    <row r="23" spans="1:51" x14ac:dyDescent="0.25">
      <c r="A23" t="s">
        <v>433</v>
      </c>
      <c r="B23" t="s">
        <v>35</v>
      </c>
      <c r="C23" t="s">
        <v>605</v>
      </c>
      <c r="D23" t="s">
        <v>471</v>
      </c>
      <c r="E23" s="4">
        <v>99.684782608695656</v>
      </c>
      <c r="F23" s="4">
        <v>594.8396739130435</v>
      </c>
      <c r="G23" s="4">
        <v>0</v>
      </c>
      <c r="H23" s="11">
        <v>0</v>
      </c>
      <c r="I23" s="4">
        <v>501.48913043478262</v>
      </c>
      <c r="J23" s="4">
        <v>0</v>
      </c>
      <c r="K23" s="11">
        <v>0</v>
      </c>
      <c r="L23" s="4">
        <v>141.24728260869566</v>
      </c>
      <c r="M23" s="4">
        <v>0</v>
      </c>
      <c r="N23" s="11">
        <v>0</v>
      </c>
      <c r="O23" s="4">
        <v>68.625</v>
      </c>
      <c r="P23" s="4">
        <v>0</v>
      </c>
      <c r="Q23" s="9">
        <v>0</v>
      </c>
      <c r="R23" s="4">
        <v>67.796195652173907</v>
      </c>
      <c r="S23" s="4">
        <v>0</v>
      </c>
      <c r="T23" s="11">
        <v>0</v>
      </c>
      <c r="U23" s="4">
        <v>4.8260869565217392</v>
      </c>
      <c r="V23" s="4">
        <v>0</v>
      </c>
      <c r="W23" s="11">
        <v>0</v>
      </c>
      <c r="X23" s="4">
        <v>101.71195652173913</v>
      </c>
      <c r="Y23" s="4">
        <v>0</v>
      </c>
      <c r="Z23" s="11">
        <v>0</v>
      </c>
      <c r="AA23" s="4">
        <v>20.728260869565219</v>
      </c>
      <c r="AB23" s="4">
        <v>0</v>
      </c>
      <c r="AC23" s="11">
        <v>0</v>
      </c>
      <c r="AD23" s="4">
        <v>331.1521739130435</v>
      </c>
      <c r="AE23" s="4">
        <v>0</v>
      </c>
      <c r="AF23" s="11">
        <v>0</v>
      </c>
      <c r="AG23" s="4">
        <v>0</v>
      </c>
      <c r="AH23" s="4">
        <v>0</v>
      </c>
      <c r="AI23" s="11" t="s">
        <v>798</v>
      </c>
      <c r="AJ23" s="4">
        <v>0</v>
      </c>
      <c r="AK23" s="4">
        <v>0</v>
      </c>
      <c r="AL23" s="11" t="s">
        <v>798</v>
      </c>
      <c r="AM23" s="1">
        <v>235044</v>
      </c>
      <c r="AN23" s="1">
        <v>5</v>
      </c>
      <c r="AX23"/>
      <c r="AY23"/>
    </row>
    <row r="24" spans="1:51" x14ac:dyDescent="0.25">
      <c r="A24" t="s">
        <v>433</v>
      </c>
      <c r="B24" t="s">
        <v>190</v>
      </c>
      <c r="C24" t="s">
        <v>684</v>
      </c>
      <c r="D24" t="s">
        <v>471</v>
      </c>
      <c r="E24" s="4">
        <v>73.141304347826093</v>
      </c>
      <c r="F24" s="4">
        <v>311.83717391304344</v>
      </c>
      <c r="G24" s="4">
        <v>0</v>
      </c>
      <c r="H24" s="11">
        <v>0</v>
      </c>
      <c r="I24" s="4">
        <v>299.51652173913044</v>
      </c>
      <c r="J24" s="4">
        <v>0</v>
      </c>
      <c r="K24" s="11">
        <v>0</v>
      </c>
      <c r="L24" s="4">
        <v>70.201086956521735</v>
      </c>
      <c r="M24" s="4">
        <v>0</v>
      </c>
      <c r="N24" s="11">
        <v>0</v>
      </c>
      <c r="O24" s="4">
        <v>57.880434782608695</v>
      </c>
      <c r="P24" s="4">
        <v>0</v>
      </c>
      <c r="Q24" s="9">
        <v>0</v>
      </c>
      <c r="R24" s="4">
        <v>6.0271739130434785</v>
      </c>
      <c r="S24" s="4">
        <v>0</v>
      </c>
      <c r="T24" s="11">
        <v>0</v>
      </c>
      <c r="U24" s="4">
        <v>6.2934782608695654</v>
      </c>
      <c r="V24" s="4">
        <v>0</v>
      </c>
      <c r="W24" s="11">
        <v>0</v>
      </c>
      <c r="X24" s="4">
        <v>47.467608695652181</v>
      </c>
      <c r="Y24" s="4">
        <v>0</v>
      </c>
      <c r="Z24" s="11">
        <v>0</v>
      </c>
      <c r="AA24" s="4">
        <v>0</v>
      </c>
      <c r="AB24" s="4">
        <v>0</v>
      </c>
      <c r="AC24" s="11" t="s">
        <v>798</v>
      </c>
      <c r="AD24" s="4">
        <v>166.59239130434781</v>
      </c>
      <c r="AE24" s="4">
        <v>0</v>
      </c>
      <c r="AF24" s="11">
        <v>0</v>
      </c>
      <c r="AG24" s="4">
        <v>27.576086956521738</v>
      </c>
      <c r="AH24" s="4">
        <v>0</v>
      </c>
      <c r="AI24" s="11">
        <v>0</v>
      </c>
      <c r="AJ24" s="4">
        <v>0</v>
      </c>
      <c r="AK24" s="4">
        <v>0</v>
      </c>
      <c r="AL24" s="11" t="s">
        <v>798</v>
      </c>
      <c r="AM24" s="1">
        <v>235388</v>
      </c>
      <c r="AN24" s="1">
        <v>5</v>
      </c>
      <c r="AX24"/>
      <c r="AY24"/>
    </row>
    <row r="25" spans="1:51" x14ac:dyDescent="0.25">
      <c r="A25" t="s">
        <v>433</v>
      </c>
      <c r="B25" t="s">
        <v>62</v>
      </c>
      <c r="C25" t="s">
        <v>622</v>
      </c>
      <c r="D25" t="s">
        <v>517</v>
      </c>
      <c r="E25" s="4">
        <v>48.391304347826086</v>
      </c>
      <c r="F25" s="4">
        <v>118.48380434782608</v>
      </c>
      <c r="G25" s="4">
        <v>16.00684782608695</v>
      </c>
      <c r="H25" s="11">
        <v>0.13509734865616374</v>
      </c>
      <c r="I25" s="4">
        <v>103.51652173913043</v>
      </c>
      <c r="J25" s="4">
        <v>16.00684782608695</v>
      </c>
      <c r="K25" s="11">
        <v>0.15463085077786359</v>
      </c>
      <c r="L25" s="4">
        <v>38.330652173913045</v>
      </c>
      <c r="M25" s="4">
        <v>0</v>
      </c>
      <c r="N25" s="11">
        <v>0</v>
      </c>
      <c r="O25" s="4">
        <v>23.36336956521739</v>
      </c>
      <c r="P25" s="4">
        <v>0</v>
      </c>
      <c r="Q25" s="9">
        <v>0</v>
      </c>
      <c r="R25" s="4">
        <v>8.1595652173913038</v>
      </c>
      <c r="S25" s="4">
        <v>0</v>
      </c>
      <c r="T25" s="11">
        <v>0</v>
      </c>
      <c r="U25" s="4">
        <v>6.8077173913043483</v>
      </c>
      <c r="V25" s="4">
        <v>0</v>
      </c>
      <c r="W25" s="11">
        <v>0</v>
      </c>
      <c r="X25" s="4">
        <v>19.390652173913036</v>
      </c>
      <c r="Y25" s="4">
        <v>0</v>
      </c>
      <c r="Z25" s="11">
        <v>0</v>
      </c>
      <c r="AA25" s="4">
        <v>0</v>
      </c>
      <c r="AB25" s="4">
        <v>0</v>
      </c>
      <c r="AC25" s="11" t="s">
        <v>798</v>
      </c>
      <c r="AD25" s="4">
        <v>55.514021739130442</v>
      </c>
      <c r="AE25" s="4">
        <v>16.00684782608695</v>
      </c>
      <c r="AF25" s="11">
        <v>0.28833882548279016</v>
      </c>
      <c r="AG25" s="4">
        <v>5.2484782608695646</v>
      </c>
      <c r="AH25" s="4">
        <v>0</v>
      </c>
      <c r="AI25" s="11">
        <v>0</v>
      </c>
      <c r="AJ25" s="4">
        <v>0</v>
      </c>
      <c r="AK25" s="4">
        <v>0</v>
      </c>
      <c r="AL25" s="11" t="s">
        <v>798</v>
      </c>
      <c r="AM25" s="1">
        <v>235144</v>
      </c>
      <c r="AN25" s="1">
        <v>5</v>
      </c>
      <c r="AX25"/>
      <c r="AY25"/>
    </row>
    <row r="26" spans="1:51" x14ac:dyDescent="0.25">
      <c r="A26" t="s">
        <v>433</v>
      </c>
      <c r="B26" t="s">
        <v>349</v>
      </c>
      <c r="C26" t="s">
        <v>601</v>
      </c>
      <c r="D26" t="s">
        <v>470</v>
      </c>
      <c r="E26" s="4">
        <v>27.043478260869566</v>
      </c>
      <c r="F26" s="4">
        <v>135.96597826086958</v>
      </c>
      <c r="G26" s="4">
        <v>4.5155434782608692</v>
      </c>
      <c r="H26" s="11">
        <v>3.3210833592482766E-2</v>
      </c>
      <c r="I26" s="4">
        <v>121.38423913043478</v>
      </c>
      <c r="J26" s="4">
        <v>4.5155434782608692</v>
      </c>
      <c r="K26" s="11">
        <v>3.7200410124156577E-2</v>
      </c>
      <c r="L26" s="4">
        <v>35.658804347826084</v>
      </c>
      <c r="M26" s="4">
        <v>0</v>
      </c>
      <c r="N26" s="11">
        <v>0</v>
      </c>
      <c r="O26" s="4">
        <v>21.077065217391304</v>
      </c>
      <c r="P26" s="4">
        <v>0</v>
      </c>
      <c r="Q26" s="9">
        <v>0</v>
      </c>
      <c r="R26" s="4">
        <v>9.4402173913043477</v>
      </c>
      <c r="S26" s="4">
        <v>0</v>
      </c>
      <c r="T26" s="11">
        <v>0</v>
      </c>
      <c r="U26" s="4">
        <v>5.1415217391304342</v>
      </c>
      <c r="V26" s="4">
        <v>0</v>
      </c>
      <c r="W26" s="11">
        <v>0</v>
      </c>
      <c r="X26" s="4">
        <v>21.733586956521737</v>
      </c>
      <c r="Y26" s="4">
        <v>2.6476086956521736</v>
      </c>
      <c r="Z26" s="11">
        <v>0.12182106437141471</v>
      </c>
      <c r="AA26" s="4">
        <v>0</v>
      </c>
      <c r="AB26" s="4">
        <v>0</v>
      </c>
      <c r="AC26" s="11" t="s">
        <v>798</v>
      </c>
      <c r="AD26" s="4">
        <v>78.573586956521737</v>
      </c>
      <c r="AE26" s="4">
        <v>1.8679347826086956</v>
      </c>
      <c r="AF26" s="11">
        <v>2.3773062360539898E-2</v>
      </c>
      <c r="AG26" s="4">
        <v>0</v>
      </c>
      <c r="AH26" s="4">
        <v>0</v>
      </c>
      <c r="AI26" s="11" t="s">
        <v>798</v>
      </c>
      <c r="AJ26" s="4">
        <v>0</v>
      </c>
      <c r="AK26" s="4">
        <v>0</v>
      </c>
      <c r="AL26" s="11" t="s">
        <v>798</v>
      </c>
      <c r="AM26" s="1">
        <v>235633</v>
      </c>
      <c r="AN26" s="1">
        <v>5</v>
      </c>
      <c r="AX26"/>
      <c r="AY26"/>
    </row>
    <row r="27" spans="1:51" x14ac:dyDescent="0.25">
      <c r="A27" t="s">
        <v>433</v>
      </c>
      <c r="B27" t="s">
        <v>236</v>
      </c>
      <c r="C27" t="s">
        <v>629</v>
      </c>
      <c r="D27" t="s">
        <v>474</v>
      </c>
      <c r="E27" s="4">
        <v>68.184782608695656</v>
      </c>
      <c r="F27" s="4">
        <v>209.67934782608697</v>
      </c>
      <c r="G27" s="4">
        <v>0</v>
      </c>
      <c r="H27" s="11">
        <v>0</v>
      </c>
      <c r="I27" s="4">
        <v>188.47282608695653</v>
      </c>
      <c r="J27" s="4">
        <v>0</v>
      </c>
      <c r="K27" s="11">
        <v>0</v>
      </c>
      <c r="L27" s="4">
        <v>14.733695652173914</v>
      </c>
      <c r="M27" s="4">
        <v>0</v>
      </c>
      <c r="N27" s="11">
        <v>0</v>
      </c>
      <c r="O27" s="4">
        <v>9.429347826086957</v>
      </c>
      <c r="P27" s="4">
        <v>0</v>
      </c>
      <c r="Q27" s="9">
        <v>0</v>
      </c>
      <c r="R27" s="4">
        <v>0.34782608695652173</v>
      </c>
      <c r="S27" s="4">
        <v>0</v>
      </c>
      <c r="T27" s="11">
        <v>0</v>
      </c>
      <c r="U27" s="4">
        <v>4.9565217391304346</v>
      </c>
      <c r="V27" s="4">
        <v>0</v>
      </c>
      <c r="W27" s="11">
        <v>0</v>
      </c>
      <c r="X27" s="4">
        <v>70.934782608695656</v>
      </c>
      <c r="Y27" s="4">
        <v>0</v>
      </c>
      <c r="Z27" s="11">
        <v>0</v>
      </c>
      <c r="AA27" s="4">
        <v>15.902173913043478</v>
      </c>
      <c r="AB27" s="4">
        <v>0</v>
      </c>
      <c r="AC27" s="11">
        <v>0</v>
      </c>
      <c r="AD27" s="4">
        <v>101.67934782608695</v>
      </c>
      <c r="AE27" s="4">
        <v>0</v>
      </c>
      <c r="AF27" s="11">
        <v>0</v>
      </c>
      <c r="AG27" s="4">
        <v>6.4293478260869561</v>
      </c>
      <c r="AH27" s="4">
        <v>0</v>
      </c>
      <c r="AI27" s="11">
        <v>0</v>
      </c>
      <c r="AJ27" s="4">
        <v>0</v>
      </c>
      <c r="AK27" s="4">
        <v>0</v>
      </c>
      <c r="AL27" s="11" t="s">
        <v>798</v>
      </c>
      <c r="AM27" s="1">
        <v>235475</v>
      </c>
      <c r="AN27" s="1">
        <v>5</v>
      </c>
      <c r="AX27"/>
      <c r="AY27"/>
    </row>
    <row r="28" spans="1:51" x14ac:dyDescent="0.25">
      <c r="A28" t="s">
        <v>433</v>
      </c>
      <c r="B28" t="s">
        <v>228</v>
      </c>
      <c r="C28" t="s">
        <v>701</v>
      </c>
      <c r="D28" t="s">
        <v>501</v>
      </c>
      <c r="E28" s="4">
        <v>70.633802816901408</v>
      </c>
      <c r="F28" s="4">
        <v>384.81112676056347</v>
      </c>
      <c r="G28" s="4">
        <v>59.740563380281692</v>
      </c>
      <c r="H28" s="11">
        <v>0.15524645527584593</v>
      </c>
      <c r="I28" s="4">
        <v>346.60830985915504</v>
      </c>
      <c r="J28" s="4">
        <v>55.691267605633804</v>
      </c>
      <c r="K28" s="11">
        <v>0.16067493485157369</v>
      </c>
      <c r="L28" s="4">
        <v>55.395774647887336</v>
      </c>
      <c r="M28" s="4">
        <v>9.5492957746478879</v>
      </c>
      <c r="N28" s="11">
        <v>0.17238310747247715</v>
      </c>
      <c r="O28" s="4">
        <v>25.163380281690145</v>
      </c>
      <c r="P28" s="4">
        <v>5.5</v>
      </c>
      <c r="Q28" s="9">
        <v>0.21857158849210787</v>
      </c>
      <c r="R28" s="4">
        <v>24.485915492957748</v>
      </c>
      <c r="S28" s="4">
        <v>4.049295774647887</v>
      </c>
      <c r="T28" s="11">
        <v>0.16537244751222316</v>
      </c>
      <c r="U28" s="4">
        <v>5.746478873239437</v>
      </c>
      <c r="V28" s="4">
        <v>0</v>
      </c>
      <c r="W28" s="11">
        <v>0</v>
      </c>
      <c r="X28" s="4">
        <v>127.99478873239441</v>
      </c>
      <c r="Y28" s="4">
        <v>0.83563380281690136</v>
      </c>
      <c r="Z28" s="11">
        <v>6.5286548858173119E-3</v>
      </c>
      <c r="AA28" s="4">
        <v>7.9704225352112656</v>
      </c>
      <c r="AB28" s="4">
        <v>0</v>
      </c>
      <c r="AC28" s="11">
        <v>0</v>
      </c>
      <c r="AD28" s="4">
        <v>193.45014084507045</v>
      </c>
      <c r="AE28" s="4">
        <v>49.355633802816904</v>
      </c>
      <c r="AF28" s="11">
        <v>0.25513361524168982</v>
      </c>
      <c r="AG28" s="4">
        <v>0</v>
      </c>
      <c r="AH28" s="4">
        <v>0</v>
      </c>
      <c r="AI28" s="11" t="s">
        <v>798</v>
      </c>
      <c r="AJ28" s="4">
        <v>0</v>
      </c>
      <c r="AK28" s="4">
        <v>0</v>
      </c>
      <c r="AL28" s="11" t="s">
        <v>798</v>
      </c>
      <c r="AM28" s="1">
        <v>235462</v>
      </c>
      <c r="AN28" s="1">
        <v>5</v>
      </c>
      <c r="AX28"/>
      <c r="AY28"/>
    </row>
    <row r="29" spans="1:51" x14ac:dyDescent="0.25">
      <c r="A29" t="s">
        <v>433</v>
      </c>
      <c r="B29" t="s">
        <v>256</v>
      </c>
      <c r="C29" t="s">
        <v>707</v>
      </c>
      <c r="D29" t="s">
        <v>474</v>
      </c>
      <c r="E29" s="4">
        <v>65.647887323943664</v>
      </c>
      <c r="F29" s="4">
        <v>286.33169014084507</v>
      </c>
      <c r="G29" s="4">
        <v>0</v>
      </c>
      <c r="H29" s="11">
        <v>0</v>
      </c>
      <c r="I29" s="4">
        <v>226.10422535211265</v>
      </c>
      <c r="J29" s="4">
        <v>0</v>
      </c>
      <c r="K29" s="11">
        <v>0</v>
      </c>
      <c r="L29" s="4">
        <v>52.051408450704223</v>
      </c>
      <c r="M29" s="4">
        <v>0</v>
      </c>
      <c r="N29" s="11">
        <v>0</v>
      </c>
      <c r="O29" s="4">
        <v>11.870422535211267</v>
      </c>
      <c r="P29" s="4">
        <v>0</v>
      </c>
      <c r="Q29" s="9">
        <v>0</v>
      </c>
      <c r="R29" s="4">
        <v>34.434507042253514</v>
      </c>
      <c r="S29" s="4">
        <v>0</v>
      </c>
      <c r="T29" s="11">
        <v>0</v>
      </c>
      <c r="U29" s="4">
        <v>5.746478873239437</v>
      </c>
      <c r="V29" s="4">
        <v>0</v>
      </c>
      <c r="W29" s="11">
        <v>0</v>
      </c>
      <c r="X29" s="4">
        <v>98.250704225352109</v>
      </c>
      <c r="Y29" s="4">
        <v>0</v>
      </c>
      <c r="Z29" s="11">
        <v>0</v>
      </c>
      <c r="AA29" s="4">
        <v>20.046478873239433</v>
      </c>
      <c r="AB29" s="4">
        <v>0</v>
      </c>
      <c r="AC29" s="11">
        <v>0</v>
      </c>
      <c r="AD29" s="4">
        <v>115.98309859154928</v>
      </c>
      <c r="AE29" s="4">
        <v>0</v>
      </c>
      <c r="AF29" s="11">
        <v>0</v>
      </c>
      <c r="AG29" s="4">
        <v>0</v>
      </c>
      <c r="AH29" s="4">
        <v>0</v>
      </c>
      <c r="AI29" s="11" t="s">
        <v>798</v>
      </c>
      <c r="AJ29" s="4">
        <v>0</v>
      </c>
      <c r="AK29" s="4">
        <v>0</v>
      </c>
      <c r="AL29" s="11" t="s">
        <v>798</v>
      </c>
      <c r="AM29" s="1">
        <v>235502</v>
      </c>
      <c r="AN29" s="1">
        <v>5</v>
      </c>
      <c r="AX29"/>
      <c r="AY29"/>
    </row>
    <row r="30" spans="1:51" x14ac:dyDescent="0.25">
      <c r="A30" t="s">
        <v>433</v>
      </c>
      <c r="B30" t="s">
        <v>232</v>
      </c>
      <c r="C30" t="s">
        <v>602</v>
      </c>
      <c r="D30" t="s">
        <v>501</v>
      </c>
      <c r="E30" s="4">
        <v>33.945652173913047</v>
      </c>
      <c r="F30" s="4">
        <v>137.70576086956524</v>
      </c>
      <c r="G30" s="4">
        <v>0</v>
      </c>
      <c r="H30" s="11">
        <v>0</v>
      </c>
      <c r="I30" s="4">
        <v>112.29891304347828</v>
      </c>
      <c r="J30" s="4">
        <v>0</v>
      </c>
      <c r="K30" s="11">
        <v>0</v>
      </c>
      <c r="L30" s="4">
        <v>52.373152173913049</v>
      </c>
      <c r="M30" s="4">
        <v>0</v>
      </c>
      <c r="N30" s="11">
        <v>0</v>
      </c>
      <c r="O30" s="4">
        <v>26.966304347826092</v>
      </c>
      <c r="P30" s="4">
        <v>0</v>
      </c>
      <c r="Q30" s="9">
        <v>0</v>
      </c>
      <c r="R30" s="4">
        <v>20.189456521739128</v>
      </c>
      <c r="S30" s="4">
        <v>0</v>
      </c>
      <c r="T30" s="11">
        <v>0</v>
      </c>
      <c r="U30" s="4">
        <v>5.2173913043478262</v>
      </c>
      <c r="V30" s="4">
        <v>0</v>
      </c>
      <c r="W30" s="11">
        <v>0</v>
      </c>
      <c r="X30" s="4">
        <v>25.651086956521741</v>
      </c>
      <c r="Y30" s="4">
        <v>0</v>
      </c>
      <c r="Z30" s="11">
        <v>0</v>
      </c>
      <c r="AA30" s="4">
        <v>0</v>
      </c>
      <c r="AB30" s="4">
        <v>0</v>
      </c>
      <c r="AC30" s="11" t="s">
        <v>798</v>
      </c>
      <c r="AD30" s="4">
        <v>59.681521739130446</v>
      </c>
      <c r="AE30" s="4">
        <v>0</v>
      </c>
      <c r="AF30" s="11">
        <v>0</v>
      </c>
      <c r="AG30" s="4">
        <v>0</v>
      </c>
      <c r="AH30" s="4">
        <v>0</v>
      </c>
      <c r="AI30" s="11" t="s">
        <v>798</v>
      </c>
      <c r="AJ30" s="4">
        <v>0</v>
      </c>
      <c r="AK30" s="4">
        <v>0</v>
      </c>
      <c r="AL30" s="11" t="s">
        <v>798</v>
      </c>
      <c r="AM30" s="1">
        <v>235470</v>
      </c>
      <c r="AN30" s="1">
        <v>5</v>
      </c>
      <c r="AX30"/>
      <c r="AY30"/>
    </row>
    <row r="31" spans="1:51" x14ac:dyDescent="0.25">
      <c r="A31" t="s">
        <v>433</v>
      </c>
      <c r="B31" t="s">
        <v>182</v>
      </c>
      <c r="C31" t="s">
        <v>661</v>
      </c>
      <c r="D31" t="s">
        <v>474</v>
      </c>
      <c r="E31" s="4">
        <v>75.228260869565219</v>
      </c>
      <c r="F31" s="4">
        <v>223.36902173913046</v>
      </c>
      <c r="G31" s="4">
        <v>0</v>
      </c>
      <c r="H31" s="11">
        <v>0</v>
      </c>
      <c r="I31" s="4">
        <v>181.02391304347827</v>
      </c>
      <c r="J31" s="4">
        <v>0</v>
      </c>
      <c r="K31" s="11">
        <v>0</v>
      </c>
      <c r="L31" s="4">
        <v>63.245108695652171</v>
      </c>
      <c r="M31" s="4">
        <v>0</v>
      </c>
      <c r="N31" s="11">
        <v>0</v>
      </c>
      <c r="O31" s="4">
        <v>20.900000000000002</v>
      </c>
      <c r="P31" s="4">
        <v>0</v>
      </c>
      <c r="Q31" s="9">
        <v>0</v>
      </c>
      <c r="R31" s="4">
        <v>37.192934782608695</v>
      </c>
      <c r="S31" s="4">
        <v>0</v>
      </c>
      <c r="T31" s="11">
        <v>0</v>
      </c>
      <c r="U31" s="4">
        <v>5.1521739130434785</v>
      </c>
      <c r="V31" s="4">
        <v>0</v>
      </c>
      <c r="W31" s="11">
        <v>0</v>
      </c>
      <c r="X31" s="4">
        <v>83.249999999999986</v>
      </c>
      <c r="Y31" s="4">
        <v>0</v>
      </c>
      <c r="Z31" s="11">
        <v>0</v>
      </c>
      <c r="AA31" s="4">
        <v>0</v>
      </c>
      <c r="AB31" s="4">
        <v>0</v>
      </c>
      <c r="AC31" s="11" t="s">
        <v>798</v>
      </c>
      <c r="AD31" s="4">
        <v>50.367391304347848</v>
      </c>
      <c r="AE31" s="4">
        <v>0</v>
      </c>
      <c r="AF31" s="11">
        <v>0</v>
      </c>
      <c r="AG31" s="4">
        <v>26.506521739130438</v>
      </c>
      <c r="AH31" s="4">
        <v>0</v>
      </c>
      <c r="AI31" s="11">
        <v>0</v>
      </c>
      <c r="AJ31" s="4">
        <v>0</v>
      </c>
      <c r="AK31" s="4">
        <v>0</v>
      </c>
      <c r="AL31" s="11" t="s">
        <v>798</v>
      </c>
      <c r="AM31" s="1">
        <v>235376</v>
      </c>
      <c r="AN31" s="1">
        <v>5</v>
      </c>
      <c r="AX31"/>
      <c r="AY31"/>
    </row>
    <row r="32" spans="1:51" x14ac:dyDescent="0.25">
      <c r="A32" t="s">
        <v>433</v>
      </c>
      <c r="B32" t="s">
        <v>366</v>
      </c>
      <c r="C32" t="s">
        <v>630</v>
      </c>
      <c r="D32" t="s">
        <v>469</v>
      </c>
      <c r="E32" s="4">
        <v>52.815217391304351</v>
      </c>
      <c r="F32" s="4">
        <v>229.6270652173913</v>
      </c>
      <c r="G32" s="4">
        <v>6.0890217391304367</v>
      </c>
      <c r="H32" s="11">
        <v>2.6517003704967752E-2</v>
      </c>
      <c r="I32" s="4">
        <v>210.22760869565218</v>
      </c>
      <c r="J32" s="4">
        <v>6.0890217391304367</v>
      </c>
      <c r="K32" s="11">
        <v>2.8963949011785371E-2</v>
      </c>
      <c r="L32" s="4">
        <v>91.523804347826101</v>
      </c>
      <c r="M32" s="4">
        <v>5.7248913043478282</v>
      </c>
      <c r="N32" s="11">
        <v>6.2550845052190052E-2</v>
      </c>
      <c r="O32" s="4">
        <v>72.124347826086975</v>
      </c>
      <c r="P32" s="4">
        <v>5.7248913043478282</v>
      </c>
      <c r="Q32" s="9">
        <v>7.9375293876517622E-2</v>
      </c>
      <c r="R32" s="4">
        <v>14.616847826086957</v>
      </c>
      <c r="S32" s="4">
        <v>0</v>
      </c>
      <c r="T32" s="11">
        <v>0</v>
      </c>
      <c r="U32" s="4">
        <v>4.7826086956521738</v>
      </c>
      <c r="V32" s="4">
        <v>0</v>
      </c>
      <c r="W32" s="11">
        <v>0</v>
      </c>
      <c r="X32" s="4">
        <v>17.779891304347824</v>
      </c>
      <c r="Y32" s="4">
        <v>0</v>
      </c>
      <c r="Z32" s="11">
        <v>0</v>
      </c>
      <c r="AA32" s="4">
        <v>0</v>
      </c>
      <c r="AB32" s="4">
        <v>0</v>
      </c>
      <c r="AC32" s="11" t="s">
        <v>798</v>
      </c>
      <c r="AD32" s="4">
        <v>120.32336956521739</v>
      </c>
      <c r="AE32" s="4">
        <v>0.3641304347826087</v>
      </c>
      <c r="AF32" s="11">
        <v>3.0262652724767948E-3</v>
      </c>
      <c r="AG32" s="4">
        <v>0</v>
      </c>
      <c r="AH32" s="4">
        <v>0</v>
      </c>
      <c r="AI32" s="11" t="s">
        <v>798</v>
      </c>
      <c r="AJ32" s="4">
        <v>0</v>
      </c>
      <c r="AK32" s="4">
        <v>0</v>
      </c>
      <c r="AL32" s="11" t="s">
        <v>798</v>
      </c>
      <c r="AM32" s="1">
        <v>235651</v>
      </c>
      <c r="AN32" s="1">
        <v>5</v>
      </c>
      <c r="AX32"/>
      <c r="AY32"/>
    </row>
    <row r="33" spans="1:51" x14ac:dyDescent="0.25">
      <c r="A33" t="s">
        <v>433</v>
      </c>
      <c r="B33" t="s">
        <v>129</v>
      </c>
      <c r="C33" t="s">
        <v>606</v>
      </c>
      <c r="D33" t="s">
        <v>504</v>
      </c>
      <c r="E33" s="4">
        <v>59.929577464788736</v>
      </c>
      <c r="F33" s="4">
        <v>268.6716901408451</v>
      </c>
      <c r="G33" s="4">
        <v>0</v>
      </c>
      <c r="H33" s="11">
        <v>0</v>
      </c>
      <c r="I33" s="4">
        <v>240.23084507042256</v>
      </c>
      <c r="J33" s="4">
        <v>0</v>
      </c>
      <c r="K33" s="11">
        <v>0</v>
      </c>
      <c r="L33" s="4">
        <v>66.596901408450719</v>
      </c>
      <c r="M33" s="4">
        <v>0</v>
      </c>
      <c r="N33" s="11">
        <v>0</v>
      </c>
      <c r="O33" s="4">
        <v>43.916478873239448</v>
      </c>
      <c r="P33" s="4">
        <v>0</v>
      </c>
      <c r="Q33" s="9">
        <v>0</v>
      </c>
      <c r="R33" s="4">
        <v>17.046619718309863</v>
      </c>
      <c r="S33" s="4">
        <v>0</v>
      </c>
      <c r="T33" s="11">
        <v>0</v>
      </c>
      <c r="U33" s="4">
        <v>5.6338028169014081</v>
      </c>
      <c r="V33" s="4">
        <v>0</v>
      </c>
      <c r="W33" s="11">
        <v>0</v>
      </c>
      <c r="X33" s="4">
        <v>69.126901408450706</v>
      </c>
      <c r="Y33" s="4">
        <v>0</v>
      </c>
      <c r="Z33" s="11">
        <v>0</v>
      </c>
      <c r="AA33" s="4">
        <v>5.7604225352112675</v>
      </c>
      <c r="AB33" s="4">
        <v>0</v>
      </c>
      <c r="AC33" s="11">
        <v>0</v>
      </c>
      <c r="AD33" s="4">
        <v>127.18746478873241</v>
      </c>
      <c r="AE33" s="4">
        <v>0</v>
      </c>
      <c r="AF33" s="11">
        <v>0</v>
      </c>
      <c r="AG33" s="4">
        <v>0</v>
      </c>
      <c r="AH33" s="4">
        <v>0</v>
      </c>
      <c r="AI33" s="11" t="s">
        <v>798</v>
      </c>
      <c r="AJ33" s="4">
        <v>0</v>
      </c>
      <c r="AK33" s="4">
        <v>0</v>
      </c>
      <c r="AL33" s="11" t="s">
        <v>798</v>
      </c>
      <c r="AM33" s="1">
        <v>235289</v>
      </c>
      <c r="AN33" s="1">
        <v>5</v>
      </c>
      <c r="AX33"/>
      <c r="AY33"/>
    </row>
    <row r="34" spans="1:51" x14ac:dyDescent="0.25">
      <c r="A34" t="s">
        <v>433</v>
      </c>
      <c r="B34" t="s">
        <v>275</v>
      </c>
      <c r="C34" t="s">
        <v>715</v>
      </c>
      <c r="D34" t="s">
        <v>508</v>
      </c>
      <c r="E34" s="4">
        <v>60.422535211267608</v>
      </c>
      <c r="F34" s="4">
        <v>214.59577464788734</v>
      </c>
      <c r="G34" s="4">
        <v>0</v>
      </c>
      <c r="H34" s="11">
        <v>0</v>
      </c>
      <c r="I34" s="4">
        <v>185.07676056338028</v>
      </c>
      <c r="J34" s="4">
        <v>0</v>
      </c>
      <c r="K34" s="11">
        <v>0</v>
      </c>
      <c r="L34" s="4">
        <v>81.180985915492954</v>
      </c>
      <c r="M34" s="4">
        <v>0</v>
      </c>
      <c r="N34" s="11">
        <v>0</v>
      </c>
      <c r="O34" s="4">
        <v>51.661971830985912</v>
      </c>
      <c r="P34" s="4">
        <v>0</v>
      </c>
      <c r="Q34" s="9">
        <v>0</v>
      </c>
      <c r="R34" s="4">
        <v>24.392253521126754</v>
      </c>
      <c r="S34" s="4">
        <v>0</v>
      </c>
      <c r="T34" s="11">
        <v>0</v>
      </c>
      <c r="U34" s="4">
        <v>5.126760563380282</v>
      </c>
      <c r="V34" s="4">
        <v>0</v>
      </c>
      <c r="W34" s="11">
        <v>0</v>
      </c>
      <c r="X34" s="4">
        <v>13.911971830985916</v>
      </c>
      <c r="Y34" s="4">
        <v>0</v>
      </c>
      <c r="Z34" s="11">
        <v>0</v>
      </c>
      <c r="AA34" s="4">
        <v>0</v>
      </c>
      <c r="AB34" s="4">
        <v>0</v>
      </c>
      <c r="AC34" s="11" t="s">
        <v>798</v>
      </c>
      <c r="AD34" s="4">
        <v>119.50281690140847</v>
      </c>
      <c r="AE34" s="4">
        <v>0</v>
      </c>
      <c r="AF34" s="11">
        <v>0</v>
      </c>
      <c r="AG34" s="4">
        <v>0</v>
      </c>
      <c r="AH34" s="4">
        <v>0</v>
      </c>
      <c r="AI34" s="11" t="s">
        <v>798</v>
      </c>
      <c r="AJ34" s="4">
        <v>0</v>
      </c>
      <c r="AK34" s="4">
        <v>0</v>
      </c>
      <c r="AL34" s="11" t="s">
        <v>798</v>
      </c>
      <c r="AM34" s="1">
        <v>235526</v>
      </c>
      <c r="AN34" s="1">
        <v>5</v>
      </c>
      <c r="AX34"/>
      <c r="AY34"/>
    </row>
    <row r="35" spans="1:51" x14ac:dyDescent="0.25">
      <c r="A35" t="s">
        <v>433</v>
      </c>
      <c r="B35" t="s">
        <v>97</v>
      </c>
      <c r="C35" t="s">
        <v>629</v>
      </c>
      <c r="D35" t="s">
        <v>474</v>
      </c>
      <c r="E35" s="4">
        <v>81.195652173913047</v>
      </c>
      <c r="F35" s="4">
        <v>274.18108695652171</v>
      </c>
      <c r="G35" s="4">
        <v>0.17391304347826086</v>
      </c>
      <c r="H35" s="11">
        <v>6.3429992713479597E-4</v>
      </c>
      <c r="I35" s="4">
        <v>260.97999999999996</v>
      </c>
      <c r="J35" s="4">
        <v>0.17391304347826086</v>
      </c>
      <c r="K35" s="11">
        <v>6.6638456386796264E-4</v>
      </c>
      <c r="L35" s="4">
        <v>12.18695652173913</v>
      </c>
      <c r="M35" s="4">
        <v>0.17391304347826086</v>
      </c>
      <c r="N35" s="11">
        <v>1.4270424545130217E-2</v>
      </c>
      <c r="O35" s="4">
        <v>5.7956521739130453</v>
      </c>
      <c r="P35" s="4">
        <v>0.17391304347826086</v>
      </c>
      <c r="Q35" s="9">
        <v>3.0007501875468856E-2</v>
      </c>
      <c r="R35" s="4">
        <v>3.125</v>
      </c>
      <c r="S35" s="4">
        <v>0</v>
      </c>
      <c r="T35" s="11">
        <v>0</v>
      </c>
      <c r="U35" s="4">
        <v>3.2663043478260869</v>
      </c>
      <c r="V35" s="4">
        <v>0</v>
      </c>
      <c r="W35" s="11">
        <v>0</v>
      </c>
      <c r="X35" s="4">
        <v>106.64673913043477</v>
      </c>
      <c r="Y35" s="4">
        <v>0</v>
      </c>
      <c r="Z35" s="11">
        <v>0</v>
      </c>
      <c r="AA35" s="4">
        <v>6.8097826086956523</v>
      </c>
      <c r="AB35" s="4">
        <v>0</v>
      </c>
      <c r="AC35" s="11">
        <v>0</v>
      </c>
      <c r="AD35" s="4">
        <v>148.53760869565215</v>
      </c>
      <c r="AE35" s="4">
        <v>0</v>
      </c>
      <c r="AF35" s="11">
        <v>0</v>
      </c>
      <c r="AG35" s="4">
        <v>0</v>
      </c>
      <c r="AH35" s="4">
        <v>0</v>
      </c>
      <c r="AI35" s="11" t="s">
        <v>798</v>
      </c>
      <c r="AJ35" s="4">
        <v>0</v>
      </c>
      <c r="AK35" s="4">
        <v>0</v>
      </c>
      <c r="AL35" s="11" t="s">
        <v>798</v>
      </c>
      <c r="AM35" s="1">
        <v>235242</v>
      </c>
      <c r="AN35" s="1">
        <v>5</v>
      </c>
      <c r="AX35"/>
      <c r="AY35"/>
    </row>
    <row r="36" spans="1:51" x14ac:dyDescent="0.25">
      <c r="A36" t="s">
        <v>433</v>
      </c>
      <c r="B36" t="s">
        <v>253</v>
      </c>
      <c r="C36" t="s">
        <v>629</v>
      </c>
      <c r="D36" t="s">
        <v>474</v>
      </c>
      <c r="E36" s="4">
        <v>103.85869565217391</v>
      </c>
      <c r="F36" s="4">
        <v>368.91858695652178</v>
      </c>
      <c r="G36" s="4">
        <v>51.903804347826082</v>
      </c>
      <c r="H36" s="11">
        <v>0.14069175743086945</v>
      </c>
      <c r="I36" s="4">
        <v>353.48250000000007</v>
      </c>
      <c r="J36" s="4">
        <v>51.37119565217391</v>
      </c>
      <c r="K36" s="11">
        <v>0.14532882293232027</v>
      </c>
      <c r="L36" s="4">
        <v>41.059239130434783</v>
      </c>
      <c r="M36" s="4">
        <v>1.1891304347826088</v>
      </c>
      <c r="N36" s="11">
        <v>2.8961336351242244E-2</v>
      </c>
      <c r="O36" s="4">
        <v>26.547065217391303</v>
      </c>
      <c r="P36" s="4">
        <v>1.1891304347826088</v>
      </c>
      <c r="Q36" s="9">
        <v>4.4793291651824288E-2</v>
      </c>
      <c r="R36" s="4">
        <v>8.860000000000003</v>
      </c>
      <c r="S36" s="4">
        <v>0</v>
      </c>
      <c r="T36" s="11">
        <v>0</v>
      </c>
      <c r="U36" s="4">
        <v>5.6521739130434785</v>
      </c>
      <c r="V36" s="4">
        <v>0</v>
      </c>
      <c r="W36" s="11">
        <v>0</v>
      </c>
      <c r="X36" s="4">
        <v>80.338369565217377</v>
      </c>
      <c r="Y36" s="4">
        <v>16.711956521739129</v>
      </c>
      <c r="Z36" s="11">
        <v>0.20801961269792307</v>
      </c>
      <c r="AA36" s="4">
        <v>0.92391304347826086</v>
      </c>
      <c r="AB36" s="4">
        <v>0.53260869565217395</v>
      </c>
      <c r="AC36" s="11">
        <v>0.57647058823529418</v>
      </c>
      <c r="AD36" s="4">
        <v>205.98532608695658</v>
      </c>
      <c r="AE36" s="4">
        <v>33.470108695652172</v>
      </c>
      <c r="AF36" s="11">
        <v>0.16248783023273602</v>
      </c>
      <c r="AG36" s="4">
        <v>40.611739130434785</v>
      </c>
      <c r="AH36" s="4">
        <v>0</v>
      </c>
      <c r="AI36" s="11">
        <v>0</v>
      </c>
      <c r="AJ36" s="4">
        <v>0</v>
      </c>
      <c r="AK36" s="4">
        <v>0</v>
      </c>
      <c r="AL36" s="11" t="s">
        <v>798</v>
      </c>
      <c r="AM36" s="1">
        <v>235498</v>
      </c>
      <c r="AN36" s="1">
        <v>5</v>
      </c>
      <c r="AX36"/>
      <c r="AY36"/>
    </row>
    <row r="37" spans="1:51" x14ac:dyDescent="0.25">
      <c r="A37" t="s">
        <v>433</v>
      </c>
      <c r="B37" t="s">
        <v>100</v>
      </c>
      <c r="C37" t="s">
        <v>646</v>
      </c>
      <c r="D37" t="s">
        <v>525</v>
      </c>
      <c r="E37" s="4">
        <v>93.945652173913047</v>
      </c>
      <c r="F37" s="4">
        <v>287.18597826086955</v>
      </c>
      <c r="G37" s="4">
        <v>22.067065217391303</v>
      </c>
      <c r="H37" s="11">
        <v>7.6838936744141328E-2</v>
      </c>
      <c r="I37" s="4">
        <v>270.99619565217392</v>
      </c>
      <c r="J37" s="4">
        <v>21.893152173913041</v>
      </c>
      <c r="K37" s="11">
        <v>8.0787673499347207E-2</v>
      </c>
      <c r="L37" s="4">
        <v>62.22967391304347</v>
      </c>
      <c r="M37" s="4">
        <v>5.3163043478260867</v>
      </c>
      <c r="N37" s="11">
        <v>8.543037450677976E-2</v>
      </c>
      <c r="O37" s="4">
        <v>46.039891304347819</v>
      </c>
      <c r="P37" s="4">
        <v>5.142391304347826</v>
      </c>
      <c r="Q37" s="9">
        <v>0.11169425380164179</v>
      </c>
      <c r="R37" s="4">
        <v>10.885434782608698</v>
      </c>
      <c r="S37" s="4">
        <v>0.17391304347826086</v>
      </c>
      <c r="T37" s="11">
        <v>1.5976674055878413E-2</v>
      </c>
      <c r="U37" s="4">
        <v>5.3043478260869561</v>
      </c>
      <c r="V37" s="4">
        <v>0</v>
      </c>
      <c r="W37" s="11">
        <v>0</v>
      </c>
      <c r="X37" s="4">
        <v>68.516086956521733</v>
      </c>
      <c r="Y37" s="4">
        <v>16.506195652173911</v>
      </c>
      <c r="Z37" s="11">
        <v>0.24090978316739325</v>
      </c>
      <c r="AA37" s="4">
        <v>0</v>
      </c>
      <c r="AB37" s="4">
        <v>0</v>
      </c>
      <c r="AC37" s="11" t="s">
        <v>798</v>
      </c>
      <c r="AD37" s="4">
        <v>148.56141304347827</v>
      </c>
      <c r="AE37" s="4">
        <v>0.24456521739130435</v>
      </c>
      <c r="AF37" s="11">
        <v>1.6462230156610682E-3</v>
      </c>
      <c r="AG37" s="4">
        <v>7.8788043478260885</v>
      </c>
      <c r="AH37" s="4">
        <v>0</v>
      </c>
      <c r="AI37" s="11">
        <v>0</v>
      </c>
      <c r="AJ37" s="4">
        <v>0</v>
      </c>
      <c r="AK37" s="4">
        <v>0</v>
      </c>
      <c r="AL37" s="11" t="s">
        <v>798</v>
      </c>
      <c r="AM37" s="1">
        <v>235245</v>
      </c>
      <c r="AN37" s="1">
        <v>5</v>
      </c>
      <c r="AX37"/>
      <c r="AY37"/>
    </row>
    <row r="38" spans="1:51" x14ac:dyDescent="0.25">
      <c r="A38" t="s">
        <v>433</v>
      </c>
      <c r="B38" t="s">
        <v>208</v>
      </c>
      <c r="C38" t="s">
        <v>693</v>
      </c>
      <c r="D38" t="s">
        <v>467</v>
      </c>
      <c r="E38" s="4">
        <v>80.880434782608702</v>
      </c>
      <c r="F38" s="4">
        <v>261.31902173913045</v>
      </c>
      <c r="G38" s="4">
        <v>0</v>
      </c>
      <c r="H38" s="11">
        <v>0</v>
      </c>
      <c r="I38" s="4">
        <v>240.86673913043478</v>
      </c>
      <c r="J38" s="4">
        <v>0</v>
      </c>
      <c r="K38" s="11">
        <v>0</v>
      </c>
      <c r="L38" s="4">
        <v>84.455000000000027</v>
      </c>
      <c r="M38" s="4">
        <v>0</v>
      </c>
      <c r="N38" s="11">
        <v>0</v>
      </c>
      <c r="O38" s="4">
        <v>64.002717391304373</v>
      </c>
      <c r="P38" s="4">
        <v>0</v>
      </c>
      <c r="Q38" s="9">
        <v>0</v>
      </c>
      <c r="R38" s="4">
        <v>14.713152173913043</v>
      </c>
      <c r="S38" s="4">
        <v>0</v>
      </c>
      <c r="T38" s="11">
        <v>0</v>
      </c>
      <c r="U38" s="4">
        <v>5.7391304347826084</v>
      </c>
      <c r="V38" s="4">
        <v>0</v>
      </c>
      <c r="W38" s="11">
        <v>0</v>
      </c>
      <c r="X38" s="4">
        <v>32.119565217391319</v>
      </c>
      <c r="Y38" s="4">
        <v>0</v>
      </c>
      <c r="Z38" s="11">
        <v>0</v>
      </c>
      <c r="AA38" s="4">
        <v>0</v>
      </c>
      <c r="AB38" s="4">
        <v>0</v>
      </c>
      <c r="AC38" s="11" t="s">
        <v>798</v>
      </c>
      <c r="AD38" s="4">
        <v>144.7444565217391</v>
      </c>
      <c r="AE38" s="4">
        <v>0</v>
      </c>
      <c r="AF38" s="11">
        <v>0</v>
      </c>
      <c r="AG38" s="4">
        <v>0</v>
      </c>
      <c r="AH38" s="4">
        <v>0</v>
      </c>
      <c r="AI38" s="11" t="s">
        <v>798</v>
      </c>
      <c r="AJ38" s="4">
        <v>0</v>
      </c>
      <c r="AK38" s="4">
        <v>0</v>
      </c>
      <c r="AL38" s="11" t="s">
        <v>798</v>
      </c>
      <c r="AM38" s="1">
        <v>235434</v>
      </c>
      <c r="AN38" s="1">
        <v>5</v>
      </c>
      <c r="AX38"/>
      <c r="AY38"/>
    </row>
    <row r="39" spans="1:51" x14ac:dyDescent="0.25">
      <c r="A39" t="s">
        <v>433</v>
      </c>
      <c r="B39" t="s">
        <v>94</v>
      </c>
      <c r="C39" t="s">
        <v>644</v>
      </c>
      <c r="D39" t="s">
        <v>491</v>
      </c>
      <c r="E39" s="4">
        <v>90.097826086956516</v>
      </c>
      <c r="F39" s="4">
        <v>380.9294565217391</v>
      </c>
      <c r="G39" s="4">
        <v>40.88880434782611</v>
      </c>
      <c r="H39" s="11">
        <v>0.1073395707467234</v>
      </c>
      <c r="I39" s="4">
        <v>355.10478260869559</v>
      </c>
      <c r="J39" s="4">
        <v>40.88880434782611</v>
      </c>
      <c r="K39" s="11">
        <v>0.11514574387719004</v>
      </c>
      <c r="L39" s="4">
        <v>143.31010869565216</v>
      </c>
      <c r="M39" s="4">
        <v>0</v>
      </c>
      <c r="N39" s="11">
        <v>0</v>
      </c>
      <c r="O39" s="4">
        <v>117.48543478260868</v>
      </c>
      <c r="P39" s="4">
        <v>0</v>
      </c>
      <c r="Q39" s="9">
        <v>0</v>
      </c>
      <c r="R39" s="4">
        <v>21.183369565217387</v>
      </c>
      <c r="S39" s="4">
        <v>0</v>
      </c>
      <c r="T39" s="11">
        <v>0</v>
      </c>
      <c r="U39" s="4">
        <v>4.6413043478260869</v>
      </c>
      <c r="V39" s="4">
        <v>0</v>
      </c>
      <c r="W39" s="11">
        <v>0</v>
      </c>
      <c r="X39" s="4">
        <v>46.662608695652175</v>
      </c>
      <c r="Y39" s="4">
        <v>0.94021739130434778</v>
      </c>
      <c r="Z39" s="11">
        <v>2.0149267638179716E-2</v>
      </c>
      <c r="AA39" s="4">
        <v>0</v>
      </c>
      <c r="AB39" s="4">
        <v>0</v>
      </c>
      <c r="AC39" s="11" t="s">
        <v>798</v>
      </c>
      <c r="AD39" s="4">
        <v>190.18586956521739</v>
      </c>
      <c r="AE39" s="4">
        <v>39.948586956521758</v>
      </c>
      <c r="AF39" s="11">
        <v>0.21005023689640007</v>
      </c>
      <c r="AG39" s="4">
        <v>0.77086956521739136</v>
      </c>
      <c r="AH39" s="4">
        <v>0</v>
      </c>
      <c r="AI39" s="11">
        <v>0</v>
      </c>
      <c r="AJ39" s="4">
        <v>0</v>
      </c>
      <c r="AK39" s="4">
        <v>0</v>
      </c>
      <c r="AL39" s="11" t="s">
        <v>798</v>
      </c>
      <c r="AM39" s="1">
        <v>235236</v>
      </c>
      <c r="AN39" s="1">
        <v>5</v>
      </c>
      <c r="AX39"/>
      <c r="AY39"/>
    </row>
    <row r="40" spans="1:51" x14ac:dyDescent="0.25">
      <c r="A40" t="s">
        <v>433</v>
      </c>
      <c r="B40" t="s">
        <v>95</v>
      </c>
      <c r="C40" t="s">
        <v>573</v>
      </c>
      <c r="D40" t="s">
        <v>462</v>
      </c>
      <c r="E40" s="4">
        <v>83.706521739130437</v>
      </c>
      <c r="F40" s="4">
        <v>354.258152173913</v>
      </c>
      <c r="G40" s="4">
        <v>0</v>
      </c>
      <c r="H40" s="11">
        <v>0</v>
      </c>
      <c r="I40" s="4">
        <v>312.97554347826087</v>
      </c>
      <c r="J40" s="4">
        <v>0</v>
      </c>
      <c r="K40" s="11">
        <v>0</v>
      </c>
      <c r="L40" s="4">
        <v>63.089673913043477</v>
      </c>
      <c r="M40" s="4">
        <v>0</v>
      </c>
      <c r="N40" s="11">
        <v>0</v>
      </c>
      <c r="O40" s="4">
        <v>31.758152173913043</v>
      </c>
      <c r="P40" s="4">
        <v>0</v>
      </c>
      <c r="Q40" s="9">
        <v>0</v>
      </c>
      <c r="R40" s="4">
        <v>27.255434782608695</v>
      </c>
      <c r="S40" s="4">
        <v>0</v>
      </c>
      <c r="T40" s="11">
        <v>0</v>
      </c>
      <c r="U40" s="4">
        <v>4.0760869565217392</v>
      </c>
      <c r="V40" s="4">
        <v>0</v>
      </c>
      <c r="W40" s="11">
        <v>0</v>
      </c>
      <c r="X40" s="4">
        <v>53.752717391304351</v>
      </c>
      <c r="Y40" s="4">
        <v>0</v>
      </c>
      <c r="Z40" s="11">
        <v>0</v>
      </c>
      <c r="AA40" s="4">
        <v>9.9510869565217384</v>
      </c>
      <c r="AB40" s="4">
        <v>0</v>
      </c>
      <c r="AC40" s="11">
        <v>0</v>
      </c>
      <c r="AD40" s="4">
        <v>227.46467391304347</v>
      </c>
      <c r="AE40" s="4">
        <v>0</v>
      </c>
      <c r="AF40" s="11">
        <v>0</v>
      </c>
      <c r="AG40" s="4">
        <v>0</v>
      </c>
      <c r="AH40" s="4">
        <v>0</v>
      </c>
      <c r="AI40" s="11" t="s">
        <v>798</v>
      </c>
      <c r="AJ40" s="4">
        <v>0</v>
      </c>
      <c r="AK40" s="4">
        <v>0</v>
      </c>
      <c r="AL40" s="11" t="s">
        <v>798</v>
      </c>
      <c r="AM40" s="1">
        <v>235237</v>
      </c>
      <c r="AN40" s="1">
        <v>5</v>
      </c>
      <c r="AX40"/>
      <c r="AY40"/>
    </row>
    <row r="41" spans="1:51" x14ac:dyDescent="0.25">
      <c r="A41" t="s">
        <v>433</v>
      </c>
      <c r="B41" t="s">
        <v>27</v>
      </c>
      <c r="C41" t="s">
        <v>598</v>
      </c>
      <c r="D41" t="s">
        <v>499</v>
      </c>
      <c r="E41" s="4">
        <v>146.97826086956522</v>
      </c>
      <c r="F41" s="4">
        <v>643.56304347826085</v>
      </c>
      <c r="G41" s="4">
        <v>142.01902173913044</v>
      </c>
      <c r="H41" s="11">
        <v>0.22067616091123129</v>
      </c>
      <c r="I41" s="4">
        <v>559.90815217391309</v>
      </c>
      <c r="J41" s="4">
        <v>142.01902173913044</v>
      </c>
      <c r="K41" s="11">
        <v>0.25364699761509796</v>
      </c>
      <c r="L41" s="4">
        <v>188.34510869565216</v>
      </c>
      <c r="M41" s="4">
        <v>14.486413043478262</v>
      </c>
      <c r="N41" s="11">
        <v>7.6914198323498439E-2</v>
      </c>
      <c r="O41" s="4">
        <v>104.69021739130434</v>
      </c>
      <c r="P41" s="4">
        <v>14.486413043478262</v>
      </c>
      <c r="Q41" s="9">
        <v>0.13837408503348389</v>
      </c>
      <c r="R41" s="4">
        <v>79.133152173913047</v>
      </c>
      <c r="S41" s="4">
        <v>0</v>
      </c>
      <c r="T41" s="11">
        <v>0</v>
      </c>
      <c r="U41" s="4">
        <v>4.5217391304347823</v>
      </c>
      <c r="V41" s="4">
        <v>0</v>
      </c>
      <c r="W41" s="11">
        <v>0</v>
      </c>
      <c r="X41" s="4">
        <v>44.796195652173914</v>
      </c>
      <c r="Y41" s="4">
        <v>22.5625</v>
      </c>
      <c r="Z41" s="11">
        <v>0.50367000303306031</v>
      </c>
      <c r="AA41" s="4">
        <v>0</v>
      </c>
      <c r="AB41" s="4">
        <v>0</v>
      </c>
      <c r="AC41" s="11" t="s">
        <v>798</v>
      </c>
      <c r="AD41" s="4">
        <v>410.42173913043479</v>
      </c>
      <c r="AE41" s="4">
        <v>104.97010869565217</v>
      </c>
      <c r="AF41" s="11">
        <v>0.25576157081263173</v>
      </c>
      <c r="AG41" s="4">
        <v>0</v>
      </c>
      <c r="AH41" s="4">
        <v>0</v>
      </c>
      <c r="AI41" s="11" t="s">
        <v>798</v>
      </c>
      <c r="AJ41" s="4">
        <v>0</v>
      </c>
      <c r="AK41" s="4">
        <v>0</v>
      </c>
      <c r="AL41" s="11" t="s">
        <v>798</v>
      </c>
      <c r="AM41" s="1">
        <v>235031</v>
      </c>
      <c r="AN41" s="1">
        <v>5</v>
      </c>
      <c r="AX41"/>
      <c r="AY41"/>
    </row>
    <row r="42" spans="1:51" x14ac:dyDescent="0.25">
      <c r="A42" t="s">
        <v>433</v>
      </c>
      <c r="B42" t="s">
        <v>296</v>
      </c>
      <c r="C42" t="s">
        <v>562</v>
      </c>
      <c r="D42" t="s">
        <v>501</v>
      </c>
      <c r="E42" s="4">
        <v>83.402173913043484</v>
      </c>
      <c r="F42" s="4">
        <v>379.54347826086951</v>
      </c>
      <c r="G42" s="4">
        <v>65.434782608695656</v>
      </c>
      <c r="H42" s="11">
        <v>0.17240391775015754</v>
      </c>
      <c r="I42" s="4">
        <v>343.44293478260869</v>
      </c>
      <c r="J42" s="4">
        <v>65.434782608695656</v>
      </c>
      <c r="K42" s="11">
        <v>0.1905259243434847</v>
      </c>
      <c r="L42" s="4">
        <v>51.269021739130437</v>
      </c>
      <c r="M42" s="4">
        <v>1.4347826086956521</v>
      </c>
      <c r="N42" s="11">
        <v>2.7985371283192874E-2</v>
      </c>
      <c r="O42" s="4">
        <v>29.864130434782609</v>
      </c>
      <c r="P42" s="4">
        <v>1.4347826086956521</v>
      </c>
      <c r="Q42" s="9">
        <v>4.8043676069153773E-2</v>
      </c>
      <c r="R42" s="4">
        <v>15.665760869565217</v>
      </c>
      <c r="S42" s="4">
        <v>0</v>
      </c>
      <c r="T42" s="11">
        <v>0</v>
      </c>
      <c r="U42" s="4">
        <v>5.7391304347826084</v>
      </c>
      <c r="V42" s="4">
        <v>0</v>
      </c>
      <c r="W42" s="11">
        <v>0</v>
      </c>
      <c r="X42" s="4">
        <v>117.48641304347827</v>
      </c>
      <c r="Y42" s="4">
        <v>7.5652173913043477</v>
      </c>
      <c r="Z42" s="11">
        <v>6.4392274777379438E-2</v>
      </c>
      <c r="AA42" s="4">
        <v>14.695652173913043</v>
      </c>
      <c r="AB42" s="4">
        <v>0</v>
      </c>
      <c r="AC42" s="11">
        <v>0</v>
      </c>
      <c r="AD42" s="4">
        <v>196.09239130434781</v>
      </c>
      <c r="AE42" s="4">
        <v>56.434782608695649</v>
      </c>
      <c r="AF42" s="11">
        <v>0.28779690141625786</v>
      </c>
      <c r="AG42" s="4">
        <v>0</v>
      </c>
      <c r="AH42" s="4">
        <v>0</v>
      </c>
      <c r="AI42" s="11" t="s">
        <v>798</v>
      </c>
      <c r="AJ42" s="4">
        <v>0</v>
      </c>
      <c r="AK42" s="4">
        <v>0</v>
      </c>
      <c r="AL42" s="11" t="s">
        <v>798</v>
      </c>
      <c r="AM42" s="1">
        <v>235555</v>
      </c>
      <c r="AN42" s="1">
        <v>5</v>
      </c>
      <c r="AX42"/>
      <c r="AY42"/>
    </row>
    <row r="43" spans="1:51" x14ac:dyDescent="0.25">
      <c r="A43" t="s">
        <v>433</v>
      </c>
      <c r="B43" t="s">
        <v>87</v>
      </c>
      <c r="C43" t="s">
        <v>642</v>
      </c>
      <c r="D43" t="s">
        <v>493</v>
      </c>
      <c r="E43" s="4">
        <v>37.369565217391305</v>
      </c>
      <c r="F43" s="4">
        <v>186.86032608695655</v>
      </c>
      <c r="G43" s="4">
        <v>0</v>
      </c>
      <c r="H43" s="11">
        <v>0</v>
      </c>
      <c r="I43" s="4">
        <v>151.1436956521739</v>
      </c>
      <c r="J43" s="4">
        <v>0</v>
      </c>
      <c r="K43" s="11">
        <v>0</v>
      </c>
      <c r="L43" s="4">
        <v>65.595978260869572</v>
      </c>
      <c r="M43" s="4">
        <v>0</v>
      </c>
      <c r="N43" s="11">
        <v>0</v>
      </c>
      <c r="O43" s="4">
        <v>29.879347826086956</v>
      </c>
      <c r="P43" s="4">
        <v>0</v>
      </c>
      <c r="Q43" s="9">
        <v>0</v>
      </c>
      <c r="R43" s="4">
        <v>30.760108695652182</v>
      </c>
      <c r="S43" s="4">
        <v>0</v>
      </c>
      <c r="T43" s="11">
        <v>0</v>
      </c>
      <c r="U43" s="4">
        <v>4.9565217391304346</v>
      </c>
      <c r="V43" s="4">
        <v>0</v>
      </c>
      <c r="W43" s="11">
        <v>0</v>
      </c>
      <c r="X43" s="4">
        <v>34.598260869565202</v>
      </c>
      <c r="Y43" s="4">
        <v>0</v>
      </c>
      <c r="Z43" s="11">
        <v>0</v>
      </c>
      <c r="AA43" s="4">
        <v>0</v>
      </c>
      <c r="AB43" s="4">
        <v>0</v>
      </c>
      <c r="AC43" s="11" t="s">
        <v>798</v>
      </c>
      <c r="AD43" s="4">
        <v>86.666086956521767</v>
      </c>
      <c r="AE43" s="4">
        <v>0</v>
      </c>
      <c r="AF43" s="11">
        <v>0</v>
      </c>
      <c r="AG43" s="4">
        <v>0</v>
      </c>
      <c r="AH43" s="4">
        <v>0</v>
      </c>
      <c r="AI43" s="11" t="s">
        <v>798</v>
      </c>
      <c r="AJ43" s="4">
        <v>0</v>
      </c>
      <c r="AK43" s="4">
        <v>0</v>
      </c>
      <c r="AL43" s="11" t="s">
        <v>798</v>
      </c>
      <c r="AM43" s="1">
        <v>235223</v>
      </c>
      <c r="AN43" s="1">
        <v>5</v>
      </c>
      <c r="AX43"/>
      <c r="AY43"/>
    </row>
    <row r="44" spans="1:51" x14ac:dyDescent="0.25">
      <c r="A44" t="s">
        <v>433</v>
      </c>
      <c r="B44" t="s">
        <v>336</v>
      </c>
      <c r="C44" t="s">
        <v>559</v>
      </c>
      <c r="D44" t="s">
        <v>476</v>
      </c>
      <c r="E44" s="4">
        <v>46.097826086956523</v>
      </c>
      <c r="F44" s="4">
        <v>210.36195652173916</v>
      </c>
      <c r="G44" s="4">
        <v>39.74565217391303</v>
      </c>
      <c r="H44" s="11">
        <v>0.1889393540119772</v>
      </c>
      <c r="I44" s="4">
        <v>186.50869565217397</v>
      </c>
      <c r="J44" s="4">
        <v>39.74565217391303</v>
      </c>
      <c r="K44" s="11">
        <v>0.21310348042986677</v>
      </c>
      <c r="L44" s="4">
        <v>59.953804347826086</v>
      </c>
      <c r="M44" s="4">
        <v>3.625</v>
      </c>
      <c r="N44" s="11">
        <v>6.0463218963876172E-2</v>
      </c>
      <c r="O44" s="4">
        <v>41.807065217391305</v>
      </c>
      <c r="P44" s="4">
        <v>3.625</v>
      </c>
      <c r="Q44" s="9">
        <v>8.6707832304192392E-2</v>
      </c>
      <c r="R44" s="4">
        <v>13.364130434782609</v>
      </c>
      <c r="S44" s="4">
        <v>0</v>
      </c>
      <c r="T44" s="11">
        <v>0</v>
      </c>
      <c r="U44" s="4">
        <v>4.7826086956521738</v>
      </c>
      <c r="V44" s="4">
        <v>0</v>
      </c>
      <c r="W44" s="11">
        <v>0</v>
      </c>
      <c r="X44" s="4">
        <v>38.486413043478258</v>
      </c>
      <c r="Y44" s="4">
        <v>19.673913043478255</v>
      </c>
      <c r="Z44" s="11">
        <v>0.51119113182235387</v>
      </c>
      <c r="AA44" s="4">
        <v>5.7065217391304346</v>
      </c>
      <c r="AB44" s="4">
        <v>0</v>
      </c>
      <c r="AC44" s="11">
        <v>0</v>
      </c>
      <c r="AD44" s="4">
        <v>75.821195652173955</v>
      </c>
      <c r="AE44" s="4">
        <v>16.446739130434771</v>
      </c>
      <c r="AF44" s="11">
        <v>0.21691479524911988</v>
      </c>
      <c r="AG44" s="4">
        <v>30.394021739130434</v>
      </c>
      <c r="AH44" s="4">
        <v>0</v>
      </c>
      <c r="AI44" s="11">
        <v>0</v>
      </c>
      <c r="AJ44" s="4">
        <v>0</v>
      </c>
      <c r="AK44" s="4">
        <v>0</v>
      </c>
      <c r="AL44" s="11" t="s">
        <v>798</v>
      </c>
      <c r="AM44" s="1">
        <v>235615</v>
      </c>
      <c r="AN44" s="1">
        <v>5</v>
      </c>
      <c r="AX44"/>
      <c r="AY44"/>
    </row>
    <row r="45" spans="1:51" x14ac:dyDescent="0.25">
      <c r="A45" t="s">
        <v>433</v>
      </c>
      <c r="B45" t="s">
        <v>361</v>
      </c>
      <c r="C45" t="s">
        <v>546</v>
      </c>
      <c r="D45" t="s">
        <v>516</v>
      </c>
      <c r="E45" s="4">
        <v>48.478260869565219</v>
      </c>
      <c r="F45" s="4">
        <v>170.37043478260867</v>
      </c>
      <c r="G45" s="4">
        <v>12.54347826086957</v>
      </c>
      <c r="H45" s="11">
        <v>7.3624735869665114E-2</v>
      </c>
      <c r="I45" s="4">
        <v>158.76695652173908</v>
      </c>
      <c r="J45" s="4">
        <v>12.54347826086957</v>
      </c>
      <c r="K45" s="11">
        <v>7.9005597484965717E-2</v>
      </c>
      <c r="L45" s="4">
        <v>49.62032608695651</v>
      </c>
      <c r="M45" s="4">
        <v>5.3945652173913041</v>
      </c>
      <c r="N45" s="11">
        <v>0.1087168433342753</v>
      </c>
      <c r="O45" s="4">
        <v>39.443478260869554</v>
      </c>
      <c r="P45" s="4">
        <v>5.3945652173913041</v>
      </c>
      <c r="Q45" s="9">
        <v>0.13676697530864201</v>
      </c>
      <c r="R45" s="4">
        <v>4.6956521739130439</v>
      </c>
      <c r="S45" s="4">
        <v>0</v>
      </c>
      <c r="T45" s="11">
        <v>0</v>
      </c>
      <c r="U45" s="4">
        <v>5.4811956521739127</v>
      </c>
      <c r="V45" s="4">
        <v>0</v>
      </c>
      <c r="W45" s="11">
        <v>0</v>
      </c>
      <c r="X45" s="4">
        <v>33.980217391304329</v>
      </c>
      <c r="Y45" s="4">
        <v>5.9097826086956555</v>
      </c>
      <c r="Z45" s="11">
        <v>0.17391832843918156</v>
      </c>
      <c r="AA45" s="4">
        <v>1.4266304347826086</v>
      </c>
      <c r="AB45" s="4">
        <v>0</v>
      </c>
      <c r="AC45" s="11">
        <v>0</v>
      </c>
      <c r="AD45" s="4">
        <v>84.922065217391292</v>
      </c>
      <c r="AE45" s="4">
        <v>1.2391304347826086</v>
      </c>
      <c r="AF45" s="11">
        <v>1.4591383659954205E-2</v>
      </c>
      <c r="AG45" s="4">
        <v>0.42119565217391303</v>
      </c>
      <c r="AH45" s="4">
        <v>0</v>
      </c>
      <c r="AI45" s="11">
        <v>0</v>
      </c>
      <c r="AJ45" s="4">
        <v>0</v>
      </c>
      <c r="AK45" s="4">
        <v>0</v>
      </c>
      <c r="AL45" s="11" t="s">
        <v>798</v>
      </c>
      <c r="AM45" s="1">
        <v>235646</v>
      </c>
      <c r="AN45" s="1">
        <v>5</v>
      </c>
      <c r="AX45"/>
      <c r="AY45"/>
    </row>
    <row r="46" spans="1:51" x14ac:dyDescent="0.25">
      <c r="A46" t="s">
        <v>433</v>
      </c>
      <c r="B46" t="s">
        <v>351</v>
      </c>
      <c r="C46" t="s">
        <v>684</v>
      </c>
      <c r="D46" t="s">
        <v>471</v>
      </c>
      <c r="E46" s="4">
        <v>49.043478260869563</v>
      </c>
      <c r="F46" s="4">
        <v>168.05347826086955</v>
      </c>
      <c r="G46" s="4">
        <v>9.1195652173913029</v>
      </c>
      <c r="H46" s="11">
        <v>5.4265852226128841E-2</v>
      </c>
      <c r="I46" s="4">
        <v>152.43478260869566</v>
      </c>
      <c r="J46" s="4">
        <v>9.1195652173913029</v>
      </c>
      <c r="K46" s="11">
        <v>5.9826012549914424E-2</v>
      </c>
      <c r="L46" s="4">
        <v>22.692065217391303</v>
      </c>
      <c r="M46" s="4">
        <v>0.41847826086956524</v>
      </c>
      <c r="N46" s="11">
        <v>1.8441611940584482E-2</v>
      </c>
      <c r="O46" s="4">
        <v>12.546195652173912</v>
      </c>
      <c r="P46" s="4">
        <v>0.41847826086956524</v>
      </c>
      <c r="Q46" s="9">
        <v>3.3354992419319912E-2</v>
      </c>
      <c r="R46" s="4">
        <v>4.4673913043478262</v>
      </c>
      <c r="S46" s="4">
        <v>0</v>
      </c>
      <c r="T46" s="11">
        <v>0</v>
      </c>
      <c r="U46" s="4">
        <v>5.6784782608695661</v>
      </c>
      <c r="V46" s="4">
        <v>0</v>
      </c>
      <c r="W46" s="11">
        <v>0</v>
      </c>
      <c r="X46" s="4">
        <v>29.005434782608695</v>
      </c>
      <c r="Y46" s="4">
        <v>8.7010869565217384</v>
      </c>
      <c r="Z46" s="11">
        <v>0.29998126288176874</v>
      </c>
      <c r="AA46" s="4">
        <v>5.4728260869565215</v>
      </c>
      <c r="AB46" s="4">
        <v>0</v>
      </c>
      <c r="AC46" s="11">
        <v>0</v>
      </c>
      <c r="AD46" s="4">
        <v>108.91847826086956</v>
      </c>
      <c r="AE46" s="4">
        <v>0</v>
      </c>
      <c r="AF46" s="11">
        <v>0</v>
      </c>
      <c r="AG46" s="4">
        <v>1.9646739130434783</v>
      </c>
      <c r="AH46" s="4">
        <v>0</v>
      </c>
      <c r="AI46" s="11">
        <v>0</v>
      </c>
      <c r="AJ46" s="4">
        <v>0</v>
      </c>
      <c r="AK46" s="4">
        <v>0</v>
      </c>
      <c r="AL46" s="11" t="s">
        <v>798</v>
      </c>
      <c r="AM46" s="1">
        <v>235635</v>
      </c>
      <c r="AN46" s="1">
        <v>5</v>
      </c>
      <c r="AX46"/>
      <c r="AY46"/>
    </row>
    <row r="47" spans="1:51" x14ac:dyDescent="0.25">
      <c r="A47" t="s">
        <v>433</v>
      </c>
      <c r="B47" t="s">
        <v>324</v>
      </c>
      <c r="C47" t="s">
        <v>684</v>
      </c>
      <c r="D47" t="s">
        <v>471</v>
      </c>
      <c r="E47" s="4">
        <v>82.021739130434781</v>
      </c>
      <c r="F47" s="4">
        <v>281.46163043478259</v>
      </c>
      <c r="G47" s="4">
        <v>0</v>
      </c>
      <c r="H47" s="11">
        <v>0</v>
      </c>
      <c r="I47" s="4">
        <v>271.55108695652177</v>
      </c>
      <c r="J47" s="4">
        <v>0</v>
      </c>
      <c r="K47" s="11">
        <v>0</v>
      </c>
      <c r="L47" s="4">
        <v>57.829130434782613</v>
      </c>
      <c r="M47" s="4">
        <v>0</v>
      </c>
      <c r="N47" s="11">
        <v>0</v>
      </c>
      <c r="O47" s="4">
        <v>47.918586956521743</v>
      </c>
      <c r="P47" s="4">
        <v>0</v>
      </c>
      <c r="Q47" s="9">
        <v>0</v>
      </c>
      <c r="R47" s="4">
        <v>5.4757608695652173</v>
      </c>
      <c r="S47" s="4">
        <v>0</v>
      </c>
      <c r="T47" s="11">
        <v>0</v>
      </c>
      <c r="U47" s="4">
        <v>4.4347826086956523</v>
      </c>
      <c r="V47" s="4">
        <v>0</v>
      </c>
      <c r="W47" s="11">
        <v>0</v>
      </c>
      <c r="X47" s="4">
        <v>63.906956521739133</v>
      </c>
      <c r="Y47" s="4">
        <v>0</v>
      </c>
      <c r="Z47" s="11">
        <v>0</v>
      </c>
      <c r="AA47" s="4">
        <v>0</v>
      </c>
      <c r="AB47" s="4">
        <v>0</v>
      </c>
      <c r="AC47" s="11" t="s">
        <v>798</v>
      </c>
      <c r="AD47" s="4">
        <v>159.72554347826087</v>
      </c>
      <c r="AE47" s="4">
        <v>0</v>
      </c>
      <c r="AF47" s="11">
        <v>0</v>
      </c>
      <c r="AG47" s="4">
        <v>0</v>
      </c>
      <c r="AH47" s="4">
        <v>0</v>
      </c>
      <c r="AI47" s="11" t="s">
        <v>798</v>
      </c>
      <c r="AJ47" s="4">
        <v>0</v>
      </c>
      <c r="AK47" s="4">
        <v>0</v>
      </c>
      <c r="AL47" s="11" t="s">
        <v>798</v>
      </c>
      <c r="AM47" s="1">
        <v>235599</v>
      </c>
      <c r="AN47" s="1">
        <v>5</v>
      </c>
      <c r="AX47"/>
      <c r="AY47"/>
    </row>
    <row r="48" spans="1:51" x14ac:dyDescent="0.25">
      <c r="A48" t="s">
        <v>433</v>
      </c>
      <c r="B48" t="s">
        <v>162</v>
      </c>
      <c r="C48" t="s">
        <v>672</v>
      </c>
      <c r="D48" t="s">
        <v>478</v>
      </c>
      <c r="E48" s="4">
        <v>65.402173913043484</v>
      </c>
      <c r="F48" s="4">
        <v>307.66891304347826</v>
      </c>
      <c r="G48" s="4">
        <v>0</v>
      </c>
      <c r="H48" s="11">
        <v>0</v>
      </c>
      <c r="I48" s="4">
        <v>302.51293478260868</v>
      </c>
      <c r="J48" s="4">
        <v>0</v>
      </c>
      <c r="K48" s="11">
        <v>0</v>
      </c>
      <c r="L48" s="4">
        <v>56.422934782608714</v>
      </c>
      <c r="M48" s="4">
        <v>0</v>
      </c>
      <c r="N48" s="11">
        <v>0</v>
      </c>
      <c r="O48" s="4">
        <v>51.774021739130454</v>
      </c>
      <c r="P48" s="4">
        <v>0</v>
      </c>
      <c r="Q48" s="9">
        <v>0</v>
      </c>
      <c r="R48" s="4">
        <v>1.6163043478260868</v>
      </c>
      <c r="S48" s="4">
        <v>0</v>
      </c>
      <c r="T48" s="11">
        <v>0</v>
      </c>
      <c r="U48" s="4">
        <v>3.0326086956521738</v>
      </c>
      <c r="V48" s="4">
        <v>0</v>
      </c>
      <c r="W48" s="11">
        <v>0</v>
      </c>
      <c r="X48" s="4">
        <v>32.545000000000002</v>
      </c>
      <c r="Y48" s="4">
        <v>0</v>
      </c>
      <c r="Z48" s="11">
        <v>0</v>
      </c>
      <c r="AA48" s="4">
        <v>0.50706521739130428</v>
      </c>
      <c r="AB48" s="4">
        <v>0</v>
      </c>
      <c r="AC48" s="11">
        <v>0</v>
      </c>
      <c r="AD48" s="4">
        <v>218.19391304347826</v>
      </c>
      <c r="AE48" s="4">
        <v>0</v>
      </c>
      <c r="AF48" s="11">
        <v>0</v>
      </c>
      <c r="AG48" s="4">
        <v>0</v>
      </c>
      <c r="AH48" s="4">
        <v>0</v>
      </c>
      <c r="AI48" s="11" t="s">
        <v>798</v>
      </c>
      <c r="AJ48" s="4">
        <v>0</v>
      </c>
      <c r="AK48" s="4">
        <v>0</v>
      </c>
      <c r="AL48" s="11" t="s">
        <v>798</v>
      </c>
      <c r="AM48" s="1">
        <v>235352</v>
      </c>
      <c r="AN48" s="1">
        <v>5</v>
      </c>
      <c r="AX48"/>
      <c r="AY48"/>
    </row>
    <row r="49" spans="1:51" x14ac:dyDescent="0.25">
      <c r="A49" t="s">
        <v>433</v>
      </c>
      <c r="B49" t="s">
        <v>170</v>
      </c>
      <c r="C49" t="s">
        <v>576</v>
      </c>
      <c r="D49" t="s">
        <v>473</v>
      </c>
      <c r="E49" s="4">
        <v>49.684782608695649</v>
      </c>
      <c r="F49" s="4">
        <v>142.08423913043478</v>
      </c>
      <c r="G49" s="4">
        <v>1.2336956521739131</v>
      </c>
      <c r="H49" s="11">
        <v>8.6828465966683876E-3</v>
      </c>
      <c r="I49" s="4">
        <v>129.40217391304347</v>
      </c>
      <c r="J49" s="4">
        <v>1.2336956521739131</v>
      </c>
      <c r="K49" s="11">
        <v>9.5338093238135253E-3</v>
      </c>
      <c r="L49" s="4">
        <v>22.709239130434781</v>
      </c>
      <c r="M49" s="4">
        <v>0</v>
      </c>
      <c r="N49" s="11">
        <v>0</v>
      </c>
      <c r="O49" s="4">
        <v>17.048913043478262</v>
      </c>
      <c r="P49" s="4">
        <v>0</v>
      </c>
      <c r="Q49" s="9">
        <v>0</v>
      </c>
      <c r="R49" s="4">
        <v>0</v>
      </c>
      <c r="S49" s="4">
        <v>0</v>
      </c>
      <c r="T49" s="11" t="s">
        <v>798</v>
      </c>
      <c r="U49" s="4">
        <v>5.6603260869565215</v>
      </c>
      <c r="V49" s="4">
        <v>0</v>
      </c>
      <c r="W49" s="11">
        <v>0</v>
      </c>
      <c r="X49" s="4">
        <v>28.119565217391305</v>
      </c>
      <c r="Y49" s="4">
        <v>1.2336956521739131</v>
      </c>
      <c r="Z49" s="11">
        <v>4.3873212214920757E-2</v>
      </c>
      <c r="AA49" s="4">
        <v>7.0217391304347823</v>
      </c>
      <c r="AB49" s="4">
        <v>0</v>
      </c>
      <c r="AC49" s="11">
        <v>0</v>
      </c>
      <c r="AD49" s="4">
        <v>84.233695652173907</v>
      </c>
      <c r="AE49" s="4">
        <v>0</v>
      </c>
      <c r="AF49" s="11">
        <v>0</v>
      </c>
      <c r="AG49" s="4">
        <v>0</v>
      </c>
      <c r="AH49" s="4">
        <v>0</v>
      </c>
      <c r="AI49" s="11" t="s">
        <v>798</v>
      </c>
      <c r="AJ49" s="4">
        <v>0</v>
      </c>
      <c r="AK49" s="4">
        <v>0</v>
      </c>
      <c r="AL49" s="11" t="s">
        <v>798</v>
      </c>
      <c r="AM49" s="1">
        <v>235361</v>
      </c>
      <c r="AN49" s="1">
        <v>5</v>
      </c>
      <c r="AX49"/>
      <c r="AY49"/>
    </row>
    <row r="50" spans="1:51" x14ac:dyDescent="0.25">
      <c r="A50" t="s">
        <v>433</v>
      </c>
      <c r="B50" t="s">
        <v>20</v>
      </c>
      <c r="C50" t="s">
        <v>585</v>
      </c>
      <c r="D50" t="s">
        <v>493</v>
      </c>
      <c r="E50" s="4">
        <v>72.728260869565219</v>
      </c>
      <c r="F50" s="4">
        <v>313.52304347826089</v>
      </c>
      <c r="G50" s="4">
        <v>0.13043478260869565</v>
      </c>
      <c r="H50" s="11">
        <v>4.1602933284149416E-4</v>
      </c>
      <c r="I50" s="4">
        <v>285.65630434782611</v>
      </c>
      <c r="J50" s="4">
        <v>0.13043478260869565</v>
      </c>
      <c r="K50" s="11">
        <v>4.5661440207485582E-4</v>
      </c>
      <c r="L50" s="4">
        <v>57.074021739130416</v>
      </c>
      <c r="M50" s="4">
        <v>0</v>
      </c>
      <c r="N50" s="11">
        <v>0</v>
      </c>
      <c r="O50" s="4">
        <v>34.121847826086935</v>
      </c>
      <c r="P50" s="4">
        <v>0</v>
      </c>
      <c r="Q50" s="9">
        <v>0</v>
      </c>
      <c r="R50" s="4">
        <v>17.995652173913044</v>
      </c>
      <c r="S50" s="4">
        <v>0</v>
      </c>
      <c r="T50" s="11">
        <v>0</v>
      </c>
      <c r="U50" s="4">
        <v>4.9565217391304346</v>
      </c>
      <c r="V50" s="4">
        <v>0</v>
      </c>
      <c r="W50" s="11">
        <v>0</v>
      </c>
      <c r="X50" s="4">
        <v>86.034239130434798</v>
      </c>
      <c r="Y50" s="4">
        <v>0</v>
      </c>
      <c r="Z50" s="11">
        <v>0</v>
      </c>
      <c r="AA50" s="4">
        <v>4.9145652173913046</v>
      </c>
      <c r="AB50" s="4">
        <v>0</v>
      </c>
      <c r="AC50" s="11">
        <v>0</v>
      </c>
      <c r="AD50" s="4">
        <v>165.50021739130435</v>
      </c>
      <c r="AE50" s="4">
        <v>0.13043478260869565</v>
      </c>
      <c r="AF50" s="11">
        <v>7.8812453943972224E-4</v>
      </c>
      <c r="AG50" s="4">
        <v>0</v>
      </c>
      <c r="AH50" s="4">
        <v>0</v>
      </c>
      <c r="AI50" s="11" t="s">
        <v>798</v>
      </c>
      <c r="AJ50" s="4">
        <v>0</v>
      </c>
      <c r="AK50" s="4">
        <v>0</v>
      </c>
      <c r="AL50" s="11" t="s">
        <v>798</v>
      </c>
      <c r="AM50" s="1">
        <v>235021</v>
      </c>
      <c r="AN50" s="1">
        <v>5</v>
      </c>
      <c r="AX50"/>
      <c r="AY50"/>
    </row>
    <row r="51" spans="1:51" x14ac:dyDescent="0.25">
      <c r="A51" t="s">
        <v>433</v>
      </c>
      <c r="B51" t="s">
        <v>91</v>
      </c>
      <c r="C51" t="s">
        <v>643</v>
      </c>
      <c r="D51" t="s">
        <v>474</v>
      </c>
      <c r="E51" s="4">
        <v>95.815217391304344</v>
      </c>
      <c r="F51" s="4">
        <v>304.3478260869565</v>
      </c>
      <c r="G51" s="4">
        <v>6.9130434782608692</v>
      </c>
      <c r="H51" s="11">
        <v>2.2714285714285715E-2</v>
      </c>
      <c r="I51" s="4">
        <v>267.86956521739125</v>
      </c>
      <c r="J51" s="4">
        <v>6.9130434782608692</v>
      </c>
      <c r="K51" s="11">
        <v>2.5807498782665157E-2</v>
      </c>
      <c r="L51" s="4">
        <v>35.994565217391305</v>
      </c>
      <c r="M51" s="4">
        <v>0</v>
      </c>
      <c r="N51" s="11">
        <v>0</v>
      </c>
      <c r="O51" s="4">
        <v>19.005434782608695</v>
      </c>
      <c r="P51" s="4">
        <v>0</v>
      </c>
      <c r="Q51" s="9">
        <v>0</v>
      </c>
      <c r="R51" s="4">
        <v>11.858695652173912</v>
      </c>
      <c r="S51" s="4">
        <v>0</v>
      </c>
      <c r="T51" s="11">
        <v>0</v>
      </c>
      <c r="U51" s="4">
        <v>5.1304347826086953</v>
      </c>
      <c r="V51" s="4">
        <v>0</v>
      </c>
      <c r="W51" s="11">
        <v>0</v>
      </c>
      <c r="X51" s="4">
        <v>77.603260869565219</v>
      </c>
      <c r="Y51" s="4">
        <v>1.1711956521739131</v>
      </c>
      <c r="Z51" s="11">
        <v>1.5092093283843406E-2</v>
      </c>
      <c r="AA51" s="4">
        <v>19.489130434782609</v>
      </c>
      <c r="AB51" s="4">
        <v>0</v>
      </c>
      <c r="AC51" s="11">
        <v>0</v>
      </c>
      <c r="AD51" s="4">
        <v>161.08695652173913</v>
      </c>
      <c r="AE51" s="4">
        <v>5.7418478260869561</v>
      </c>
      <c r="AF51" s="11">
        <v>3.5644399460188936E-2</v>
      </c>
      <c r="AG51" s="4">
        <v>10.173913043478262</v>
      </c>
      <c r="AH51" s="4">
        <v>0</v>
      </c>
      <c r="AI51" s="11">
        <v>0</v>
      </c>
      <c r="AJ51" s="4">
        <v>0</v>
      </c>
      <c r="AK51" s="4">
        <v>0</v>
      </c>
      <c r="AL51" s="11" t="s">
        <v>798</v>
      </c>
      <c r="AM51" s="1">
        <v>235228</v>
      </c>
      <c r="AN51" s="1">
        <v>5</v>
      </c>
      <c r="AX51"/>
      <c r="AY51"/>
    </row>
    <row r="52" spans="1:51" x14ac:dyDescent="0.25">
      <c r="A52" t="s">
        <v>433</v>
      </c>
      <c r="B52" t="s">
        <v>357</v>
      </c>
      <c r="C52" t="s">
        <v>741</v>
      </c>
      <c r="D52" t="s">
        <v>506</v>
      </c>
      <c r="E52" s="4">
        <v>36.695652173913047</v>
      </c>
      <c r="F52" s="4">
        <v>129.64913043478259</v>
      </c>
      <c r="G52" s="4">
        <v>25.233586956521734</v>
      </c>
      <c r="H52" s="11">
        <v>0.19462982028417836</v>
      </c>
      <c r="I52" s="4">
        <v>113.14641304347825</v>
      </c>
      <c r="J52" s="4">
        <v>25.233586956521734</v>
      </c>
      <c r="K52" s="11">
        <v>0.2230171180665298</v>
      </c>
      <c r="L52" s="4">
        <v>19.402173913043477</v>
      </c>
      <c r="M52" s="4">
        <v>0</v>
      </c>
      <c r="N52" s="11">
        <v>0</v>
      </c>
      <c r="O52" s="4">
        <v>6.25</v>
      </c>
      <c r="P52" s="4">
        <v>0</v>
      </c>
      <c r="Q52" s="9">
        <v>0</v>
      </c>
      <c r="R52" s="4">
        <v>8.4130434782608692</v>
      </c>
      <c r="S52" s="4">
        <v>0</v>
      </c>
      <c r="T52" s="11">
        <v>0</v>
      </c>
      <c r="U52" s="4">
        <v>4.7391304347826084</v>
      </c>
      <c r="V52" s="4">
        <v>0</v>
      </c>
      <c r="W52" s="11">
        <v>0</v>
      </c>
      <c r="X52" s="4">
        <v>29.334456521739135</v>
      </c>
      <c r="Y52" s="4">
        <v>4.6306521739130435</v>
      </c>
      <c r="Z52" s="11">
        <v>0.15785709786310057</v>
      </c>
      <c r="AA52" s="4">
        <v>3.3505434782608696</v>
      </c>
      <c r="AB52" s="4">
        <v>0</v>
      </c>
      <c r="AC52" s="11">
        <v>0</v>
      </c>
      <c r="AD52" s="4">
        <v>77.56195652173912</v>
      </c>
      <c r="AE52" s="4">
        <v>20.602934782608692</v>
      </c>
      <c r="AF52" s="11">
        <v>0.2656319632271536</v>
      </c>
      <c r="AG52" s="4">
        <v>0</v>
      </c>
      <c r="AH52" s="4">
        <v>0</v>
      </c>
      <c r="AI52" s="11" t="s">
        <v>798</v>
      </c>
      <c r="AJ52" s="4">
        <v>0</v>
      </c>
      <c r="AK52" s="4">
        <v>0</v>
      </c>
      <c r="AL52" s="11" t="s">
        <v>798</v>
      </c>
      <c r="AM52" s="1">
        <v>235641</v>
      </c>
      <c r="AN52" s="1">
        <v>5</v>
      </c>
      <c r="AX52"/>
      <c r="AY52"/>
    </row>
    <row r="53" spans="1:51" x14ac:dyDescent="0.25">
      <c r="A53" t="s">
        <v>433</v>
      </c>
      <c r="B53" t="s">
        <v>186</v>
      </c>
      <c r="C53" t="s">
        <v>657</v>
      </c>
      <c r="D53" t="s">
        <v>528</v>
      </c>
      <c r="E53" s="4">
        <v>35.804347826086953</v>
      </c>
      <c r="F53" s="4">
        <v>166.29619565217391</v>
      </c>
      <c r="G53" s="4">
        <v>5.9347826086956514</v>
      </c>
      <c r="H53" s="11">
        <v>3.5688023922741306E-2</v>
      </c>
      <c r="I53" s="4">
        <v>154.65760869565219</v>
      </c>
      <c r="J53" s="4">
        <v>5.9347826086956514</v>
      </c>
      <c r="K53" s="11">
        <v>3.8373686614892634E-2</v>
      </c>
      <c r="L53" s="4">
        <v>40.505434782608695</v>
      </c>
      <c r="M53" s="4">
        <v>0</v>
      </c>
      <c r="N53" s="11">
        <v>0</v>
      </c>
      <c r="O53" s="4">
        <v>28.866847826086957</v>
      </c>
      <c r="P53" s="4">
        <v>0</v>
      </c>
      <c r="Q53" s="9">
        <v>0</v>
      </c>
      <c r="R53" s="4">
        <v>9.116847826086957</v>
      </c>
      <c r="S53" s="4">
        <v>0</v>
      </c>
      <c r="T53" s="11">
        <v>0</v>
      </c>
      <c r="U53" s="4">
        <v>2.5217391304347827</v>
      </c>
      <c r="V53" s="4">
        <v>0</v>
      </c>
      <c r="W53" s="11">
        <v>0</v>
      </c>
      <c r="X53" s="4">
        <v>30.206521739130434</v>
      </c>
      <c r="Y53" s="4">
        <v>0.52173913043478259</v>
      </c>
      <c r="Z53" s="11">
        <v>1.7272400143936668E-2</v>
      </c>
      <c r="AA53" s="4">
        <v>0</v>
      </c>
      <c r="AB53" s="4">
        <v>0</v>
      </c>
      <c r="AC53" s="11" t="s">
        <v>798</v>
      </c>
      <c r="AD53" s="4">
        <v>92.059782608695656</v>
      </c>
      <c r="AE53" s="4">
        <v>5.4130434782608692</v>
      </c>
      <c r="AF53" s="11">
        <v>5.8799220733219193E-2</v>
      </c>
      <c r="AG53" s="4">
        <v>3.5244565217391304</v>
      </c>
      <c r="AH53" s="4">
        <v>0</v>
      </c>
      <c r="AI53" s="11">
        <v>0</v>
      </c>
      <c r="AJ53" s="4">
        <v>0</v>
      </c>
      <c r="AK53" s="4">
        <v>0</v>
      </c>
      <c r="AL53" s="11" t="s">
        <v>798</v>
      </c>
      <c r="AM53" s="1">
        <v>235381</v>
      </c>
      <c r="AN53" s="1">
        <v>5</v>
      </c>
      <c r="AX53"/>
      <c r="AY53"/>
    </row>
    <row r="54" spans="1:51" x14ac:dyDescent="0.25">
      <c r="A54" t="s">
        <v>433</v>
      </c>
      <c r="B54" t="s">
        <v>99</v>
      </c>
      <c r="C54" t="s">
        <v>630</v>
      </c>
      <c r="D54" t="s">
        <v>469</v>
      </c>
      <c r="E54" s="4">
        <v>76.173913043478265</v>
      </c>
      <c r="F54" s="4">
        <v>217.49076086956521</v>
      </c>
      <c r="G54" s="4">
        <v>35.130434782608695</v>
      </c>
      <c r="H54" s="11">
        <v>0.16152610180842264</v>
      </c>
      <c r="I54" s="4">
        <v>206.57565217391306</v>
      </c>
      <c r="J54" s="4">
        <v>35.130434782608695</v>
      </c>
      <c r="K54" s="11">
        <v>0.17006086832069101</v>
      </c>
      <c r="L54" s="4">
        <v>53.663478260869553</v>
      </c>
      <c r="M54" s="4">
        <v>0</v>
      </c>
      <c r="N54" s="11">
        <v>0</v>
      </c>
      <c r="O54" s="4">
        <v>42.748369565217381</v>
      </c>
      <c r="P54" s="4">
        <v>0</v>
      </c>
      <c r="Q54" s="9">
        <v>0</v>
      </c>
      <c r="R54" s="4">
        <v>5.8716304347826078</v>
      </c>
      <c r="S54" s="4">
        <v>0</v>
      </c>
      <c r="T54" s="11">
        <v>0</v>
      </c>
      <c r="U54" s="4">
        <v>5.0434782608695654</v>
      </c>
      <c r="V54" s="4">
        <v>0</v>
      </c>
      <c r="W54" s="11">
        <v>0</v>
      </c>
      <c r="X54" s="4">
        <v>36.784130434782604</v>
      </c>
      <c r="Y54" s="4">
        <v>2.8369565217391304</v>
      </c>
      <c r="Z54" s="11">
        <v>7.7124468845851543E-2</v>
      </c>
      <c r="AA54" s="4">
        <v>0</v>
      </c>
      <c r="AB54" s="4">
        <v>0</v>
      </c>
      <c r="AC54" s="11" t="s">
        <v>798</v>
      </c>
      <c r="AD54" s="4">
        <v>109.28163043478261</v>
      </c>
      <c r="AE54" s="4">
        <v>32.293478260869563</v>
      </c>
      <c r="AF54" s="11">
        <v>0.29550692218251401</v>
      </c>
      <c r="AG54" s="4">
        <v>17.761521739130433</v>
      </c>
      <c r="AH54" s="4">
        <v>0</v>
      </c>
      <c r="AI54" s="11">
        <v>0</v>
      </c>
      <c r="AJ54" s="4">
        <v>0</v>
      </c>
      <c r="AK54" s="4">
        <v>0</v>
      </c>
      <c r="AL54" s="11" t="s">
        <v>798</v>
      </c>
      <c r="AM54" s="1">
        <v>235244</v>
      </c>
      <c r="AN54" s="1">
        <v>5</v>
      </c>
      <c r="AX54"/>
      <c r="AY54"/>
    </row>
    <row r="55" spans="1:51" x14ac:dyDescent="0.25">
      <c r="A55" t="s">
        <v>433</v>
      </c>
      <c r="B55" t="s">
        <v>73</v>
      </c>
      <c r="C55" t="s">
        <v>630</v>
      </c>
      <c r="D55" t="s">
        <v>469</v>
      </c>
      <c r="E55" s="4">
        <v>42.869565217391305</v>
      </c>
      <c r="F55" s="4">
        <v>183.1072826086957</v>
      </c>
      <c r="G55" s="4">
        <v>59.77717391304347</v>
      </c>
      <c r="H55" s="11">
        <v>0.32645983852421978</v>
      </c>
      <c r="I55" s="4">
        <v>175.10391304347829</v>
      </c>
      <c r="J55" s="4">
        <v>59.77717391304347</v>
      </c>
      <c r="K55" s="11">
        <v>0.34138114262586927</v>
      </c>
      <c r="L55" s="4">
        <v>37.39913043478262</v>
      </c>
      <c r="M55" s="4">
        <v>0.5</v>
      </c>
      <c r="N55" s="11">
        <v>1.3369294798763046E-2</v>
      </c>
      <c r="O55" s="4">
        <v>29.395760869565226</v>
      </c>
      <c r="P55" s="4">
        <v>0.5</v>
      </c>
      <c r="Q55" s="9">
        <v>1.7009255253456385E-2</v>
      </c>
      <c r="R55" s="4">
        <v>2.4381521739130436</v>
      </c>
      <c r="S55" s="4">
        <v>0</v>
      </c>
      <c r="T55" s="11">
        <v>0</v>
      </c>
      <c r="U55" s="4">
        <v>5.5652173913043477</v>
      </c>
      <c r="V55" s="4">
        <v>0</v>
      </c>
      <c r="W55" s="11">
        <v>0</v>
      </c>
      <c r="X55" s="4">
        <v>38.000217391304339</v>
      </c>
      <c r="Y55" s="4">
        <v>24.092391304347824</v>
      </c>
      <c r="Z55" s="11">
        <v>0.6340066704423889</v>
      </c>
      <c r="AA55" s="4">
        <v>0</v>
      </c>
      <c r="AB55" s="4">
        <v>0</v>
      </c>
      <c r="AC55" s="11" t="s">
        <v>798</v>
      </c>
      <c r="AD55" s="4">
        <v>95.195108695652195</v>
      </c>
      <c r="AE55" s="4">
        <v>35.184782608695649</v>
      </c>
      <c r="AF55" s="11">
        <v>0.36960704274402101</v>
      </c>
      <c r="AG55" s="4">
        <v>12.512826086956517</v>
      </c>
      <c r="AH55" s="4">
        <v>0</v>
      </c>
      <c r="AI55" s="11">
        <v>0</v>
      </c>
      <c r="AJ55" s="4">
        <v>0</v>
      </c>
      <c r="AK55" s="4">
        <v>0</v>
      </c>
      <c r="AL55" s="11" t="s">
        <v>798</v>
      </c>
      <c r="AM55" s="1">
        <v>235179</v>
      </c>
      <c r="AN55" s="1">
        <v>5</v>
      </c>
      <c r="AX55"/>
      <c r="AY55"/>
    </row>
    <row r="56" spans="1:51" x14ac:dyDescent="0.25">
      <c r="A56" t="s">
        <v>433</v>
      </c>
      <c r="B56" t="s">
        <v>339</v>
      </c>
      <c r="C56" t="s">
        <v>685</v>
      </c>
      <c r="D56" t="s">
        <v>519</v>
      </c>
      <c r="E56" s="4">
        <v>98.152173913043484</v>
      </c>
      <c r="F56" s="4">
        <v>405.7983695652174</v>
      </c>
      <c r="G56" s="4">
        <v>8.679347826086957</v>
      </c>
      <c r="H56" s="11">
        <v>2.1388326018624049E-2</v>
      </c>
      <c r="I56" s="4">
        <v>362.05978260869568</v>
      </c>
      <c r="J56" s="4">
        <v>8.679347826086957</v>
      </c>
      <c r="K56" s="11">
        <v>2.3972140080157311E-2</v>
      </c>
      <c r="L56" s="4">
        <v>36.719565217391306</v>
      </c>
      <c r="M56" s="4">
        <v>0</v>
      </c>
      <c r="N56" s="11">
        <v>0</v>
      </c>
      <c r="O56" s="4">
        <v>8.7391304347826093</v>
      </c>
      <c r="P56" s="4">
        <v>0</v>
      </c>
      <c r="Q56" s="9">
        <v>0</v>
      </c>
      <c r="R56" s="4">
        <v>22.974999999999998</v>
      </c>
      <c r="S56" s="4">
        <v>0</v>
      </c>
      <c r="T56" s="11">
        <v>0</v>
      </c>
      <c r="U56" s="4">
        <v>5.0054347826086953</v>
      </c>
      <c r="V56" s="4">
        <v>0</v>
      </c>
      <c r="W56" s="11">
        <v>0</v>
      </c>
      <c r="X56" s="4">
        <v>122.59239130434783</v>
      </c>
      <c r="Y56" s="4">
        <v>5.5597826086956523</v>
      </c>
      <c r="Z56" s="11">
        <v>4.5351775502061445E-2</v>
      </c>
      <c r="AA56" s="4">
        <v>15.758152173913043</v>
      </c>
      <c r="AB56" s="4">
        <v>0</v>
      </c>
      <c r="AC56" s="11">
        <v>0</v>
      </c>
      <c r="AD56" s="4">
        <v>228.89673913043478</v>
      </c>
      <c r="AE56" s="4">
        <v>3.0326086956521738</v>
      </c>
      <c r="AF56" s="11">
        <v>1.3248806895077996E-2</v>
      </c>
      <c r="AG56" s="4">
        <v>1.8315217391304348</v>
      </c>
      <c r="AH56" s="4">
        <v>8.6956521739130432E-2</v>
      </c>
      <c r="AI56" s="11">
        <v>4.7477744807121657E-2</v>
      </c>
      <c r="AJ56" s="4">
        <v>0</v>
      </c>
      <c r="AK56" s="4">
        <v>0</v>
      </c>
      <c r="AL56" s="11" t="s">
        <v>798</v>
      </c>
      <c r="AM56" s="1">
        <v>235619</v>
      </c>
      <c r="AN56" s="1">
        <v>5</v>
      </c>
      <c r="AX56"/>
      <c r="AY56"/>
    </row>
    <row r="57" spans="1:51" x14ac:dyDescent="0.25">
      <c r="A57" t="s">
        <v>433</v>
      </c>
      <c r="B57" t="s">
        <v>193</v>
      </c>
      <c r="C57" t="s">
        <v>601</v>
      </c>
      <c r="D57" t="s">
        <v>470</v>
      </c>
      <c r="E57" s="4">
        <v>36.619565217391305</v>
      </c>
      <c r="F57" s="4">
        <v>144.01847826086959</v>
      </c>
      <c r="G57" s="4">
        <v>0</v>
      </c>
      <c r="H57" s="11">
        <v>0</v>
      </c>
      <c r="I57" s="4">
        <v>142.36630434782609</v>
      </c>
      <c r="J57" s="4">
        <v>0</v>
      </c>
      <c r="K57" s="11">
        <v>0</v>
      </c>
      <c r="L57" s="4">
        <v>21.307065217391301</v>
      </c>
      <c r="M57" s="4">
        <v>0</v>
      </c>
      <c r="N57" s="11">
        <v>0</v>
      </c>
      <c r="O57" s="4">
        <v>19.654891304347824</v>
      </c>
      <c r="P57" s="4">
        <v>0</v>
      </c>
      <c r="Q57" s="9">
        <v>0</v>
      </c>
      <c r="R57" s="4">
        <v>0</v>
      </c>
      <c r="S57" s="4">
        <v>0</v>
      </c>
      <c r="T57" s="11" t="s">
        <v>798</v>
      </c>
      <c r="U57" s="4">
        <v>1.6521739130434783</v>
      </c>
      <c r="V57" s="4">
        <v>0</v>
      </c>
      <c r="W57" s="11">
        <v>0</v>
      </c>
      <c r="X57" s="4">
        <v>29.766304347826086</v>
      </c>
      <c r="Y57" s="4">
        <v>0</v>
      </c>
      <c r="Z57" s="11">
        <v>0</v>
      </c>
      <c r="AA57" s="4">
        <v>0</v>
      </c>
      <c r="AB57" s="4">
        <v>0</v>
      </c>
      <c r="AC57" s="11" t="s">
        <v>798</v>
      </c>
      <c r="AD57" s="4">
        <v>92.945108695652181</v>
      </c>
      <c r="AE57" s="4">
        <v>0</v>
      </c>
      <c r="AF57" s="11">
        <v>0</v>
      </c>
      <c r="AG57" s="4">
        <v>0</v>
      </c>
      <c r="AH57" s="4">
        <v>0</v>
      </c>
      <c r="AI57" s="11" t="s">
        <v>798</v>
      </c>
      <c r="AJ57" s="4">
        <v>0</v>
      </c>
      <c r="AK57" s="4">
        <v>0</v>
      </c>
      <c r="AL57" s="11" t="s">
        <v>798</v>
      </c>
      <c r="AM57" s="1">
        <v>235401</v>
      </c>
      <c r="AN57" s="1">
        <v>5</v>
      </c>
      <c r="AX57"/>
      <c r="AY57"/>
    </row>
    <row r="58" spans="1:51" x14ac:dyDescent="0.25">
      <c r="A58" t="s">
        <v>433</v>
      </c>
      <c r="B58" t="s">
        <v>306</v>
      </c>
      <c r="C58" t="s">
        <v>542</v>
      </c>
      <c r="D58" t="s">
        <v>463</v>
      </c>
      <c r="E58" s="4">
        <v>62.195652173913047</v>
      </c>
      <c r="F58" s="4">
        <v>252.28293478260869</v>
      </c>
      <c r="G58" s="4">
        <v>36.472826086956523</v>
      </c>
      <c r="H58" s="11">
        <v>0.14457111860691263</v>
      </c>
      <c r="I58" s="4">
        <v>229.29108695652175</v>
      </c>
      <c r="J58" s="4">
        <v>36.472826086956523</v>
      </c>
      <c r="K58" s="11">
        <v>0.15906778833436519</v>
      </c>
      <c r="L58" s="4">
        <v>44.038043478260867</v>
      </c>
      <c r="M58" s="4">
        <v>0.63043478260869568</v>
      </c>
      <c r="N58" s="11">
        <v>1.4315685548562261E-2</v>
      </c>
      <c r="O58" s="4">
        <v>32.095108695652172</v>
      </c>
      <c r="P58" s="4">
        <v>0.63043478260869568</v>
      </c>
      <c r="Q58" s="9">
        <v>1.9642705952078572E-2</v>
      </c>
      <c r="R58" s="4">
        <v>6.4320652173913047</v>
      </c>
      <c r="S58" s="4">
        <v>0</v>
      </c>
      <c r="T58" s="11">
        <v>0</v>
      </c>
      <c r="U58" s="4">
        <v>5.5108695652173916</v>
      </c>
      <c r="V58" s="4">
        <v>0</v>
      </c>
      <c r="W58" s="11">
        <v>0</v>
      </c>
      <c r="X58" s="4">
        <v>43.991847826086953</v>
      </c>
      <c r="Y58" s="4">
        <v>1.5298913043478262</v>
      </c>
      <c r="Z58" s="11">
        <v>3.4776700228550256E-2</v>
      </c>
      <c r="AA58" s="4">
        <v>11.048913043478262</v>
      </c>
      <c r="AB58" s="4">
        <v>0</v>
      </c>
      <c r="AC58" s="11">
        <v>0</v>
      </c>
      <c r="AD58" s="4">
        <v>136.16336956521741</v>
      </c>
      <c r="AE58" s="4">
        <v>34.035326086956523</v>
      </c>
      <c r="AF58" s="11">
        <v>0.24995948760400508</v>
      </c>
      <c r="AG58" s="4">
        <v>17.040760869565219</v>
      </c>
      <c r="AH58" s="4">
        <v>0.27717391304347827</v>
      </c>
      <c r="AI58" s="11">
        <v>1.6265348429277626E-2</v>
      </c>
      <c r="AJ58" s="4">
        <v>0</v>
      </c>
      <c r="AK58" s="4">
        <v>0</v>
      </c>
      <c r="AL58" s="11" t="s">
        <v>798</v>
      </c>
      <c r="AM58" s="1">
        <v>235574</v>
      </c>
      <c r="AN58" s="1">
        <v>5</v>
      </c>
      <c r="AX58"/>
      <c r="AY58"/>
    </row>
    <row r="59" spans="1:51" x14ac:dyDescent="0.25">
      <c r="A59" t="s">
        <v>433</v>
      </c>
      <c r="B59" t="s">
        <v>224</v>
      </c>
      <c r="C59" t="s">
        <v>597</v>
      </c>
      <c r="D59" t="s">
        <v>498</v>
      </c>
      <c r="E59" s="4">
        <v>83.336956521739125</v>
      </c>
      <c r="F59" s="4">
        <v>246.97793478260874</v>
      </c>
      <c r="G59" s="4">
        <v>0</v>
      </c>
      <c r="H59" s="11">
        <v>0</v>
      </c>
      <c r="I59" s="4">
        <v>236.424347826087</v>
      </c>
      <c r="J59" s="4">
        <v>0</v>
      </c>
      <c r="K59" s="11">
        <v>0</v>
      </c>
      <c r="L59" s="4">
        <v>38.836304347826086</v>
      </c>
      <c r="M59" s="4">
        <v>0</v>
      </c>
      <c r="N59" s="11">
        <v>0</v>
      </c>
      <c r="O59" s="4">
        <v>33.618913043478258</v>
      </c>
      <c r="P59" s="4">
        <v>0</v>
      </c>
      <c r="Q59" s="9">
        <v>0</v>
      </c>
      <c r="R59" s="4">
        <v>0</v>
      </c>
      <c r="S59" s="4">
        <v>0</v>
      </c>
      <c r="T59" s="11" t="s">
        <v>798</v>
      </c>
      <c r="U59" s="4">
        <v>5.2173913043478262</v>
      </c>
      <c r="V59" s="4">
        <v>0</v>
      </c>
      <c r="W59" s="11">
        <v>0</v>
      </c>
      <c r="X59" s="4">
        <v>50.308586956521744</v>
      </c>
      <c r="Y59" s="4">
        <v>0</v>
      </c>
      <c r="Z59" s="11">
        <v>0</v>
      </c>
      <c r="AA59" s="4">
        <v>5.336195652173914</v>
      </c>
      <c r="AB59" s="4">
        <v>0</v>
      </c>
      <c r="AC59" s="11">
        <v>0</v>
      </c>
      <c r="AD59" s="4">
        <v>131.64771739130438</v>
      </c>
      <c r="AE59" s="4">
        <v>0</v>
      </c>
      <c r="AF59" s="11">
        <v>0</v>
      </c>
      <c r="AG59" s="4">
        <v>20.849130434782619</v>
      </c>
      <c r="AH59" s="4">
        <v>0</v>
      </c>
      <c r="AI59" s="11">
        <v>0</v>
      </c>
      <c r="AJ59" s="4">
        <v>0</v>
      </c>
      <c r="AK59" s="4">
        <v>0</v>
      </c>
      <c r="AL59" s="11" t="s">
        <v>798</v>
      </c>
      <c r="AM59" s="1">
        <v>235456</v>
      </c>
      <c r="AN59" s="1">
        <v>5</v>
      </c>
      <c r="AX59"/>
      <c r="AY59"/>
    </row>
    <row r="60" spans="1:51" x14ac:dyDescent="0.25">
      <c r="A60" t="s">
        <v>433</v>
      </c>
      <c r="B60" t="s">
        <v>312</v>
      </c>
      <c r="C60" t="s">
        <v>608</v>
      </c>
      <c r="D60" t="s">
        <v>506</v>
      </c>
      <c r="E60" s="4">
        <v>11.760869565217391</v>
      </c>
      <c r="F60" s="4">
        <v>98.729891304347831</v>
      </c>
      <c r="G60" s="4">
        <v>2.7521739130434781</v>
      </c>
      <c r="H60" s="11">
        <v>2.7875791988462149E-2</v>
      </c>
      <c r="I60" s="4">
        <v>79.057065217391312</v>
      </c>
      <c r="J60" s="4">
        <v>0</v>
      </c>
      <c r="K60" s="11">
        <v>0</v>
      </c>
      <c r="L60" s="4">
        <v>35.075000000000003</v>
      </c>
      <c r="M60" s="4">
        <v>2.7521739130434781</v>
      </c>
      <c r="N60" s="11">
        <v>7.8465400229322246E-2</v>
      </c>
      <c r="O60" s="4">
        <v>15.402173913043478</v>
      </c>
      <c r="P60" s="4">
        <v>0</v>
      </c>
      <c r="Q60" s="9">
        <v>0</v>
      </c>
      <c r="R60" s="4">
        <v>14.665217391304349</v>
      </c>
      <c r="S60" s="4">
        <v>2.7521739130434781</v>
      </c>
      <c r="T60" s="11">
        <v>0.18766676549066111</v>
      </c>
      <c r="U60" s="4">
        <v>5.0076086956521735</v>
      </c>
      <c r="V60" s="4">
        <v>0</v>
      </c>
      <c r="W60" s="11">
        <v>0</v>
      </c>
      <c r="X60" s="4">
        <v>21.779891304347824</v>
      </c>
      <c r="Y60" s="4">
        <v>0</v>
      </c>
      <c r="Z60" s="11">
        <v>0</v>
      </c>
      <c r="AA60" s="4">
        <v>0</v>
      </c>
      <c r="AB60" s="4">
        <v>0</v>
      </c>
      <c r="AC60" s="11" t="s">
        <v>798</v>
      </c>
      <c r="AD60" s="4">
        <v>41.875</v>
      </c>
      <c r="AE60" s="4">
        <v>0</v>
      </c>
      <c r="AF60" s="11">
        <v>0</v>
      </c>
      <c r="AG60" s="4">
        <v>0</v>
      </c>
      <c r="AH60" s="4">
        <v>0</v>
      </c>
      <c r="AI60" s="11" t="s">
        <v>798</v>
      </c>
      <c r="AJ60" s="4">
        <v>0</v>
      </c>
      <c r="AK60" s="4">
        <v>0</v>
      </c>
      <c r="AL60" s="11" t="s">
        <v>798</v>
      </c>
      <c r="AM60" s="1">
        <v>235585</v>
      </c>
      <c r="AN60" s="1">
        <v>5</v>
      </c>
      <c r="AX60"/>
      <c r="AY60"/>
    </row>
    <row r="61" spans="1:51" x14ac:dyDescent="0.25">
      <c r="A61" t="s">
        <v>433</v>
      </c>
      <c r="B61" t="s">
        <v>335</v>
      </c>
      <c r="C61" t="s">
        <v>601</v>
      </c>
      <c r="D61" t="s">
        <v>470</v>
      </c>
      <c r="E61" s="4">
        <v>29.619565217391305</v>
      </c>
      <c r="F61" s="4">
        <v>120.93043478260873</v>
      </c>
      <c r="G61" s="4">
        <v>23.369565217391305</v>
      </c>
      <c r="H61" s="11">
        <v>0.19324800460199895</v>
      </c>
      <c r="I61" s="4">
        <v>110.36086956521743</v>
      </c>
      <c r="J61" s="4">
        <v>23.065217391304348</v>
      </c>
      <c r="K61" s="11">
        <v>0.20899814836701722</v>
      </c>
      <c r="L61" s="4">
        <v>26.776086956521745</v>
      </c>
      <c r="M61" s="4">
        <v>1.1304347826086956</v>
      </c>
      <c r="N61" s="11">
        <v>4.2218072582609387E-2</v>
      </c>
      <c r="O61" s="4">
        <v>16.889130434782611</v>
      </c>
      <c r="P61" s="4">
        <v>1.1304347826086956</v>
      </c>
      <c r="Q61" s="9">
        <v>6.6932681168747565E-2</v>
      </c>
      <c r="R61" s="4">
        <v>4.2347826086956522</v>
      </c>
      <c r="S61" s="4">
        <v>0</v>
      </c>
      <c r="T61" s="11">
        <v>0</v>
      </c>
      <c r="U61" s="4">
        <v>5.6521739130434785</v>
      </c>
      <c r="V61" s="4">
        <v>0</v>
      </c>
      <c r="W61" s="11">
        <v>0</v>
      </c>
      <c r="X61" s="4">
        <v>29.385543478260868</v>
      </c>
      <c r="Y61" s="4">
        <v>14.641304347826088</v>
      </c>
      <c r="Z61" s="11">
        <v>0.49824854723743933</v>
      </c>
      <c r="AA61" s="4">
        <v>0.68260869565217386</v>
      </c>
      <c r="AB61" s="4">
        <v>0.30434782608695654</v>
      </c>
      <c r="AC61" s="11">
        <v>0.44585987261146504</v>
      </c>
      <c r="AD61" s="4">
        <v>64.086195652173942</v>
      </c>
      <c r="AE61" s="4">
        <v>7.2934782608695654</v>
      </c>
      <c r="AF61" s="11">
        <v>0.11380732132165744</v>
      </c>
      <c r="AG61" s="4">
        <v>0</v>
      </c>
      <c r="AH61" s="4">
        <v>0</v>
      </c>
      <c r="AI61" s="11" t="s">
        <v>798</v>
      </c>
      <c r="AJ61" s="4">
        <v>0</v>
      </c>
      <c r="AK61" s="4">
        <v>0</v>
      </c>
      <c r="AL61" s="11" t="s">
        <v>798</v>
      </c>
      <c r="AM61" s="1">
        <v>235614</v>
      </c>
      <c r="AN61" s="1">
        <v>5</v>
      </c>
      <c r="AX61"/>
      <c r="AY61"/>
    </row>
    <row r="62" spans="1:51" x14ac:dyDescent="0.25">
      <c r="A62" t="s">
        <v>433</v>
      </c>
      <c r="B62" t="s">
        <v>328</v>
      </c>
      <c r="C62" t="s">
        <v>733</v>
      </c>
      <c r="D62" t="s">
        <v>473</v>
      </c>
      <c r="E62" s="4">
        <v>26.326086956521738</v>
      </c>
      <c r="F62" s="4">
        <v>111.3601086956522</v>
      </c>
      <c r="G62" s="4">
        <v>5.4081521739130434</v>
      </c>
      <c r="H62" s="11">
        <v>4.8564537492447615E-2</v>
      </c>
      <c r="I62" s="4">
        <v>102.05576086956525</v>
      </c>
      <c r="J62" s="4">
        <v>5.4081521739130434</v>
      </c>
      <c r="K62" s="11">
        <v>5.2992130261270198E-2</v>
      </c>
      <c r="L62" s="4">
        <v>53.393260869565225</v>
      </c>
      <c r="M62" s="4">
        <v>0.7239130434782608</v>
      </c>
      <c r="N62" s="11">
        <v>1.3558135084626374E-2</v>
      </c>
      <c r="O62" s="4">
        <v>44.088913043478271</v>
      </c>
      <c r="P62" s="4">
        <v>0.7239130434782608</v>
      </c>
      <c r="Q62" s="9">
        <v>1.6419389672055969E-2</v>
      </c>
      <c r="R62" s="4">
        <v>5.1304347826086953</v>
      </c>
      <c r="S62" s="4">
        <v>0</v>
      </c>
      <c r="T62" s="11">
        <v>0</v>
      </c>
      <c r="U62" s="4">
        <v>4.1739130434782608</v>
      </c>
      <c r="V62" s="4">
        <v>0</v>
      </c>
      <c r="W62" s="11">
        <v>0</v>
      </c>
      <c r="X62" s="4">
        <v>2.1793478260869565</v>
      </c>
      <c r="Y62" s="4">
        <v>1.951086956521739</v>
      </c>
      <c r="Z62" s="11">
        <v>0.89526184538653364</v>
      </c>
      <c r="AA62" s="4">
        <v>0</v>
      </c>
      <c r="AB62" s="4">
        <v>0</v>
      </c>
      <c r="AC62" s="11" t="s">
        <v>798</v>
      </c>
      <c r="AD62" s="4">
        <v>52.926086956521758</v>
      </c>
      <c r="AE62" s="4">
        <v>2.7331521739130435</v>
      </c>
      <c r="AF62" s="11">
        <v>5.1640926640926621E-2</v>
      </c>
      <c r="AG62" s="4">
        <v>2.8614130434782608</v>
      </c>
      <c r="AH62" s="4">
        <v>0</v>
      </c>
      <c r="AI62" s="11">
        <v>0</v>
      </c>
      <c r="AJ62" s="4">
        <v>0</v>
      </c>
      <c r="AK62" s="4">
        <v>0</v>
      </c>
      <c r="AL62" s="11" t="s">
        <v>798</v>
      </c>
      <c r="AM62" s="1">
        <v>235605</v>
      </c>
      <c r="AN62" s="1">
        <v>5</v>
      </c>
      <c r="AX62"/>
      <c r="AY62"/>
    </row>
    <row r="63" spans="1:51" x14ac:dyDescent="0.25">
      <c r="A63" t="s">
        <v>433</v>
      </c>
      <c r="B63" t="s">
        <v>106</v>
      </c>
      <c r="C63" t="s">
        <v>647</v>
      </c>
      <c r="D63" t="s">
        <v>497</v>
      </c>
      <c r="E63" s="4">
        <v>118.80434782608695</v>
      </c>
      <c r="F63" s="4">
        <v>410.19065217391301</v>
      </c>
      <c r="G63" s="4">
        <v>61.642934782608698</v>
      </c>
      <c r="H63" s="11">
        <v>0.15027874100961539</v>
      </c>
      <c r="I63" s="4">
        <v>390.97054347826082</v>
      </c>
      <c r="J63" s="4">
        <v>61.642934782608698</v>
      </c>
      <c r="K63" s="11">
        <v>0.15766644267929672</v>
      </c>
      <c r="L63" s="4">
        <v>73.194456521739113</v>
      </c>
      <c r="M63" s="4">
        <v>0</v>
      </c>
      <c r="N63" s="11">
        <v>0</v>
      </c>
      <c r="O63" s="4">
        <v>53.974347826086948</v>
      </c>
      <c r="P63" s="4">
        <v>0</v>
      </c>
      <c r="Q63" s="9">
        <v>0</v>
      </c>
      <c r="R63" s="4">
        <v>15.600543478260869</v>
      </c>
      <c r="S63" s="4">
        <v>0</v>
      </c>
      <c r="T63" s="11">
        <v>0</v>
      </c>
      <c r="U63" s="4">
        <v>3.6195652173913042</v>
      </c>
      <c r="V63" s="4">
        <v>0</v>
      </c>
      <c r="W63" s="11">
        <v>0</v>
      </c>
      <c r="X63" s="4">
        <v>110.08586956521739</v>
      </c>
      <c r="Y63" s="4">
        <v>20.898369565217394</v>
      </c>
      <c r="Z63" s="11">
        <v>0.18983698496233178</v>
      </c>
      <c r="AA63" s="4">
        <v>0</v>
      </c>
      <c r="AB63" s="4">
        <v>0</v>
      </c>
      <c r="AC63" s="11" t="s">
        <v>798</v>
      </c>
      <c r="AD63" s="4">
        <v>189.66847826086956</v>
      </c>
      <c r="AE63" s="4">
        <v>40.744565217391305</v>
      </c>
      <c r="AF63" s="11">
        <v>0.21481990887991059</v>
      </c>
      <c r="AG63" s="4">
        <v>37.241847826086953</v>
      </c>
      <c r="AH63" s="4">
        <v>0</v>
      </c>
      <c r="AI63" s="11">
        <v>0</v>
      </c>
      <c r="AJ63" s="4">
        <v>0</v>
      </c>
      <c r="AK63" s="4">
        <v>0</v>
      </c>
      <c r="AL63" s="11" t="s">
        <v>798</v>
      </c>
      <c r="AM63" s="1">
        <v>235256</v>
      </c>
      <c r="AN63" s="1">
        <v>5</v>
      </c>
      <c r="AX63"/>
      <c r="AY63"/>
    </row>
    <row r="64" spans="1:51" x14ac:dyDescent="0.25">
      <c r="A64" t="s">
        <v>433</v>
      </c>
      <c r="B64" t="s">
        <v>404</v>
      </c>
      <c r="C64" t="s">
        <v>5</v>
      </c>
      <c r="D64" t="s">
        <v>530</v>
      </c>
      <c r="E64" s="4">
        <v>62.369565217391305</v>
      </c>
      <c r="F64" s="4">
        <v>371.57434782608675</v>
      </c>
      <c r="G64" s="4">
        <v>0</v>
      </c>
      <c r="H64" s="11">
        <v>0</v>
      </c>
      <c r="I64" s="4">
        <v>351.30749999999978</v>
      </c>
      <c r="J64" s="4">
        <v>0</v>
      </c>
      <c r="K64" s="11">
        <v>0</v>
      </c>
      <c r="L64" s="4">
        <v>75.326413043478226</v>
      </c>
      <c r="M64" s="4">
        <v>0</v>
      </c>
      <c r="N64" s="11">
        <v>0</v>
      </c>
      <c r="O64" s="4">
        <v>55.059565217391281</v>
      </c>
      <c r="P64" s="4">
        <v>0</v>
      </c>
      <c r="Q64" s="9">
        <v>0</v>
      </c>
      <c r="R64" s="4">
        <v>15.179891304347821</v>
      </c>
      <c r="S64" s="4">
        <v>0</v>
      </c>
      <c r="T64" s="11">
        <v>0</v>
      </c>
      <c r="U64" s="4">
        <v>5.0869565217391308</v>
      </c>
      <c r="V64" s="4">
        <v>0</v>
      </c>
      <c r="W64" s="11">
        <v>0</v>
      </c>
      <c r="X64" s="4">
        <v>98.02043478260866</v>
      </c>
      <c r="Y64" s="4">
        <v>0</v>
      </c>
      <c r="Z64" s="11">
        <v>0</v>
      </c>
      <c r="AA64" s="4">
        <v>0</v>
      </c>
      <c r="AB64" s="4">
        <v>0</v>
      </c>
      <c r="AC64" s="11" t="s">
        <v>798</v>
      </c>
      <c r="AD64" s="4">
        <v>198.22749999999988</v>
      </c>
      <c r="AE64" s="4">
        <v>0</v>
      </c>
      <c r="AF64" s="11">
        <v>0</v>
      </c>
      <c r="AG64" s="4">
        <v>0</v>
      </c>
      <c r="AH64" s="4">
        <v>0</v>
      </c>
      <c r="AI64" s="11" t="s">
        <v>798</v>
      </c>
      <c r="AJ64" s="4">
        <v>0</v>
      </c>
      <c r="AK64" s="4">
        <v>0</v>
      </c>
      <c r="AL64" s="11" t="s">
        <v>798</v>
      </c>
      <c r="AM64" s="1">
        <v>235724</v>
      </c>
      <c r="AN64" s="1">
        <v>5</v>
      </c>
      <c r="AX64"/>
      <c r="AY64"/>
    </row>
    <row r="65" spans="1:51" x14ac:dyDescent="0.25">
      <c r="A65" t="s">
        <v>433</v>
      </c>
      <c r="B65" t="s">
        <v>58</v>
      </c>
      <c r="C65" t="s">
        <v>578</v>
      </c>
      <c r="D65" t="s">
        <v>509</v>
      </c>
      <c r="E65" s="4">
        <v>101.43478260869566</v>
      </c>
      <c r="F65" s="4">
        <v>339.74184782608694</v>
      </c>
      <c r="G65" s="4">
        <v>0</v>
      </c>
      <c r="H65" s="11">
        <v>0</v>
      </c>
      <c r="I65" s="4">
        <v>321.10054347826087</v>
      </c>
      <c r="J65" s="4">
        <v>0</v>
      </c>
      <c r="K65" s="11">
        <v>0</v>
      </c>
      <c r="L65" s="4">
        <v>88.252717391304344</v>
      </c>
      <c r="M65" s="4">
        <v>0</v>
      </c>
      <c r="N65" s="11">
        <v>0</v>
      </c>
      <c r="O65" s="4">
        <v>73.089673913043484</v>
      </c>
      <c r="P65" s="4">
        <v>0</v>
      </c>
      <c r="Q65" s="9">
        <v>0</v>
      </c>
      <c r="R65" s="4">
        <v>10.097826086956522</v>
      </c>
      <c r="S65" s="4">
        <v>0</v>
      </c>
      <c r="T65" s="11">
        <v>0</v>
      </c>
      <c r="U65" s="4">
        <v>5.0652173913043477</v>
      </c>
      <c r="V65" s="4">
        <v>0</v>
      </c>
      <c r="W65" s="11">
        <v>0</v>
      </c>
      <c r="X65" s="4">
        <v>46.103260869565219</v>
      </c>
      <c r="Y65" s="4">
        <v>0</v>
      </c>
      <c r="Z65" s="11">
        <v>0</v>
      </c>
      <c r="AA65" s="4">
        <v>3.4782608695652173</v>
      </c>
      <c r="AB65" s="4">
        <v>0</v>
      </c>
      <c r="AC65" s="11">
        <v>0</v>
      </c>
      <c r="AD65" s="4">
        <v>194.07880434782609</v>
      </c>
      <c r="AE65" s="4">
        <v>0</v>
      </c>
      <c r="AF65" s="11">
        <v>0</v>
      </c>
      <c r="AG65" s="4">
        <v>7.8288043478260869</v>
      </c>
      <c r="AH65" s="4">
        <v>0</v>
      </c>
      <c r="AI65" s="11">
        <v>0</v>
      </c>
      <c r="AJ65" s="4">
        <v>0</v>
      </c>
      <c r="AK65" s="4">
        <v>0</v>
      </c>
      <c r="AL65" s="11" t="s">
        <v>798</v>
      </c>
      <c r="AM65" s="1">
        <v>235123</v>
      </c>
      <c r="AN65" s="1">
        <v>5</v>
      </c>
      <c r="AX65"/>
      <c r="AY65"/>
    </row>
    <row r="66" spans="1:51" x14ac:dyDescent="0.25">
      <c r="A66" t="s">
        <v>433</v>
      </c>
      <c r="B66" t="s">
        <v>295</v>
      </c>
      <c r="C66" t="s">
        <v>722</v>
      </c>
      <c r="D66" t="s">
        <v>530</v>
      </c>
      <c r="E66" s="4">
        <v>71.706521739130437</v>
      </c>
      <c r="F66" s="4">
        <v>366.90847826086963</v>
      </c>
      <c r="G66" s="4">
        <v>48.690217391304351</v>
      </c>
      <c r="H66" s="11">
        <v>0.13270398553365101</v>
      </c>
      <c r="I66" s="4">
        <v>337.09956521739133</v>
      </c>
      <c r="J66" s="4">
        <v>48.690217391304351</v>
      </c>
      <c r="K66" s="11">
        <v>0.14443868344921962</v>
      </c>
      <c r="L66" s="4">
        <v>68.601956521739126</v>
      </c>
      <c r="M66" s="4">
        <v>0</v>
      </c>
      <c r="N66" s="11">
        <v>0</v>
      </c>
      <c r="O66" s="4">
        <v>38.793043478260863</v>
      </c>
      <c r="P66" s="4">
        <v>0</v>
      </c>
      <c r="Q66" s="9">
        <v>0</v>
      </c>
      <c r="R66" s="4">
        <v>24.164891304347826</v>
      </c>
      <c r="S66" s="4">
        <v>0</v>
      </c>
      <c r="T66" s="11">
        <v>0</v>
      </c>
      <c r="U66" s="4">
        <v>5.6440217391304346</v>
      </c>
      <c r="V66" s="4">
        <v>0</v>
      </c>
      <c r="W66" s="11">
        <v>0</v>
      </c>
      <c r="X66" s="4">
        <v>77.783043478260893</v>
      </c>
      <c r="Y66" s="4">
        <v>0.88858695652173914</v>
      </c>
      <c r="Z66" s="11">
        <v>1.1423916020592392E-2</v>
      </c>
      <c r="AA66" s="4">
        <v>0</v>
      </c>
      <c r="AB66" s="4">
        <v>0</v>
      </c>
      <c r="AC66" s="11" t="s">
        <v>798</v>
      </c>
      <c r="AD66" s="4">
        <v>187.66934782608695</v>
      </c>
      <c r="AE66" s="4">
        <v>46.611413043478258</v>
      </c>
      <c r="AF66" s="11">
        <v>0.24836987810429767</v>
      </c>
      <c r="AG66" s="4">
        <v>32.854130434782611</v>
      </c>
      <c r="AH66" s="4">
        <v>1.1902173913043479</v>
      </c>
      <c r="AI66" s="11">
        <v>3.6227328970614509E-2</v>
      </c>
      <c r="AJ66" s="4">
        <v>0</v>
      </c>
      <c r="AK66" s="4">
        <v>0</v>
      </c>
      <c r="AL66" s="11" t="s">
        <v>798</v>
      </c>
      <c r="AM66" s="1">
        <v>235554</v>
      </c>
      <c r="AN66" s="1">
        <v>5</v>
      </c>
      <c r="AX66"/>
      <c r="AY66"/>
    </row>
    <row r="67" spans="1:51" x14ac:dyDescent="0.25">
      <c r="A67" t="s">
        <v>433</v>
      </c>
      <c r="B67" t="s">
        <v>25</v>
      </c>
      <c r="C67" t="s">
        <v>596</v>
      </c>
      <c r="D67" t="s">
        <v>497</v>
      </c>
      <c r="E67" s="4">
        <v>125.33695652173913</v>
      </c>
      <c r="F67" s="4">
        <v>747.22684782608712</v>
      </c>
      <c r="G67" s="4">
        <v>24.815217391304348</v>
      </c>
      <c r="H67" s="11">
        <v>3.3209750778494446E-2</v>
      </c>
      <c r="I67" s="4">
        <v>658.92173913043496</v>
      </c>
      <c r="J67" s="4">
        <v>24.815217391304348</v>
      </c>
      <c r="K67" s="11">
        <v>3.7660341005067557E-2</v>
      </c>
      <c r="L67" s="4">
        <v>108.0157608695652</v>
      </c>
      <c r="M67" s="4">
        <v>11.336956521739131</v>
      </c>
      <c r="N67" s="11">
        <v>0.1049565029258009</v>
      </c>
      <c r="O67" s="4">
        <v>45.632282608695654</v>
      </c>
      <c r="P67" s="4">
        <v>11.336956521739131</v>
      </c>
      <c r="Q67" s="9">
        <v>0.24844158288015969</v>
      </c>
      <c r="R67" s="4">
        <v>57.416086956521724</v>
      </c>
      <c r="S67" s="4">
        <v>0</v>
      </c>
      <c r="T67" s="11">
        <v>0</v>
      </c>
      <c r="U67" s="4">
        <v>4.9673913043478262</v>
      </c>
      <c r="V67" s="4">
        <v>0</v>
      </c>
      <c r="W67" s="11">
        <v>0</v>
      </c>
      <c r="X67" s="4">
        <v>111.01684782608697</v>
      </c>
      <c r="Y67" s="4">
        <v>13.478260869565217</v>
      </c>
      <c r="Z67" s="11">
        <v>0.12140734612353195</v>
      </c>
      <c r="AA67" s="4">
        <v>25.921630434782607</v>
      </c>
      <c r="AB67" s="4">
        <v>0</v>
      </c>
      <c r="AC67" s="11">
        <v>0</v>
      </c>
      <c r="AD67" s="4">
        <v>385.41565217391326</v>
      </c>
      <c r="AE67" s="4">
        <v>0</v>
      </c>
      <c r="AF67" s="11">
        <v>0</v>
      </c>
      <c r="AG67" s="4">
        <v>116.85695652173914</v>
      </c>
      <c r="AH67" s="4">
        <v>0</v>
      </c>
      <c r="AI67" s="11">
        <v>0</v>
      </c>
      <c r="AJ67" s="4">
        <v>0</v>
      </c>
      <c r="AK67" s="4">
        <v>0</v>
      </c>
      <c r="AL67" s="11" t="s">
        <v>798</v>
      </c>
      <c r="AM67" s="1">
        <v>235027</v>
      </c>
      <c r="AN67" s="1">
        <v>5</v>
      </c>
      <c r="AX67"/>
      <c r="AY67"/>
    </row>
    <row r="68" spans="1:51" x14ac:dyDescent="0.25">
      <c r="A68" t="s">
        <v>433</v>
      </c>
      <c r="B68" t="s">
        <v>155</v>
      </c>
      <c r="C68" t="s">
        <v>601</v>
      </c>
      <c r="D68" t="s">
        <v>470</v>
      </c>
      <c r="E68" s="4">
        <v>80.358695652173907</v>
      </c>
      <c r="F68" s="4">
        <v>423.4814130434782</v>
      </c>
      <c r="G68" s="4">
        <v>39.231413043478263</v>
      </c>
      <c r="H68" s="11">
        <v>9.2640224187242978E-2</v>
      </c>
      <c r="I68" s="4">
        <v>402.02489130434776</v>
      </c>
      <c r="J68" s="4">
        <v>39.231413043478263</v>
      </c>
      <c r="K68" s="11">
        <v>9.7584537405617081E-2</v>
      </c>
      <c r="L68" s="4">
        <v>90.005434782608702</v>
      </c>
      <c r="M68" s="4">
        <v>0</v>
      </c>
      <c r="N68" s="11">
        <v>0</v>
      </c>
      <c r="O68" s="4">
        <v>68.548913043478265</v>
      </c>
      <c r="P68" s="4">
        <v>0</v>
      </c>
      <c r="Q68" s="9">
        <v>0</v>
      </c>
      <c r="R68" s="4">
        <v>16.434782608695652</v>
      </c>
      <c r="S68" s="4">
        <v>0</v>
      </c>
      <c r="T68" s="11">
        <v>0</v>
      </c>
      <c r="U68" s="4">
        <v>5.0217391304347823</v>
      </c>
      <c r="V68" s="4">
        <v>0</v>
      </c>
      <c r="W68" s="11">
        <v>0</v>
      </c>
      <c r="X68" s="4">
        <v>65.673913043478265</v>
      </c>
      <c r="Y68" s="4">
        <v>0.60869565217391308</v>
      </c>
      <c r="Z68" s="11">
        <v>9.2684541542535585E-3</v>
      </c>
      <c r="AA68" s="4">
        <v>0</v>
      </c>
      <c r="AB68" s="4">
        <v>0</v>
      </c>
      <c r="AC68" s="11" t="s">
        <v>798</v>
      </c>
      <c r="AD68" s="4">
        <v>246.59554347826079</v>
      </c>
      <c r="AE68" s="4">
        <v>38.622717391304349</v>
      </c>
      <c r="AF68" s="11">
        <v>0.15662374447861513</v>
      </c>
      <c r="AG68" s="4">
        <v>21.206521739130434</v>
      </c>
      <c r="AH68" s="4">
        <v>0</v>
      </c>
      <c r="AI68" s="11">
        <v>0</v>
      </c>
      <c r="AJ68" s="4">
        <v>0</v>
      </c>
      <c r="AK68" s="4">
        <v>0</v>
      </c>
      <c r="AL68" s="11" t="s">
        <v>798</v>
      </c>
      <c r="AM68" s="1">
        <v>235339</v>
      </c>
      <c r="AN68" s="1">
        <v>5</v>
      </c>
      <c r="AX68"/>
      <c r="AY68"/>
    </row>
    <row r="69" spans="1:51" x14ac:dyDescent="0.25">
      <c r="A69" t="s">
        <v>433</v>
      </c>
      <c r="B69" t="s">
        <v>113</v>
      </c>
      <c r="C69" t="s">
        <v>639</v>
      </c>
      <c r="D69" t="s">
        <v>524</v>
      </c>
      <c r="E69" s="4">
        <v>81.391304347826093</v>
      </c>
      <c r="F69" s="4">
        <v>227.80499999999992</v>
      </c>
      <c r="G69" s="4">
        <v>0</v>
      </c>
      <c r="H69" s="11">
        <v>0</v>
      </c>
      <c r="I69" s="4">
        <v>221.89195652173905</v>
      </c>
      <c r="J69" s="4">
        <v>0</v>
      </c>
      <c r="K69" s="11">
        <v>0</v>
      </c>
      <c r="L69" s="4">
        <v>31.651739130434784</v>
      </c>
      <c r="M69" s="4">
        <v>0</v>
      </c>
      <c r="N69" s="11">
        <v>0</v>
      </c>
      <c r="O69" s="4">
        <v>25.738695652173913</v>
      </c>
      <c r="P69" s="4">
        <v>0</v>
      </c>
      <c r="Q69" s="9">
        <v>0</v>
      </c>
      <c r="R69" s="4">
        <v>0.43478260869565216</v>
      </c>
      <c r="S69" s="4">
        <v>0</v>
      </c>
      <c r="T69" s="11">
        <v>0</v>
      </c>
      <c r="U69" s="4">
        <v>5.4782608695652177</v>
      </c>
      <c r="V69" s="4">
        <v>0</v>
      </c>
      <c r="W69" s="11">
        <v>0</v>
      </c>
      <c r="X69" s="4">
        <v>51.50684782608694</v>
      </c>
      <c r="Y69" s="4">
        <v>0</v>
      </c>
      <c r="Z69" s="11">
        <v>0</v>
      </c>
      <c r="AA69" s="4">
        <v>0</v>
      </c>
      <c r="AB69" s="4">
        <v>0</v>
      </c>
      <c r="AC69" s="11" t="s">
        <v>798</v>
      </c>
      <c r="AD69" s="4">
        <v>115.11423913043474</v>
      </c>
      <c r="AE69" s="4">
        <v>0</v>
      </c>
      <c r="AF69" s="11">
        <v>0</v>
      </c>
      <c r="AG69" s="4">
        <v>29.532173913043465</v>
      </c>
      <c r="AH69" s="4">
        <v>0</v>
      </c>
      <c r="AI69" s="11">
        <v>0</v>
      </c>
      <c r="AJ69" s="4">
        <v>0</v>
      </c>
      <c r="AK69" s="4">
        <v>0</v>
      </c>
      <c r="AL69" s="11" t="s">
        <v>798</v>
      </c>
      <c r="AM69" s="1">
        <v>235264</v>
      </c>
      <c r="AN69" s="1">
        <v>5</v>
      </c>
      <c r="AX69"/>
      <c r="AY69"/>
    </row>
    <row r="70" spans="1:51" x14ac:dyDescent="0.25">
      <c r="A70" t="s">
        <v>433</v>
      </c>
      <c r="B70" t="s">
        <v>96</v>
      </c>
      <c r="C70" t="s">
        <v>645</v>
      </c>
      <c r="D70" t="s">
        <v>493</v>
      </c>
      <c r="E70" s="4">
        <v>131.08695652173913</v>
      </c>
      <c r="F70" s="4">
        <v>563.24543478260875</v>
      </c>
      <c r="G70" s="4">
        <v>45.365217391304348</v>
      </c>
      <c r="H70" s="11">
        <v>8.0542538988910922E-2</v>
      </c>
      <c r="I70" s="4">
        <v>497.56336956521744</v>
      </c>
      <c r="J70" s="4">
        <v>45.365217391304348</v>
      </c>
      <c r="K70" s="11">
        <v>9.1174753139375078E-2</v>
      </c>
      <c r="L70" s="4">
        <v>103.87782608695652</v>
      </c>
      <c r="M70" s="4">
        <v>11.684782608695652</v>
      </c>
      <c r="N70" s="11">
        <v>0.11248582155458545</v>
      </c>
      <c r="O70" s="4">
        <v>67.476956521739126</v>
      </c>
      <c r="P70" s="4">
        <v>11.684782608695652</v>
      </c>
      <c r="Q70" s="9">
        <v>0.17316700709420932</v>
      </c>
      <c r="R70" s="4">
        <v>28.661739130434778</v>
      </c>
      <c r="S70" s="4">
        <v>0</v>
      </c>
      <c r="T70" s="11">
        <v>0</v>
      </c>
      <c r="U70" s="4">
        <v>7.7391304347826084</v>
      </c>
      <c r="V70" s="4">
        <v>0</v>
      </c>
      <c r="W70" s="11">
        <v>0</v>
      </c>
      <c r="X70" s="4">
        <v>195.24195652173918</v>
      </c>
      <c r="Y70" s="4">
        <v>14</v>
      </c>
      <c r="Z70" s="11">
        <v>7.1705898923632092E-2</v>
      </c>
      <c r="AA70" s="4">
        <v>29.281195652173906</v>
      </c>
      <c r="AB70" s="4">
        <v>0</v>
      </c>
      <c r="AC70" s="11">
        <v>0</v>
      </c>
      <c r="AD70" s="4">
        <v>210.3021739130435</v>
      </c>
      <c r="AE70" s="4">
        <v>19.680434782608696</v>
      </c>
      <c r="AF70" s="11">
        <v>9.3581699211279831E-2</v>
      </c>
      <c r="AG70" s="4">
        <v>24.542282608695661</v>
      </c>
      <c r="AH70" s="4">
        <v>0</v>
      </c>
      <c r="AI70" s="11">
        <v>0</v>
      </c>
      <c r="AJ70" s="4">
        <v>0</v>
      </c>
      <c r="AK70" s="4">
        <v>0</v>
      </c>
      <c r="AL70" s="11" t="s">
        <v>798</v>
      </c>
      <c r="AM70" s="1">
        <v>235238</v>
      </c>
      <c r="AN70" s="1">
        <v>5</v>
      </c>
      <c r="AX70"/>
      <c r="AY70"/>
    </row>
    <row r="71" spans="1:51" x14ac:dyDescent="0.25">
      <c r="A71" t="s">
        <v>433</v>
      </c>
      <c r="B71" t="s">
        <v>4</v>
      </c>
      <c r="C71" t="s">
        <v>660</v>
      </c>
      <c r="D71" t="s">
        <v>501</v>
      </c>
      <c r="E71" s="4">
        <v>129.43478260869566</v>
      </c>
      <c r="F71" s="4">
        <v>502.37543478260852</v>
      </c>
      <c r="G71" s="4">
        <v>7.4792391304347854</v>
      </c>
      <c r="H71" s="11">
        <v>1.4887748509580799E-2</v>
      </c>
      <c r="I71" s="4">
        <v>441.72271739130423</v>
      </c>
      <c r="J71" s="4">
        <v>7.4792391304347854</v>
      </c>
      <c r="K71" s="11">
        <v>1.693197754148839E-2</v>
      </c>
      <c r="L71" s="4">
        <v>78.305760869565191</v>
      </c>
      <c r="M71" s="4">
        <v>0.17858695652173912</v>
      </c>
      <c r="N71" s="11">
        <v>2.2806362461532488E-3</v>
      </c>
      <c r="O71" s="4">
        <v>33.448695652173903</v>
      </c>
      <c r="P71" s="4">
        <v>0.17858695652173912</v>
      </c>
      <c r="Q71" s="9">
        <v>5.3391306608433437E-3</v>
      </c>
      <c r="R71" s="4">
        <v>39.291847826086943</v>
      </c>
      <c r="S71" s="4">
        <v>0</v>
      </c>
      <c r="T71" s="11">
        <v>0</v>
      </c>
      <c r="U71" s="4">
        <v>5.5652173913043477</v>
      </c>
      <c r="V71" s="4">
        <v>0</v>
      </c>
      <c r="W71" s="11">
        <v>0</v>
      </c>
      <c r="X71" s="4">
        <v>170.59673913043471</v>
      </c>
      <c r="Y71" s="4">
        <v>6.9597826086956545</v>
      </c>
      <c r="Z71" s="11">
        <v>4.0796691919031056E-2</v>
      </c>
      <c r="AA71" s="4">
        <v>15.795652173913044</v>
      </c>
      <c r="AB71" s="4">
        <v>0</v>
      </c>
      <c r="AC71" s="11">
        <v>0</v>
      </c>
      <c r="AD71" s="4">
        <v>233.98380434782604</v>
      </c>
      <c r="AE71" s="4">
        <v>0.34086956521739131</v>
      </c>
      <c r="AF71" s="11">
        <v>1.4568083725601598E-3</v>
      </c>
      <c r="AG71" s="4">
        <v>3.6934782608695649</v>
      </c>
      <c r="AH71" s="4">
        <v>0</v>
      </c>
      <c r="AI71" s="11">
        <v>0</v>
      </c>
      <c r="AJ71" s="4">
        <v>0</v>
      </c>
      <c r="AK71" s="4">
        <v>0</v>
      </c>
      <c r="AL71" s="11" t="s">
        <v>798</v>
      </c>
      <c r="AM71" s="1">
        <v>235582</v>
      </c>
      <c r="AN71" s="1">
        <v>5</v>
      </c>
      <c r="AX71"/>
      <c r="AY71"/>
    </row>
    <row r="72" spans="1:51" x14ac:dyDescent="0.25">
      <c r="A72" t="s">
        <v>433</v>
      </c>
      <c r="B72" t="s">
        <v>39</v>
      </c>
      <c r="C72" t="s">
        <v>573</v>
      </c>
      <c r="D72" t="s">
        <v>462</v>
      </c>
      <c r="E72" s="4">
        <v>72.673913043478265</v>
      </c>
      <c r="F72" s="4">
        <v>291.22630434782604</v>
      </c>
      <c r="G72" s="4">
        <v>25.951086956521738</v>
      </c>
      <c r="H72" s="11">
        <v>8.9109694313625823E-2</v>
      </c>
      <c r="I72" s="4">
        <v>271.37576086956523</v>
      </c>
      <c r="J72" s="4">
        <v>25.951086956521738</v>
      </c>
      <c r="K72" s="11">
        <v>9.5627873592567969E-2</v>
      </c>
      <c r="L72" s="4">
        <v>29.764347826086961</v>
      </c>
      <c r="M72" s="4">
        <v>0</v>
      </c>
      <c r="N72" s="11">
        <v>0</v>
      </c>
      <c r="O72" s="4">
        <v>16.19913043478261</v>
      </c>
      <c r="P72" s="4">
        <v>0</v>
      </c>
      <c r="Q72" s="9">
        <v>0</v>
      </c>
      <c r="R72" s="4">
        <v>8.0869565217391308</v>
      </c>
      <c r="S72" s="4">
        <v>0</v>
      </c>
      <c r="T72" s="11">
        <v>0</v>
      </c>
      <c r="U72" s="4">
        <v>5.4782608695652177</v>
      </c>
      <c r="V72" s="4">
        <v>0</v>
      </c>
      <c r="W72" s="11">
        <v>0</v>
      </c>
      <c r="X72" s="4">
        <v>77.119565217391298</v>
      </c>
      <c r="Y72" s="4">
        <v>9.116847826086957</v>
      </c>
      <c r="Z72" s="11">
        <v>0.11821705426356591</v>
      </c>
      <c r="AA72" s="4">
        <v>6.2853260869565215</v>
      </c>
      <c r="AB72" s="4">
        <v>0</v>
      </c>
      <c r="AC72" s="11">
        <v>0</v>
      </c>
      <c r="AD72" s="4">
        <v>129.74728260869566</v>
      </c>
      <c r="AE72" s="4">
        <v>16.834239130434781</v>
      </c>
      <c r="AF72" s="11">
        <v>0.12974637149978008</v>
      </c>
      <c r="AG72" s="4">
        <v>48.309782608695649</v>
      </c>
      <c r="AH72" s="4">
        <v>0</v>
      </c>
      <c r="AI72" s="11">
        <v>0</v>
      </c>
      <c r="AJ72" s="4">
        <v>0</v>
      </c>
      <c r="AK72" s="4">
        <v>0</v>
      </c>
      <c r="AL72" s="11" t="s">
        <v>798</v>
      </c>
      <c r="AM72" s="1">
        <v>235054</v>
      </c>
      <c r="AN72" s="1">
        <v>5</v>
      </c>
      <c r="AX72"/>
      <c r="AY72"/>
    </row>
    <row r="73" spans="1:51" x14ac:dyDescent="0.25">
      <c r="A73" t="s">
        <v>433</v>
      </c>
      <c r="B73" t="s">
        <v>216</v>
      </c>
      <c r="C73" t="s">
        <v>629</v>
      </c>
      <c r="D73" t="s">
        <v>474</v>
      </c>
      <c r="E73" s="4">
        <v>2.6413043478260869</v>
      </c>
      <c r="F73" s="4">
        <v>11.847826086956522</v>
      </c>
      <c r="G73" s="4">
        <v>0</v>
      </c>
      <c r="H73" s="11">
        <v>0</v>
      </c>
      <c r="I73" s="4">
        <v>10.282608695652174</v>
      </c>
      <c r="J73" s="4">
        <v>0</v>
      </c>
      <c r="K73" s="11">
        <v>0</v>
      </c>
      <c r="L73" s="4">
        <v>1.9130434782608696</v>
      </c>
      <c r="M73" s="4">
        <v>0</v>
      </c>
      <c r="N73" s="11">
        <v>0</v>
      </c>
      <c r="O73" s="4">
        <v>0.43478260869565216</v>
      </c>
      <c r="P73" s="4">
        <v>0</v>
      </c>
      <c r="Q73" s="9">
        <v>0</v>
      </c>
      <c r="R73" s="4">
        <v>0.69565217391304346</v>
      </c>
      <c r="S73" s="4">
        <v>0</v>
      </c>
      <c r="T73" s="11">
        <v>0</v>
      </c>
      <c r="U73" s="4">
        <v>0.78260869565217395</v>
      </c>
      <c r="V73" s="4">
        <v>0</v>
      </c>
      <c r="W73" s="11">
        <v>0</v>
      </c>
      <c r="X73" s="4">
        <v>3.9375</v>
      </c>
      <c r="Y73" s="4">
        <v>0</v>
      </c>
      <c r="Z73" s="11">
        <v>0</v>
      </c>
      <c r="AA73" s="4">
        <v>8.6956521739130432E-2</v>
      </c>
      <c r="AB73" s="4">
        <v>0</v>
      </c>
      <c r="AC73" s="11">
        <v>0</v>
      </c>
      <c r="AD73" s="4">
        <v>5.9103260869565215</v>
      </c>
      <c r="AE73" s="4">
        <v>0</v>
      </c>
      <c r="AF73" s="11">
        <v>0</v>
      </c>
      <c r="AG73" s="4">
        <v>0</v>
      </c>
      <c r="AH73" s="4">
        <v>0</v>
      </c>
      <c r="AI73" s="11" t="s">
        <v>798</v>
      </c>
      <c r="AJ73" s="4">
        <v>0</v>
      </c>
      <c r="AK73" s="4">
        <v>0</v>
      </c>
      <c r="AL73" s="11" t="s">
        <v>798</v>
      </c>
      <c r="AM73" s="1">
        <v>235445</v>
      </c>
      <c r="AN73" s="1">
        <v>5</v>
      </c>
      <c r="AX73"/>
      <c r="AY73"/>
    </row>
    <row r="74" spans="1:51" x14ac:dyDescent="0.25">
      <c r="A74" t="s">
        <v>433</v>
      </c>
      <c r="B74" t="s">
        <v>14</v>
      </c>
      <c r="C74" t="s">
        <v>545</v>
      </c>
      <c r="D74" t="s">
        <v>479</v>
      </c>
      <c r="E74" s="4">
        <v>49.576086956521742</v>
      </c>
      <c r="F74" s="4">
        <v>164.48326086956516</v>
      </c>
      <c r="G74" s="4">
        <v>16.554891304347827</v>
      </c>
      <c r="H74" s="11">
        <v>0.10064787879829193</v>
      </c>
      <c r="I74" s="4">
        <v>150.91282608695647</v>
      </c>
      <c r="J74" s="4">
        <v>16.554891304347827</v>
      </c>
      <c r="K74" s="11">
        <v>0.10969837179252639</v>
      </c>
      <c r="L74" s="4">
        <v>26.782499999999999</v>
      </c>
      <c r="M74" s="4">
        <v>0.55978260869565222</v>
      </c>
      <c r="N74" s="11">
        <v>2.0901058851699888E-2</v>
      </c>
      <c r="O74" s="4">
        <v>13.212065217391304</v>
      </c>
      <c r="P74" s="4">
        <v>0.55978260869565222</v>
      </c>
      <c r="Q74" s="9">
        <v>4.2369046737583405E-2</v>
      </c>
      <c r="R74" s="4">
        <v>7.1791304347826088</v>
      </c>
      <c r="S74" s="4">
        <v>0</v>
      </c>
      <c r="T74" s="11">
        <v>0</v>
      </c>
      <c r="U74" s="4">
        <v>6.3913043478260869</v>
      </c>
      <c r="V74" s="4">
        <v>0</v>
      </c>
      <c r="W74" s="11">
        <v>0</v>
      </c>
      <c r="X74" s="4">
        <v>37.758913043478266</v>
      </c>
      <c r="Y74" s="4">
        <v>8.7315217391304341</v>
      </c>
      <c r="Z74" s="11">
        <v>0.23124399076520943</v>
      </c>
      <c r="AA74" s="4">
        <v>0</v>
      </c>
      <c r="AB74" s="4">
        <v>0</v>
      </c>
      <c r="AC74" s="11" t="s">
        <v>798</v>
      </c>
      <c r="AD74" s="4">
        <v>85.95358695652169</v>
      </c>
      <c r="AE74" s="4">
        <v>7.2635869565217392</v>
      </c>
      <c r="AF74" s="11">
        <v>8.450592015660631E-2</v>
      </c>
      <c r="AG74" s="4">
        <v>13.988260869565218</v>
      </c>
      <c r="AH74" s="4">
        <v>0</v>
      </c>
      <c r="AI74" s="11">
        <v>0</v>
      </c>
      <c r="AJ74" s="4">
        <v>0</v>
      </c>
      <c r="AK74" s="4">
        <v>0</v>
      </c>
      <c r="AL74" s="11" t="s">
        <v>798</v>
      </c>
      <c r="AM74" s="1">
        <v>235013</v>
      </c>
      <c r="AN74" s="1">
        <v>5</v>
      </c>
      <c r="AX74"/>
      <c r="AY74"/>
    </row>
    <row r="75" spans="1:51" x14ac:dyDescent="0.25">
      <c r="A75" t="s">
        <v>433</v>
      </c>
      <c r="B75" t="s">
        <v>168</v>
      </c>
      <c r="C75" t="s">
        <v>542</v>
      </c>
      <c r="D75" t="s">
        <v>463</v>
      </c>
      <c r="E75" s="4">
        <v>64.347826086956516</v>
      </c>
      <c r="F75" s="4">
        <v>187.43565217391304</v>
      </c>
      <c r="G75" s="4">
        <v>46.755434782608695</v>
      </c>
      <c r="H75" s="11">
        <v>0.24944792647679667</v>
      </c>
      <c r="I75" s="4">
        <v>171.89760869565217</v>
      </c>
      <c r="J75" s="4">
        <v>44.929347826086953</v>
      </c>
      <c r="K75" s="11">
        <v>0.26137273326259691</v>
      </c>
      <c r="L75" s="4">
        <v>37.839673913043477</v>
      </c>
      <c r="M75" s="4">
        <v>7.804347826086957</v>
      </c>
      <c r="N75" s="11">
        <v>0.20624775583482946</v>
      </c>
      <c r="O75" s="4">
        <v>22.301630434782609</v>
      </c>
      <c r="P75" s="4">
        <v>5.9782608695652177</v>
      </c>
      <c r="Q75" s="9">
        <v>0.2680638479346899</v>
      </c>
      <c r="R75" s="4">
        <v>10.146739130434783</v>
      </c>
      <c r="S75" s="4">
        <v>0</v>
      </c>
      <c r="T75" s="11">
        <v>0</v>
      </c>
      <c r="U75" s="4">
        <v>5.3913043478260869</v>
      </c>
      <c r="V75" s="4">
        <v>1.826086956521739</v>
      </c>
      <c r="W75" s="11">
        <v>0.33870967741935482</v>
      </c>
      <c r="X75" s="4">
        <v>49.1875</v>
      </c>
      <c r="Y75" s="4">
        <v>17.774456521739129</v>
      </c>
      <c r="Z75" s="11">
        <v>0.3613612507596265</v>
      </c>
      <c r="AA75" s="4">
        <v>0</v>
      </c>
      <c r="AB75" s="4">
        <v>0</v>
      </c>
      <c r="AC75" s="11" t="s">
        <v>798</v>
      </c>
      <c r="AD75" s="4">
        <v>83.030760869565214</v>
      </c>
      <c r="AE75" s="4">
        <v>21.176630434782609</v>
      </c>
      <c r="AF75" s="11">
        <v>0.25504560253337227</v>
      </c>
      <c r="AG75" s="4">
        <v>17.377717391304348</v>
      </c>
      <c r="AH75" s="4">
        <v>0</v>
      </c>
      <c r="AI75" s="11">
        <v>0</v>
      </c>
      <c r="AJ75" s="4">
        <v>0</v>
      </c>
      <c r="AK75" s="4">
        <v>0</v>
      </c>
      <c r="AL75" s="11" t="s">
        <v>798</v>
      </c>
      <c r="AM75" s="1">
        <v>235359</v>
      </c>
      <c r="AN75" s="1">
        <v>5</v>
      </c>
      <c r="AX75"/>
      <c r="AY75"/>
    </row>
    <row r="76" spans="1:51" x14ac:dyDescent="0.25">
      <c r="A76" t="s">
        <v>433</v>
      </c>
      <c r="B76" t="s">
        <v>242</v>
      </c>
      <c r="C76" t="s">
        <v>706</v>
      </c>
      <c r="D76" t="s">
        <v>516</v>
      </c>
      <c r="E76" s="4">
        <v>60.858695652173914</v>
      </c>
      <c r="F76" s="4">
        <v>175.45880434782606</v>
      </c>
      <c r="G76" s="4">
        <v>9.8016304347826093</v>
      </c>
      <c r="H76" s="11">
        <v>5.5862858926999472E-2</v>
      </c>
      <c r="I76" s="4">
        <v>163.54249999999996</v>
      </c>
      <c r="J76" s="4">
        <v>9.7146739130434785</v>
      </c>
      <c r="K76" s="11">
        <v>5.9401525065615857E-2</v>
      </c>
      <c r="L76" s="4">
        <v>26.133043478260866</v>
      </c>
      <c r="M76" s="4">
        <v>2.527173913043478</v>
      </c>
      <c r="N76" s="11">
        <v>9.6704155991082424E-2</v>
      </c>
      <c r="O76" s="4">
        <v>14.21673913043478</v>
      </c>
      <c r="P76" s="4">
        <v>2.4402173913043477</v>
      </c>
      <c r="Q76" s="9">
        <v>0.17164395920302156</v>
      </c>
      <c r="R76" s="4">
        <v>6.2641304347826079</v>
      </c>
      <c r="S76" s="4">
        <v>8.6956521739130432E-2</v>
      </c>
      <c r="T76" s="11">
        <v>1.388165885823356E-2</v>
      </c>
      <c r="U76" s="4">
        <v>5.6521739130434785</v>
      </c>
      <c r="V76" s="4">
        <v>0</v>
      </c>
      <c r="W76" s="11">
        <v>0</v>
      </c>
      <c r="X76" s="4">
        <v>36.57347826086955</v>
      </c>
      <c r="Y76" s="4">
        <v>4.5570652173913047</v>
      </c>
      <c r="Z76" s="11">
        <v>0.12460026866700752</v>
      </c>
      <c r="AA76" s="4">
        <v>0</v>
      </c>
      <c r="AB76" s="4">
        <v>0</v>
      </c>
      <c r="AC76" s="11" t="s">
        <v>798</v>
      </c>
      <c r="AD76" s="4">
        <v>112.74684782608695</v>
      </c>
      <c r="AE76" s="4">
        <v>2.7173913043478262</v>
      </c>
      <c r="AF76" s="11">
        <v>2.4101705340263058E-2</v>
      </c>
      <c r="AG76" s="4">
        <v>5.434782608695652E-3</v>
      </c>
      <c r="AH76" s="4">
        <v>0</v>
      </c>
      <c r="AI76" s="11">
        <v>0</v>
      </c>
      <c r="AJ76" s="4">
        <v>0</v>
      </c>
      <c r="AK76" s="4">
        <v>0</v>
      </c>
      <c r="AL76" s="11" t="s">
        <v>798</v>
      </c>
      <c r="AM76" s="1">
        <v>235482</v>
      </c>
      <c r="AN76" s="1">
        <v>5</v>
      </c>
      <c r="AX76"/>
      <c r="AY76"/>
    </row>
    <row r="77" spans="1:51" x14ac:dyDescent="0.25">
      <c r="A77" t="s">
        <v>433</v>
      </c>
      <c r="B77" t="s">
        <v>329</v>
      </c>
      <c r="C77" t="s">
        <v>734</v>
      </c>
      <c r="D77" t="s">
        <v>514</v>
      </c>
      <c r="E77" s="4">
        <v>45.956521739130437</v>
      </c>
      <c r="F77" s="4">
        <v>176.16847826086959</v>
      </c>
      <c r="G77" s="4">
        <v>5.0760869565217392</v>
      </c>
      <c r="H77" s="11">
        <v>2.88138207619929E-2</v>
      </c>
      <c r="I77" s="4">
        <v>162.0380434782609</v>
      </c>
      <c r="J77" s="4">
        <v>5.0760869565217392</v>
      </c>
      <c r="K77" s="11">
        <v>3.1326513499916143E-2</v>
      </c>
      <c r="L77" s="4">
        <v>41.861413043478265</v>
      </c>
      <c r="M77" s="4">
        <v>5.0760869565217392</v>
      </c>
      <c r="N77" s="11">
        <v>0.12125933138591366</v>
      </c>
      <c r="O77" s="4">
        <v>27.730978260869566</v>
      </c>
      <c r="P77" s="4">
        <v>5.0760869565217392</v>
      </c>
      <c r="Q77" s="9">
        <v>0.18304752572268496</v>
      </c>
      <c r="R77" s="4">
        <v>9.5652173913043477</v>
      </c>
      <c r="S77" s="4">
        <v>0</v>
      </c>
      <c r="T77" s="11">
        <v>0</v>
      </c>
      <c r="U77" s="4">
        <v>4.5652173913043477</v>
      </c>
      <c r="V77" s="4">
        <v>0</v>
      </c>
      <c r="W77" s="11">
        <v>0</v>
      </c>
      <c r="X77" s="4">
        <v>24.986413043478262</v>
      </c>
      <c r="Y77" s="4">
        <v>0</v>
      </c>
      <c r="Z77" s="11">
        <v>0</v>
      </c>
      <c r="AA77" s="4">
        <v>0</v>
      </c>
      <c r="AB77" s="4">
        <v>0</v>
      </c>
      <c r="AC77" s="11" t="s">
        <v>798</v>
      </c>
      <c r="AD77" s="4">
        <v>101.37228260869566</v>
      </c>
      <c r="AE77" s="4">
        <v>0</v>
      </c>
      <c r="AF77" s="11">
        <v>0</v>
      </c>
      <c r="AG77" s="4">
        <v>7.9483695652173916</v>
      </c>
      <c r="AH77" s="4">
        <v>0</v>
      </c>
      <c r="AI77" s="11">
        <v>0</v>
      </c>
      <c r="AJ77" s="4">
        <v>0</v>
      </c>
      <c r="AK77" s="4">
        <v>0</v>
      </c>
      <c r="AL77" s="11" t="s">
        <v>798</v>
      </c>
      <c r="AM77" s="1">
        <v>235606</v>
      </c>
      <c r="AN77" s="1">
        <v>5</v>
      </c>
      <c r="AX77"/>
      <c r="AY77"/>
    </row>
    <row r="78" spans="1:51" x14ac:dyDescent="0.25">
      <c r="A78" t="s">
        <v>433</v>
      </c>
      <c r="B78" t="s">
        <v>313</v>
      </c>
      <c r="C78" t="s">
        <v>609</v>
      </c>
      <c r="D78" t="s">
        <v>474</v>
      </c>
      <c r="E78" s="4">
        <v>89.565217391304344</v>
      </c>
      <c r="F78" s="4">
        <v>317.7711956521739</v>
      </c>
      <c r="G78" s="4">
        <v>18.760760869565217</v>
      </c>
      <c r="H78" s="11">
        <v>5.9038582244881559E-2</v>
      </c>
      <c r="I78" s="4">
        <v>299.08076086956527</v>
      </c>
      <c r="J78" s="4">
        <v>18.760760869565217</v>
      </c>
      <c r="K78" s="11">
        <v>6.272807657376242E-2</v>
      </c>
      <c r="L78" s="4">
        <v>75.494347826086951</v>
      </c>
      <c r="M78" s="4">
        <v>6.5217391304347824E-2</v>
      </c>
      <c r="N78" s="11">
        <v>8.6387117952970859E-4</v>
      </c>
      <c r="O78" s="4">
        <v>61.22260869565217</v>
      </c>
      <c r="P78" s="4">
        <v>6.5217391304347824E-2</v>
      </c>
      <c r="Q78" s="9">
        <v>1.065250120728347E-3</v>
      </c>
      <c r="R78" s="4">
        <v>10.271739130434783</v>
      </c>
      <c r="S78" s="4">
        <v>0</v>
      </c>
      <c r="T78" s="11">
        <v>0</v>
      </c>
      <c r="U78" s="4">
        <v>4</v>
      </c>
      <c r="V78" s="4">
        <v>0</v>
      </c>
      <c r="W78" s="11">
        <v>0</v>
      </c>
      <c r="X78" s="4">
        <v>91.155543478260881</v>
      </c>
      <c r="Y78" s="4">
        <v>17.852934782608695</v>
      </c>
      <c r="Z78" s="11">
        <v>0.19585133390013007</v>
      </c>
      <c r="AA78" s="4">
        <v>4.4186956521739127</v>
      </c>
      <c r="AB78" s="4">
        <v>0</v>
      </c>
      <c r="AC78" s="11">
        <v>0</v>
      </c>
      <c r="AD78" s="4">
        <v>110.20608695652173</v>
      </c>
      <c r="AE78" s="4">
        <v>0.84260869565217389</v>
      </c>
      <c r="AF78" s="11">
        <v>7.6457545941595595E-3</v>
      </c>
      <c r="AG78" s="4">
        <v>36.496521739130436</v>
      </c>
      <c r="AH78" s="4">
        <v>0</v>
      </c>
      <c r="AI78" s="11">
        <v>0</v>
      </c>
      <c r="AJ78" s="4">
        <v>0</v>
      </c>
      <c r="AK78" s="4">
        <v>0</v>
      </c>
      <c r="AL78" s="11" t="s">
        <v>798</v>
      </c>
      <c r="AM78" s="1">
        <v>235587</v>
      </c>
      <c r="AN78" s="1">
        <v>5</v>
      </c>
      <c r="AX78"/>
      <c r="AY78"/>
    </row>
    <row r="79" spans="1:51" x14ac:dyDescent="0.25">
      <c r="A79" t="s">
        <v>433</v>
      </c>
      <c r="B79" t="s">
        <v>89</v>
      </c>
      <c r="C79" t="s">
        <v>566</v>
      </c>
      <c r="D79" t="s">
        <v>465</v>
      </c>
      <c r="E79" s="4">
        <v>97.423913043478265</v>
      </c>
      <c r="F79" s="4">
        <v>347.66684782608684</v>
      </c>
      <c r="G79" s="4">
        <v>0</v>
      </c>
      <c r="H79" s="11">
        <v>0</v>
      </c>
      <c r="I79" s="4">
        <v>337.15956521739116</v>
      </c>
      <c r="J79" s="4">
        <v>0</v>
      </c>
      <c r="K79" s="11">
        <v>0</v>
      </c>
      <c r="L79" s="4">
        <v>107.16163043478257</v>
      </c>
      <c r="M79" s="4">
        <v>0</v>
      </c>
      <c r="N79" s="11">
        <v>0</v>
      </c>
      <c r="O79" s="4">
        <v>96.654347826086919</v>
      </c>
      <c r="P79" s="4">
        <v>0</v>
      </c>
      <c r="Q79" s="9">
        <v>0</v>
      </c>
      <c r="R79" s="4">
        <v>5.5616304347826073</v>
      </c>
      <c r="S79" s="4">
        <v>0</v>
      </c>
      <c r="T79" s="11">
        <v>0</v>
      </c>
      <c r="U79" s="4">
        <v>4.9456521739130439</v>
      </c>
      <c r="V79" s="4">
        <v>0</v>
      </c>
      <c r="W79" s="11">
        <v>0</v>
      </c>
      <c r="X79" s="4">
        <v>84.709456521739114</v>
      </c>
      <c r="Y79" s="4">
        <v>0</v>
      </c>
      <c r="Z79" s="11">
        <v>0</v>
      </c>
      <c r="AA79" s="4">
        <v>0</v>
      </c>
      <c r="AB79" s="4">
        <v>0</v>
      </c>
      <c r="AC79" s="11" t="s">
        <v>798</v>
      </c>
      <c r="AD79" s="4">
        <v>153.35608695652169</v>
      </c>
      <c r="AE79" s="4">
        <v>0</v>
      </c>
      <c r="AF79" s="11">
        <v>0</v>
      </c>
      <c r="AG79" s="4">
        <v>2.4396739130434781</v>
      </c>
      <c r="AH79" s="4">
        <v>0</v>
      </c>
      <c r="AI79" s="11">
        <v>0</v>
      </c>
      <c r="AJ79" s="4">
        <v>0</v>
      </c>
      <c r="AK79" s="4">
        <v>0</v>
      </c>
      <c r="AL79" s="11" t="s">
        <v>798</v>
      </c>
      <c r="AM79" s="1">
        <v>235225</v>
      </c>
      <c r="AN79" s="1">
        <v>5</v>
      </c>
      <c r="AX79"/>
      <c r="AY79"/>
    </row>
    <row r="80" spans="1:51" x14ac:dyDescent="0.25">
      <c r="A80" t="s">
        <v>433</v>
      </c>
      <c r="B80" t="s">
        <v>230</v>
      </c>
      <c r="C80" t="s">
        <v>643</v>
      </c>
      <c r="D80" t="s">
        <v>474</v>
      </c>
      <c r="E80" s="4">
        <v>83.271739130434781</v>
      </c>
      <c r="F80" s="4">
        <v>264.87978260869562</v>
      </c>
      <c r="G80" s="4">
        <v>45.295543478260853</v>
      </c>
      <c r="H80" s="11">
        <v>0.1710041552894791</v>
      </c>
      <c r="I80" s="4">
        <v>250.86565217391302</v>
      </c>
      <c r="J80" s="4">
        <v>45.210760869565206</v>
      </c>
      <c r="K80" s="11">
        <v>0.18021901554790279</v>
      </c>
      <c r="L80" s="4">
        <v>44.361413043478258</v>
      </c>
      <c r="M80" s="4">
        <v>0</v>
      </c>
      <c r="N80" s="11">
        <v>0</v>
      </c>
      <c r="O80" s="4">
        <v>31.736413043478262</v>
      </c>
      <c r="P80" s="4">
        <v>0</v>
      </c>
      <c r="Q80" s="9">
        <v>0</v>
      </c>
      <c r="R80" s="4">
        <v>8.2554347826086953</v>
      </c>
      <c r="S80" s="4">
        <v>0</v>
      </c>
      <c r="T80" s="11">
        <v>0</v>
      </c>
      <c r="U80" s="4">
        <v>4.3695652173913047</v>
      </c>
      <c r="V80" s="4">
        <v>0</v>
      </c>
      <c r="W80" s="11">
        <v>0</v>
      </c>
      <c r="X80" s="4">
        <v>88.45880434782606</v>
      </c>
      <c r="Y80" s="4">
        <v>4.0158695652173915</v>
      </c>
      <c r="Z80" s="11">
        <v>4.5398189528164073E-2</v>
      </c>
      <c r="AA80" s="4">
        <v>1.3891304347826086</v>
      </c>
      <c r="AB80" s="4">
        <v>8.478260869565217E-2</v>
      </c>
      <c r="AC80" s="11">
        <v>6.1032863849765265E-2</v>
      </c>
      <c r="AD80" s="4">
        <v>129.67043478260871</v>
      </c>
      <c r="AE80" s="4">
        <v>41.194891304347813</v>
      </c>
      <c r="AF80" s="11">
        <v>0.317689158468626</v>
      </c>
      <c r="AG80" s="4">
        <v>1</v>
      </c>
      <c r="AH80" s="4">
        <v>0</v>
      </c>
      <c r="AI80" s="11">
        <v>0</v>
      </c>
      <c r="AJ80" s="4">
        <v>0</v>
      </c>
      <c r="AK80" s="4">
        <v>0</v>
      </c>
      <c r="AL80" s="11" t="s">
        <v>798</v>
      </c>
      <c r="AM80" s="1">
        <v>235467</v>
      </c>
      <c r="AN80" s="1">
        <v>5</v>
      </c>
      <c r="AX80"/>
      <c r="AY80"/>
    </row>
    <row r="81" spans="1:51" x14ac:dyDescent="0.25">
      <c r="A81" t="s">
        <v>433</v>
      </c>
      <c r="B81" t="s">
        <v>308</v>
      </c>
      <c r="C81" t="s">
        <v>643</v>
      </c>
      <c r="D81" t="s">
        <v>474</v>
      </c>
      <c r="E81" s="4">
        <v>132.59782608695653</v>
      </c>
      <c r="F81" s="4">
        <v>433.7559782608696</v>
      </c>
      <c r="G81" s="4">
        <v>21.95</v>
      </c>
      <c r="H81" s="11">
        <v>5.0604489851662229E-2</v>
      </c>
      <c r="I81" s="4">
        <v>396.99836956521744</v>
      </c>
      <c r="J81" s="4">
        <v>21.95</v>
      </c>
      <c r="K81" s="11">
        <v>5.5289899613540187E-2</v>
      </c>
      <c r="L81" s="4">
        <v>88.057065217391312</v>
      </c>
      <c r="M81" s="4">
        <v>0.67989130434782608</v>
      </c>
      <c r="N81" s="11">
        <v>7.7210307051380949E-3</v>
      </c>
      <c r="O81" s="4">
        <v>54.723369565217411</v>
      </c>
      <c r="P81" s="4">
        <v>0.67989130434782608</v>
      </c>
      <c r="Q81" s="9">
        <v>1.2424149129515047E-2</v>
      </c>
      <c r="R81" s="4">
        <v>32.898913043478238</v>
      </c>
      <c r="S81" s="4">
        <v>0</v>
      </c>
      <c r="T81" s="11">
        <v>0</v>
      </c>
      <c r="U81" s="4">
        <v>0.43478260869565216</v>
      </c>
      <c r="V81" s="4">
        <v>0</v>
      </c>
      <c r="W81" s="11">
        <v>0</v>
      </c>
      <c r="X81" s="4">
        <v>113.16249999999999</v>
      </c>
      <c r="Y81" s="4">
        <v>1.1494565217391304</v>
      </c>
      <c r="Z81" s="11">
        <v>1.0157574476872908E-2</v>
      </c>
      <c r="AA81" s="4">
        <v>3.4239130434782608</v>
      </c>
      <c r="AB81" s="4">
        <v>0</v>
      </c>
      <c r="AC81" s="11">
        <v>0</v>
      </c>
      <c r="AD81" s="4">
        <v>215.09836956521747</v>
      </c>
      <c r="AE81" s="4">
        <v>20.120652173913044</v>
      </c>
      <c r="AF81" s="11">
        <v>9.3541630346075197E-2</v>
      </c>
      <c r="AG81" s="4">
        <v>14.014130434782613</v>
      </c>
      <c r="AH81" s="4">
        <v>0</v>
      </c>
      <c r="AI81" s="11">
        <v>0</v>
      </c>
      <c r="AJ81" s="4">
        <v>0</v>
      </c>
      <c r="AK81" s="4">
        <v>0</v>
      </c>
      <c r="AL81" s="11" t="s">
        <v>798</v>
      </c>
      <c r="AM81" s="1">
        <v>235578</v>
      </c>
      <c r="AN81" s="1">
        <v>5</v>
      </c>
      <c r="AX81"/>
      <c r="AY81"/>
    </row>
    <row r="82" spans="1:51" x14ac:dyDescent="0.25">
      <c r="A82" t="s">
        <v>433</v>
      </c>
      <c r="B82" t="s">
        <v>350</v>
      </c>
      <c r="C82" t="s">
        <v>717</v>
      </c>
      <c r="D82" t="s">
        <v>501</v>
      </c>
      <c r="E82" s="4">
        <v>24.423913043478262</v>
      </c>
      <c r="F82" s="4">
        <v>131.01086956521738</v>
      </c>
      <c r="G82" s="4">
        <v>0</v>
      </c>
      <c r="H82" s="11">
        <v>0</v>
      </c>
      <c r="I82" s="4">
        <v>113.59239130434781</v>
      </c>
      <c r="J82" s="4">
        <v>0</v>
      </c>
      <c r="K82" s="11">
        <v>0</v>
      </c>
      <c r="L82" s="4">
        <v>27.548913043478262</v>
      </c>
      <c r="M82" s="4">
        <v>0</v>
      </c>
      <c r="N82" s="11">
        <v>0</v>
      </c>
      <c r="O82" s="4">
        <v>10.130434782608695</v>
      </c>
      <c r="P82" s="4">
        <v>0</v>
      </c>
      <c r="Q82" s="9">
        <v>0</v>
      </c>
      <c r="R82" s="4">
        <v>12.722826086956522</v>
      </c>
      <c r="S82" s="4">
        <v>0</v>
      </c>
      <c r="T82" s="11">
        <v>0</v>
      </c>
      <c r="U82" s="4">
        <v>4.6956521739130439</v>
      </c>
      <c r="V82" s="4">
        <v>0</v>
      </c>
      <c r="W82" s="11">
        <v>0</v>
      </c>
      <c r="X82" s="4">
        <v>38.986413043478258</v>
      </c>
      <c r="Y82" s="4">
        <v>0</v>
      </c>
      <c r="Z82" s="11">
        <v>0</v>
      </c>
      <c r="AA82" s="4">
        <v>0</v>
      </c>
      <c r="AB82" s="4">
        <v>0</v>
      </c>
      <c r="AC82" s="11" t="s">
        <v>798</v>
      </c>
      <c r="AD82" s="4">
        <v>61.263586956521742</v>
      </c>
      <c r="AE82" s="4">
        <v>0</v>
      </c>
      <c r="AF82" s="11">
        <v>0</v>
      </c>
      <c r="AG82" s="4">
        <v>0</v>
      </c>
      <c r="AH82" s="4">
        <v>0</v>
      </c>
      <c r="AI82" s="11" t="s">
        <v>798</v>
      </c>
      <c r="AJ82" s="4">
        <v>3.2119565217391304</v>
      </c>
      <c r="AK82" s="4">
        <v>0</v>
      </c>
      <c r="AL82" s="11" t="s">
        <v>798</v>
      </c>
      <c r="AM82" s="1">
        <v>235634</v>
      </c>
      <c r="AN82" s="1">
        <v>5</v>
      </c>
      <c r="AX82"/>
      <c r="AY82"/>
    </row>
    <row r="83" spans="1:51" x14ac:dyDescent="0.25">
      <c r="A83" t="s">
        <v>433</v>
      </c>
      <c r="B83" t="s">
        <v>333</v>
      </c>
      <c r="C83" t="s">
        <v>651</v>
      </c>
      <c r="D83" t="s">
        <v>481</v>
      </c>
      <c r="E83" s="4">
        <v>36.065217391304351</v>
      </c>
      <c r="F83" s="4">
        <v>116.71652173913041</v>
      </c>
      <c r="G83" s="4">
        <v>0</v>
      </c>
      <c r="H83" s="11">
        <v>0</v>
      </c>
      <c r="I83" s="4">
        <v>105.58608695652173</v>
      </c>
      <c r="J83" s="4">
        <v>0</v>
      </c>
      <c r="K83" s="11">
        <v>0</v>
      </c>
      <c r="L83" s="4">
        <v>32.037608695652175</v>
      </c>
      <c r="M83" s="4">
        <v>0</v>
      </c>
      <c r="N83" s="11">
        <v>0</v>
      </c>
      <c r="O83" s="4">
        <v>20.907173913043483</v>
      </c>
      <c r="P83" s="4">
        <v>0</v>
      </c>
      <c r="Q83" s="9">
        <v>0</v>
      </c>
      <c r="R83" s="4">
        <v>5.8260869565217392</v>
      </c>
      <c r="S83" s="4">
        <v>0</v>
      </c>
      <c r="T83" s="11">
        <v>0</v>
      </c>
      <c r="U83" s="4">
        <v>5.3043478260869561</v>
      </c>
      <c r="V83" s="4">
        <v>0</v>
      </c>
      <c r="W83" s="11">
        <v>0</v>
      </c>
      <c r="X83" s="4">
        <v>13.695217391304348</v>
      </c>
      <c r="Y83" s="4">
        <v>0</v>
      </c>
      <c r="Z83" s="11">
        <v>0</v>
      </c>
      <c r="AA83" s="4">
        <v>0</v>
      </c>
      <c r="AB83" s="4">
        <v>0</v>
      </c>
      <c r="AC83" s="11" t="s">
        <v>798</v>
      </c>
      <c r="AD83" s="4">
        <v>60.702934782608686</v>
      </c>
      <c r="AE83" s="4">
        <v>0</v>
      </c>
      <c r="AF83" s="11">
        <v>0</v>
      </c>
      <c r="AG83" s="4">
        <v>10.280760869565219</v>
      </c>
      <c r="AH83" s="4">
        <v>0</v>
      </c>
      <c r="AI83" s="11">
        <v>0</v>
      </c>
      <c r="AJ83" s="4">
        <v>0</v>
      </c>
      <c r="AK83" s="4">
        <v>0</v>
      </c>
      <c r="AL83" s="11" t="s">
        <v>798</v>
      </c>
      <c r="AM83" s="1">
        <v>235612</v>
      </c>
      <c r="AN83" s="1">
        <v>5</v>
      </c>
      <c r="AX83"/>
      <c r="AY83"/>
    </row>
    <row r="84" spans="1:51" x14ac:dyDescent="0.25">
      <c r="A84" t="s">
        <v>433</v>
      </c>
      <c r="B84" t="s">
        <v>101</v>
      </c>
      <c r="C84" t="s">
        <v>606</v>
      </c>
      <c r="D84" t="s">
        <v>504</v>
      </c>
      <c r="E84" s="4">
        <v>34.836956521739133</v>
      </c>
      <c r="F84" s="4">
        <v>218.21195652173913</v>
      </c>
      <c r="G84" s="4">
        <v>3.2608695652173916</v>
      </c>
      <c r="H84" s="11">
        <v>1.4943587955468109E-2</v>
      </c>
      <c r="I84" s="4">
        <v>185.68206521739131</v>
      </c>
      <c r="J84" s="4">
        <v>3.2608695652173916</v>
      </c>
      <c r="K84" s="11">
        <v>1.7561575273302016E-2</v>
      </c>
      <c r="L84" s="4">
        <v>39.274456521739133</v>
      </c>
      <c r="M84" s="4">
        <v>0</v>
      </c>
      <c r="N84" s="11">
        <v>0</v>
      </c>
      <c r="O84" s="4">
        <v>30.317934782608695</v>
      </c>
      <c r="P84" s="4">
        <v>0</v>
      </c>
      <c r="Q84" s="9">
        <v>0</v>
      </c>
      <c r="R84" s="4">
        <v>0</v>
      </c>
      <c r="S84" s="4">
        <v>0</v>
      </c>
      <c r="T84" s="11" t="s">
        <v>798</v>
      </c>
      <c r="U84" s="4">
        <v>8.9565217391304355</v>
      </c>
      <c r="V84" s="4">
        <v>0</v>
      </c>
      <c r="W84" s="11">
        <v>0</v>
      </c>
      <c r="X84" s="4">
        <v>26.600543478260871</v>
      </c>
      <c r="Y84" s="4">
        <v>1.3478260869565217</v>
      </c>
      <c r="Z84" s="11">
        <v>5.0669118398202061E-2</v>
      </c>
      <c r="AA84" s="4">
        <v>23.573369565217391</v>
      </c>
      <c r="AB84" s="4">
        <v>0</v>
      </c>
      <c r="AC84" s="11">
        <v>0</v>
      </c>
      <c r="AD84" s="4">
        <v>128.76358695652175</v>
      </c>
      <c r="AE84" s="4">
        <v>1.9130434782608696</v>
      </c>
      <c r="AF84" s="11">
        <v>1.4857022264429672E-2</v>
      </c>
      <c r="AG84" s="4">
        <v>0</v>
      </c>
      <c r="AH84" s="4">
        <v>0</v>
      </c>
      <c r="AI84" s="11" t="s">
        <v>798</v>
      </c>
      <c r="AJ84" s="4">
        <v>0</v>
      </c>
      <c r="AK84" s="4">
        <v>0</v>
      </c>
      <c r="AL84" s="11" t="s">
        <v>798</v>
      </c>
      <c r="AM84" s="1">
        <v>235248</v>
      </c>
      <c r="AN84" s="1">
        <v>5</v>
      </c>
      <c r="AX84"/>
      <c r="AY84"/>
    </row>
    <row r="85" spans="1:51" x14ac:dyDescent="0.25">
      <c r="A85" t="s">
        <v>433</v>
      </c>
      <c r="B85" t="s">
        <v>157</v>
      </c>
      <c r="C85" t="s">
        <v>670</v>
      </c>
      <c r="D85" t="s">
        <v>479</v>
      </c>
      <c r="E85" s="4">
        <v>57.663043478260867</v>
      </c>
      <c r="F85" s="4">
        <v>229.32065217391303</v>
      </c>
      <c r="G85" s="4">
        <v>0</v>
      </c>
      <c r="H85" s="11">
        <v>0</v>
      </c>
      <c r="I85" s="4">
        <v>208.96195652173913</v>
      </c>
      <c r="J85" s="4">
        <v>0</v>
      </c>
      <c r="K85" s="11">
        <v>0</v>
      </c>
      <c r="L85" s="4">
        <v>43.298913043478258</v>
      </c>
      <c r="M85" s="4">
        <v>0</v>
      </c>
      <c r="N85" s="11">
        <v>0</v>
      </c>
      <c r="O85" s="4">
        <v>22.940217391304348</v>
      </c>
      <c r="P85" s="4">
        <v>0</v>
      </c>
      <c r="Q85" s="9">
        <v>0</v>
      </c>
      <c r="R85" s="4">
        <v>14.967391304347826</v>
      </c>
      <c r="S85" s="4">
        <v>0</v>
      </c>
      <c r="T85" s="11">
        <v>0</v>
      </c>
      <c r="U85" s="4">
        <v>5.3913043478260869</v>
      </c>
      <c r="V85" s="4">
        <v>0</v>
      </c>
      <c r="W85" s="11">
        <v>0</v>
      </c>
      <c r="X85" s="4">
        <v>49.206521739130437</v>
      </c>
      <c r="Y85" s="4">
        <v>0</v>
      </c>
      <c r="Z85" s="11">
        <v>0</v>
      </c>
      <c r="AA85" s="4">
        <v>0</v>
      </c>
      <c r="AB85" s="4">
        <v>0</v>
      </c>
      <c r="AC85" s="11" t="s">
        <v>798</v>
      </c>
      <c r="AD85" s="4">
        <v>136.81521739130434</v>
      </c>
      <c r="AE85" s="4">
        <v>0</v>
      </c>
      <c r="AF85" s="11">
        <v>0</v>
      </c>
      <c r="AG85" s="4">
        <v>0</v>
      </c>
      <c r="AH85" s="4">
        <v>0</v>
      </c>
      <c r="AI85" s="11" t="s">
        <v>798</v>
      </c>
      <c r="AJ85" s="4">
        <v>0</v>
      </c>
      <c r="AK85" s="4">
        <v>0</v>
      </c>
      <c r="AL85" s="11" t="s">
        <v>798</v>
      </c>
      <c r="AM85" s="1">
        <v>235345</v>
      </c>
      <c r="AN85" s="1">
        <v>5</v>
      </c>
      <c r="AX85"/>
      <c r="AY85"/>
    </row>
    <row r="86" spans="1:51" x14ac:dyDescent="0.25">
      <c r="A86" t="s">
        <v>433</v>
      </c>
      <c r="B86" t="s">
        <v>394</v>
      </c>
      <c r="C86" t="s">
        <v>627</v>
      </c>
      <c r="D86" t="s">
        <v>516</v>
      </c>
      <c r="E86" s="4">
        <v>2.847826086956522</v>
      </c>
      <c r="F86" s="4">
        <v>30.609782608695646</v>
      </c>
      <c r="G86" s="4">
        <v>0</v>
      </c>
      <c r="H86" s="11">
        <v>0</v>
      </c>
      <c r="I86" s="4">
        <v>29.696739130434779</v>
      </c>
      <c r="J86" s="4">
        <v>0</v>
      </c>
      <c r="K86" s="11">
        <v>0</v>
      </c>
      <c r="L86" s="4">
        <v>23.095652173913034</v>
      </c>
      <c r="M86" s="4">
        <v>0</v>
      </c>
      <c r="N86" s="11">
        <v>0</v>
      </c>
      <c r="O86" s="4">
        <v>22.182608695652167</v>
      </c>
      <c r="P86" s="4">
        <v>0</v>
      </c>
      <c r="Q86" s="9">
        <v>0</v>
      </c>
      <c r="R86" s="4">
        <v>0.83695652173913049</v>
      </c>
      <c r="S86" s="4">
        <v>0</v>
      </c>
      <c r="T86" s="11">
        <v>0</v>
      </c>
      <c r="U86" s="4">
        <v>7.6086956521739135E-2</v>
      </c>
      <c r="V86" s="4">
        <v>0</v>
      </c>
      <c r="W86" s="11">
        <v>0</v>
      </c>
      <c r="X86" s="4">
        <v>0</v>
      </c>
      <c r="Y86" s="4">
        <v>0</v>
      </c>
      <c r="Z86" s="11" t="s">
        <v>798</v>
      </c>
      <c r="AA86" s="4">
        <v>0</v>
      </c>
      <c r="AB86" s="4">
        <v>0</v>
      </c>
      <c r="AC86" s="11" t="s">
        <v>798</v>
      </c>
      <c r="AD86" s="4">
        <v>7.5141304347826097</v>
      </c>
      <c r="AE86" s="4">
        <v>0</v>
      </c>
      <c r="AF86" s="11">
        <v>0</v>
      </c>
      <c r="AG86" s="4">
        <v>0</v>
      </c>
      <c r="AH86" s="4">
        <v>0</v>
      </c>
      <c r="AI86" s="11" t="s">
        <v>798</v>
      </c>
      <c r="AJ86" s="4">
        <v>0</v>
      </c>
      <c r="AK86" s="4">
        <v>0</v>
      </c>
      <c r="AL86" s="11" t="s">
        <v>798</v>
      </c>
      <c r="AM86" s="1">
        <v>235713</v>
      </c>
      <c r="AN86" s="1">
        <v>5</v>
      </c>
      <c r="AX86"/>
      <c r="AY86"/>
    </row>
    <row r="87" spans="1:51" x14ac:dyDescent="0.25">
      <c r="A87" t="s">
        <v>433</v>
      </c>
      <c r="B87" t="s">
        <v>408</v>
      </c>
      <c r="C87" t="s">
        <v>730</v>
      </c>
      <c r="D87" t="s">
        <v>493</v>
      </c>
      <c r="E87" s="4">
        <v>26.532608695652176</v>
      </c>
      <c r="F87" s="4">
        <v>103.18641304347824</v>
      </c>
      <c r="G87" s="4">
        <v>0</v>
      </c>
      <c r="H87" s="11">
        <v>0</v>
      </c>
      <c r="I87" s="4">
        <v>98.142934782608677</v>
      </c>
      <c r="J87" s="4">
        <v>0</v>
      </c>
      <c r="K87" s="11">
        <v>0</v>
      </c>
      <c r="L87" s="4">
        <v>27.699456521739137</v>
      </c>
      <c r="M87" s="4">
        <v>0</v>
      </c>
      <c r="N87" s="11">
        <v>0</v>
      </c>
      <c r="O87" s="4">
        <v>22.655978260869571</v>
      </c>
      <c r="P87" s="4">
        <v>0</v>
      </c>
      <c r="Q87" s="9">
        <v>0</v>
      </c>
      <c r="R87" s="4">
        <v>0</v>
      </c>
      <c r="S87" s="4">
        <v>0</v>
      </c>
      <c r="T87" s="11" t="s">
        <v>798</v>
      </c>
      <c r="U87" s="4">
        <v>5.0434782608695654</v>
      </c>
      <c r="V87" s="4">
        <v>0</v>
      </c>
      <c r="W87" s="11">
        <v>0</v>
      </c>
      <c r="X87" s="4">
        <v>16.876630434782609</v>
      </c>
      <c r="Y87" s="4">
        <v>0</v>
      </c>
      <c r="Z87" s="11">
        <v>0</v>
      </c>
      <c r="AA87" s="4">
        <v>0</v>
      </c>
      <c r="AB87" s="4">
        <v>0</v>
      </c>
      <c r="AC87" s="11" t="s">
        <v>798</v>
      </c>
      <c r="AD87" s="4">
        <v>58.610326086956498</v>
      </c>
      <c r="AE87" s="4">
        <v>0</v>
      </c>
      <c r="AF87" s="11">
        <v>0</v>
      </c>
      <c r="AG87" s="4">
        <v>0</v>
      </c>
      <c r="AH87" s="4">
        <v>0</v>
      </c>
      <c r="AI87" s="11" t="s">
        <v>798</v>
      </c>
      <c r="AJ87" s="4">
        <v>0</v>
      </c>
      <c r="AK87" s="4">
        <v>0</v>
      </c>
      <c r="AL87" s="11" t="s">
        <v>798</v>
      </c>
      <c r="AM87" s="7">
        <v>2.2999999999999998E+105</v>
      </c>
      <c r="AN87" s="1">
        <v>5</v>
      </c>
      <c r="AX87"/>
      <c r="AY87"/>
    </row>
    <row r="88" spans="1:51" x14ac:dyDescent="0.25">
      <c r="A88" t="s">
        <v>433</v>
      </c>
      <c r="B88" t="s">
        <v>153</v>
      </c>
      <c r="C88" t="s">
        <v>669</v>
      </c>
      <c r="D88" t="s">
        <v>531</v>
      </c>
      <c r="E88" s="4">
        <v>35.869565217391305</v>
      </c>
      <c r="F88" s="4">
        <v>132.49250000000001</v>
      </c>
      <c r="G88" s="4">
        <v>0</v>
      </c>
      <c r="H88" s="11">
        <v>0</v>
      </c>
      <c r="I88" s="4">
        <v>124.81315217391302</v>
      </c>
      <c r="J88" s="4">
        <v>0</v>
      </c>
      <c r="K88" s="11">
        <v>0</v>
      </c>
      <c r="L88" s="4">
        <v>24.238260869565217</v>
      </c>
      <c r="M88" s="4">
        <v>0</v>
      </c>
      <c r="N88" s="11">
        <v>0</v>
      </c>
      <c r="O88" s="4">
        <v>16.55891304347826</v>
      </c>
      <c r="P88" s="4">
        <v>0</v>
      </c>
      <c r="Q88" s="9">
        <v>0</v>
      </c>
      <c r="R88" s="4">
        <v>2.5380434782608696</v>
      </c>
      <c r="S88" s="4">
        <v>0</v>
      </c>
      <c r="T88" s="11">
        <v>0</v>
      </c>
      <c r="U88" s="4">
        <v>5.1413043478260869</v>
      </c>
      <c r="V88" s="4">
        <v>0</v>
      </c>
      <c r="W88" s="11">
        <v>0</v>
      </c>
      <c r="X88" s="4">
        <v>23.516847826086948</v>
      </c>
      <c r="Y88" s="4">
        <v>0</v>
      </c>
      <c r="Z88" s="11">
        <v>0</v>
      </c>
      <c r="AA88" s="4">
        <v>0</v>
      </c>
      <c r="AB88" s="4">
        <v>0</v>
      </c>
      <c r="AC88" s="11" t="s">
        <v>798</v>
      </c>
      <c r="AD88" s="4">
        <v>66.553478260869568</v>
      </c>
      <c r="AE88" s="4">
        <v>0</v>
      </c>
      <c r="AF88" s="11">
        <v>0</v>
      </c>
      <c r="AG88" s="4">
        <v>18.18391304347826</v>
      </c>
      <c r="AH88" s="4">
        <v>0</v>
      </c>
      <c r="AI88" s="11">
        <v>0</v>
      </c>
      <c r="AJ88" s="4">
        <v>0</v>
      </c>
      <c r="AK88" s="4">
        <v>0</v>
      </c>
      <c r="AL88" s="11" t="s">
        <v>798</v>
      </c>
      <c r="AM88" s="1">
        <v>235335</v>
      </c>
      <c r="AN88" s="1">
        <v>5</v>
      </c>
      <c r="AX88"/>
      <c r="AY88"/>
    </row>
    <row r="89" spans="1:51" x14ac:dyDescent="0.25">
      <c r="A89" t="s">
        <v>433</v>
      </c>
      <c r="B89" t="s">
        <v>245</v>
      </c>
      <c r="C89" t="s">
        <v>669</v>
      </c>
      <c r="D89" t="s">
        <v>531</v>
      </c>
      <c r="E89" s="4">
        <v>68.304347826086953</v>
      </c>
      <c r="F89" s="4">
        <v>311.54978260869564</v>
      </c>
      <c r="G89" s="4">
        <v>0.65760869565217395</v>
      </c>
      <c r="H89" s="11">
        <v>2.1107660231563245E-3</v>
      </c>
      <c r="I89" s="4">
        <v>306.37043478260875</v>
      </c>
      <c r="J89" s="4">
        <v>0.65760869565217395</v>
      </c>
      <c r="K89" s="11">
        <v>2.1464495949773785E-3</v>
      </c>
      <c r="L89" s="4">
        <v>56.478260869565212</v>
      </c>
      <c r="M89" s="4">
        <v>0.65760869565217395</v>
      </c>
      <c r="N89" s="11">
        <v>1.1643571978444959E-2</v>
      </c>
      <c r="O89" s="4">
        <v>51.298913043478258</v>
      </c>
      <c r="P89" s="4">
        <v>0.65760869565217395</v>
      </c>
      <c r="Q89" s="9">
        <v>1.2819154571458843E-2</v>
      </c>
      <c r="R89" s="4">
        <v>0</v>
      </c>
      <c r="S89" s="4">
        <v>0</v>
      </c>
      <c r="T89" s="11" t="s">
        <v>798</v>
      </c>
      <c r="U89" s="4">
        <v>5.1793478260869561</v>
      </c>
      <c r="V89" s="4">
        <v>0</v>
      </c>
      <c r="W89" s="11">
        <v>0</v>
      </c>
      <c r="X89" s="4">
        <v>38.885869565217391</v>
      </c>
      <c r="Y89" s="4">
        <v>0</v>
      </c>
      <c r="Z89" s="11">
        <v>0</v>
      </c>
      <c r="AA89" s="4">
        <v>0</v>
      </c>
      <c r="AB89" s="4">
        <v>0</v>
      </c>
      <c r="AC89" s="11" t="s">
        <v>798</v>
      </c>
      <c r="AD89" s="4">
        <v>216.18565217391307</v>
      </c>
      <c r="AE89" s="4">
        <v>0</v>
      </c>
      <c r="AF89" s="11">
        <v>0</v>
      </c>
      <c r="AG89" s="4">
        <v>0</v>
      </c>
      <c r="AH89" s="4">
        <v>0</v>
      </c>
      <c r="AI89" s="11" t="s">
        <v>798</v>
      </c>
      <c r="AJ89" s="4">
        <v>0</v>
      </c>
      <c r="AK89" s="4">
        <v>0</v>
      </c>
      <c r="AL89" s="11" t="s">
        <v>798</v>
      </c>
      <c r="AM89" s="1">
        <v>235485</v>
      </c>
      <c r="AN89" s="1">
        <v>5</v>
      </c>
      <c r="AX89"/>
      <c r="AY89"/>
    </row>
    <row r="90" spans="1:51" x14ac:dyDescent="0.25">
      <c r="A90" t="s">
        <v>433</v>
      </c>
      <c r="B90" t="s">
        <v>24</v>
      </c>
      <c r="C90" t="s">
        <v>583</v>
      </c>
      <c r="D90" t="s">
        <v>496</v>
      </c>
      <c r="E90" s="4">
        <v>82.869565217391298</v>
      </c>
      <c r="F90" s="4">
        <v>369.98673913043478</v>
      </c>
      <c r="G90" s="4">
        <v>0</v>
      </c>
      <c r="H90" s="11">
        <v>0</v>
      </c>
      <c r="I90" s="4">
        <v>333.00304347826085</v>
      </c>
      <c r="J90" s="4">
        <v>0</v>
      </c>
      <c r="K90" s="11">
        <v>0</v>
      </c>
      <c r="L90" s="4">
        <v>84.619891304347831</v>
      </c>
      <c r="M90" s="4">
        <v>0</v>
      </c>
      <c r="N90" s="11">
        <v>0</v>
      </c>
      <c r="O90" s="4">
        <v>47.63619565217391</v>
      </c>
      <c r="P90" s="4">
        <v>0</v>
      </c>
      <c r="Q90" s="9">
        <v>0</v>
      </c>
      <c r="R90" s="4">
        <v>32.195652173913047</v>
      </c>
      <c r="S90" s="4">
        <v>0</v>
      </c>
      <c r="T90" s="11">
        <v>0</v>
      </c>
      <c r="U90" s="4">
        <v>4.7880434782608692</v>
      </c>
      <c r="V90" s="4">
        <v>0</v>
      </c>
      <c r="W90" s="11">
        <v>0</v>
      </c>
      <c r="X90" s="4">
        <v>31.073369565217391</v>
      </c>
      <c r="Y90" s="4">
        <v>0</v>
      </c>
      <c r="Z90" s="11">
        <v>0</v>
      </c>
      <c r="AA90" s="4">
        <v>0</v>
      </c>
      <c r="AB90" s="4">
        <v>0</v>
      </c>
      <c r="AC90" s="11" t="s">
        <v>798</v>
      </c>
      <c r="AD90" s="4">
        <v>254.29347826086956</v>
      </c>
      <c r="AE90" s="4">
        <v>0</v>
      </c>
      <c r="AF90" s="11">
        <v>0</v>
      </c>
      <c r="AG90" s="4">
        <v>0</v>
      </c>
      <c r="AH90" s="4">
        <v>0</v>
      </c>
      <c r="AI90" s="11" t="s">
        <v>798</v>
      </c>
      <c r="AJ90" s="4">
        <v>0</v>
      </c>
      <c r="AK90" s="4">
        <v>0</v>
      </c>
      <c r="AL90" s="11" t="s">
        <v>798</v>
      </c>
      <c r="AM90" s="1">
        <v>235026</v>
      </c>
      <c r="AN90" s="1">
        <v>5</v>
      </c>
      <c r="AX90"/>
      <c r="AY90"/>
    </row>
    <row r="91" spans="1:51" x14ac:dyDescent="0.25">
      <c r="A91" t="s">
        <v>433</v>
      </c>
      <c r="B91" t="s">
        <v>163</v>
      </c>
      <c r="C91" t="s">
        <v>673</v>
      </c>
      <c r="D91" t="s">
        <v>479</v>
      </c>
      <c r="E91" s="4">
        <v>56.119565217391305</v>
      </c>
      <c r="F91" s="4">
        <v>195.21152173913049</v>
      </c>
      <c r="G91" s="4">
        <v>0.21195652173913043</v>
      </c>
      <c r="H91" s="11">
        <v>1.0857787483588034E-3</v>
      </c>
      <c r="I91" s="4">
        <v>183.85858695652178</v>
      </c>
      <c r="J91" s="4">
        <v>0.21195652173913043</v>
      </c>
      <c r="K91" s="11">
        <v>1.1528236197597514E-3</v>
      </c>
      <c r="L91" s="4">
        <v>40.329782608695652</v>
      </c>
      <c r="M91" s="4">
        <v>8.1521739130434784E-2</v>
      </c>
      <c r="N91" s="11">
        <v>2.0213780947298632E-3</v>
      </c>
      <c r="O91" s="4">
        <v>28.976847826086956</v>
      </c>
      <c r="P91" s="4">
        <v>8.1521739130434784E-2</v>
      </c>
      <c r="Q91" s="9">
        <v>2.8133404854700341E-3</v>
      </c>
      <c r="R91" s="4">
        <v>6.831195652173915</v>
      </c>
      <c r="S91" s="4">
        <v>0</v>
      </c>
      <c r="T91" s="11">
        <v>0</v>
      </c>
      <c r="U91" s="4">
        <v>4.5217391304347823</v>
      </c>
      <c r="V91" s="4">
        <v>0</v>
      </c>
      <c r="W91" s="11">
        <v>0</v>
      </c>
      <c r="X91" s="4">
        <v>50.926956521739136</v>
      </c>
      <c r="Y91" s="4">
        <v>0</v>
      </c>
      <c r="Z91" s="11">
        <v>0</v>
      </c>
      <c r="AA91" s="4">
        <v>0</v>
      </c>
      <c r="AB91" s="4">
        <v>0</v>
      </c>
      <c r="AC91" s="11" t="s">
        <v>798</v>
      </c>
      <c r="AD91" s="4">
        <v>103.95478260869568</v>
      </c>
      <c r="AE91" s="4">
        <v>0.13043478260869565</v>
      </c>
      <c r="AF91" s="11">
        <v>1.2547261351089098E-3</v>
      </c>
      <c r="AG91" s="4">
        <v>0</v>
      </c>
      <c r="AH91" s="4">
        <v>0</v>
      </c>
      <c r="AI91" s="11" t="s">
        <v>798</v>
      </c>
      <c r="AJ91" s="4">
        <v>0</v>
      </c>
      <c r="AK91" s="4">
        <v>0</v>
      </c>
      <c r="AL91" s="11" t="s">
        <v>798</v>
      </c>
      <c r="AM91" s="1">
        <v>235354</v>
      </c>
      <c r="AN91" s="1">
        <v>5</v>
      </c>
      <c r="AX91"/>
      <c r="AY91"/>
    </row>
    <row r="92" spans="1:51" x14ac:dyDescent="0.25">
      <c r="A92" t="s">
        <v>433</v>
      </c>
      <c r="B92" t="s">
        <v>218</v>
      </c>
      <c r="C92" t="s">
        <v>551</v>
      </c>
      <c r="D92" t="s">
        <v>524</v>
      </c>
      <c r="E92" s="4">
        <v>46.760869565217391</v>
      </c>
      <c r="F92" s="4">
        <v>160.28695652173911</v>
      </c>
      <c r="G92" s="4">
        <v>0</v>
      </c>
      <c r="H92" s="11">
        <v>0</v>
      </c>
      <c r="I92" s="4">
        <v>146.05369565217393</v>
      </c>
      <c r="J92" s="4">
        <v>0</v>
      </c>
      <c r="K92" s="11">
        <v>0</v>
      </c>
      <c r="L92" s="4">
        <v>24.126304347826085</v>
      </c>
      <c r="M92" s="4">
        <v>0</v>
      </c>
      <c r="N92" s="11">
        <v>0</v>
      </c>
      <c r="O92" s="4">
        <v>14.666304347826088</v>
      </c>
      <c r="P92" s="4">
        <v>0</v>
      </c>
      <c r="Q92" s="9">
        <v>0</v>
      </c>
      <c r="R92" s="4">
        <v>4.2426086956521729</v>
      </c>
      <c r="S92" s="4">
        <v>0</v>
      </c>
      <c r="T92" s="11">
        <v>0</v>
      </c>
      <c r="U92" s="4">
        <v>5.2173913043478262</v>
      </c>
      <c r="V92" s="4">
        <v>0</v>
      </c>
      <c r="W92" s="11">
        <v>0</v>
      </c>
      <c r="X92" s="4">
        <v>34.204673913043457</v>
      </c>
      <c r="Y92" s="4">
        <v>0</v>
      </c>
      <c r="Z92" s="11">
        <v>0</v>
      </c>
      <c r="AA92" s="4">
        <v>4.7732608695652186</v>
      </c>
      <c r="AB92" s="4">
        <v>0</v>
      </c>
      <c r="AC92" s="11">
        <v>0</v>
      </c>
      <c r="AD92" s="4">
        <v>97.182717391304365</v>
      </c>
      <c r="AE92" s="4">
        <v>0</v>
      </c>
      <c r="AF92" s="11">
        <v>0</v>
      </c>
      <c r="AG92" s="4">
        <v>0</v>
      </c>
      <c r="AH92" s="4">
        <v>0</v>
      </c>
      <c r="AI92" s="11" t="s">
        <v>798</v>
      </c>
      <c r="AJ92" s="4">
        <v>0</v>
      </c>
      <c r="AK92" s="4">
        <v>0</v>
      </c>
      <c r="AL92" s="11" t="s">
        <v>798</v>
      </c>
      <c r="AM92" s="1">
        <v>235447</v>
      </c>
      <c r="AN92" s="1">
        <v>5</v>
      </c>
      <c r="AX92"/>
      <c r="AY92"/>
    </row>
    <row r="93" spans="1:51" x14ac:dyDescent="0.25">
      <c r="A93" t="s">
        <v>433</v>
      </c>
      <c r="B93" t="s">
        <v>254</v>
      </c>
      <c r="C93" t="s">
        <v>567</v>
      </c>
      <c r="D93" t="s">
        <v>468</v>
      </c>
      <c r="E93" s="4">
        <v>61.760869565217391</v>
      </c>
      <c r="F93" s="4">
        <v>205.84684782608696</v>
      </c>
      <c r="G93" s="4">
        <v>9.7826086956521743E-2</v>
      </c>
      <c r="H93" s="11">
        <v>4.7523723578789847E-4</v>
      </c>
      <c r="I93" s="4">
        <v>200.54250000000002</v>
      </c>
      <c r="J93" s="4">
        <v>9.7826086956521743E-2</v>
      </c>
      <c r="K93" s="11">
        <v>4.8780725759637851E-4</v>
      </c>
      <c r="L93" s="4">
        <v>33.263586956521735</v>
      </c>
      <c r="M93" s="4">
        <v>9.7826086956521743E-2</v>
      </c>
      <c r="N93" s="11">
        <v>2.940936198023038E-3</v>
      </c>
      <c r="O93" s="4">
        <v>27.959239130434781</v>
      </c>
      <c r="P93" s="4">
        <v>9.7826086956521743E-2</v>
      </c>
      <c r="Q93" s="9">
        <v>3.4988823014870255E-3</v>
      </c>
      <c r="R93" s="4">
        <v>0</v>
      </c>
      <c r="S93" s="4">
        <v>0</v>
      </c>
      <c r="T93" s="11" t="s">
        <v>798</v>
      </c>
      <c r="U93" s="4">
        <v>5.3043478260869561</v>
      </c>
      <c r="V93" s="4">
        <v>0</v>
      </c>
      <c r="W93" s="11">
        <v>0</v>
      </c>
      <c r="X93" s="4">
        <v>34.792173913043477</v>
      </c>
      <c r="Y93" s="4">
        <v>0</v>
      </c>
      <c r="Z93" s="11">
        <v>0</v>
      </c>
      <c r="AA93" s="4">
        <v>0</v>
      </c>
      <c r="AB93" s="4">
        <v>0</v>
      </c>
      <c r="AC93" s="11" t="s">
        <v>798</v>
      </c>
      <c r="AD93" s="4">
        <v>137.79108695652175</v>
      </c>
      <c r="AE93" s="4">
        <v>0</v>
      </c>
      <c r="AF93" s="11">
        <v>0</v>
      </c>
      <c r="AG93" s="4">
        <v>0</v>
      </c>
      <c r="AH93" s="4">
        <v>0</v>
      </c>
      <c r="AI93" s="11" t="s">
        <v>798</v>
      </c>
      <c r="AJ93" s="4">
        <v>0</v>
      </c>
      <c r="AK93" s="4">
        <v>0</v>
      </c>
      <c r="AL93" s="11" t="s">
        <v>798</v>
      </c>
      <c r="AM93" s="1">
        <v>235499</v>
      </c>
      <c r="AN93" s="1">
        <v>5</v>
      </c>
      <c r="AX93"/>
      <c r="AY93"/>
    </row>
    <row r="94" spans="1:51" x14ac:dyDescent="0.25">
      <c r="A94" t="s">
        <v>433</v>
      </c>
      <c r="B94" t="s">
        <v>51</v>
      </c>
      <c r="C94" t="s">
        <v>617</v>
      </c>
      <c r="D94" t="s">
        <v>513</v>
      </c>
      <c r="E94" s="4">
        <v>139.34782608695653</v>
      </c>
      <c r="F94" s="4">
        <v>591.39673913043475</v>
      </c>
      <c r="G94" s="4">
        <v>5.9728260869565224</v>
      </c>
      <c r="H94" s="11">
        <v>1.0099524890412345E-2</v>
      </c>
      <c r="I94" s="4">
        <v>528.30706521739125</v>
      </c>
      <c r="J94" s="4">
        <v>5.9728260869565224</v>
      </c>
      <c r="K94" s="11">
        <v>1.1305595704079378E-2</v>
      </c>
      <c r="L94" s="4">
        <v>197.625</v>
      </c>
      <c r="M94" s="4">
        <v>5.7445652173913047</v>
      </c>
      <c r="N94" s="11">
        <v>2.9068008690152081E-2</v>
      </c>
      <c r="O94" s="4">
        <v>137.74456521739131</v>
      </c>
      <c r="P94" s="4">
        <v>5.7445652173913047</v>
      </c>
      <c r="Q94" s="9">
        <v>4.1704478200828565E-2</v>
      </c>
      <c r="R94" s="4">
        <v>55.885869565217391</v>
      </c>
      <c r="S94" s="4">
        <v>0</v>
      </c>
      <c r="T94" s="11">
        <v>0</v>
      </c>
      <c r="U94" s="4">
        <v>3.9945652173913042</v>
      </c>
      <c r="V94" s="4">
        <v>0</v>
      </c>
      <c r="W94" s="11">
        <v>0</v>
      </c>
      <c r="X94" s="4">
        <v>68.864130434782609</v>
      </c>
      <c r="Y94" s="4">
        <v>0</v>
      </c>
      <c r="Z94" s="11">
        <v>0</v>
      </c>
      <c r="AA94" s="4">
        <v>3.2092391304347827</v>
      </c>
      <c r="AB94" s="4">
        <v>0</v>
      </c>
      <c r="AC94" s="11">
        <v>0</v>
      </c>
      <c r="AD94" s="4">
        <v>318.92663043478262</v>
      </c>
      <c r="AE94" s="4">
        <v>0.22826086956521738</v>
      </c>
      <c r="AF94" s="11">
        <v>7.157159289396327E-4</v>
      </c>
      <c r="AG94" s="4">
        <v>2.7717391304347827</v>
      </c>
      <c r="AH94" s="4">
        <v>0</v>
      </c>
      <c r="AI94" s="11">
        <v>0</v>
      </c>
      <c r="AJ94" s="4">
        <v>0</v>
      </c>
      <c r="AK94" s="4">
        <v>0</v>
      </c>
      <c r="AL94" s="11" t="s">
        <v>798</v>
      </c>
      <c r="AM94" s="1">
        <v>235088</v>
      </c>
      <c r="AN94" s="1">
        <v>5</v>
      </c>
      <c r="AX94"/>
      <c r="AY94"/>
    </row>
    <row r="95" spans="1:51" x14ac:dyDescent="0.25">
      <c r="A95" t="s">
        <v>433</v>
      </c>
      <c r="B95" t="s">
        <v>43</v>
      </c>
      <c r="C95" t="s">
        <v>611</v>
      </c>
      <c r="D95" t="s">
        <v>508</v>
      </c>
      <c r="E95" s="4">
        <v>77.923913043478265</v>
      </c>
      <c r="F95" s="4">
        <v>381.3941304347826</v>
      </c>
      <c r="G95" s="4">
        <v>0</v>
      </c>
      <c r="H95" s="11">
        <v>0</v>
      </c>
      <c r="I95" s="4">
        <v>338.80880434782603</v>
      </c>
      <c r="J95" s="4">
        <v>0</v>
      </c>
      <c r="K95" s="11">
        <v>0</v>
      </c>
      <c r="L95" s="4">
        <v>95.384239130434793</v>
      </c>
      <c r="M95" s="4">
        <v>0</v>
      </c>
      <c r="N95" s="11">
        <v>0</v>
      </c>
      <c r="O95" s="4">
        <v>52.798913043478258</v>
      </c>
      <c r="P95" s="4">
        <v>0</v>
      </c>
      <c r="Q95" s="9">
        <v>0</v>
      </c>
      <c r="R95" s="4">
        <v>37.607934782608694</v>
      </c>
      <c r="S95" s="4">
        <v>0</v>
      </c>
      <c r="T95" s="11">
        <v>0</v>
      </c>
      <c r="U95" s="4">
        <v>4.977391304347826</v>
      </c>
      <c r="V95" s="4">
        <v>0</v>
      </c>
      <c r="W95" s="11">
        <v>0</v>
      </c>
      <c r="X95" s="4">
        <v>41.228260869565219</v>
      </c>
      <c r="Y95" s="4">
        <v>0</v>
      </c>
      <c r="Z95" s="11">
        <v>0</v>
      </c>
      <c r="AA95" s="4">
        <v>0</v>
      </c>
      <c r="AB95" s="4">
        <v>0</v>
      </c>
      <c r="AC95" s="11" t="s">
        <v>798</v>
      </c>
      <c r="AD95" s="4">
        <v>229.5965217391304</v>
      </c>
      <c r="AE95" s="4">
        <v>0</v>
      </c>
      <c r="AF95" s="11">
        <v>0</v>
      </c>
      <c r="AG95" s="4">
        <v>15.185108695652174</v>
      </c>
      <c r="AH95" s="4">
        <v>0</v>
      </c>
      <c r="AI95" s="11">
        <v>0</v>
      </c>
      <c r="AJ95" s="4">
        <v>0</v>
      </c>
      <c r="AK95" s="4">
        <v>0</v>
      </c>
      <c r="AL95" s="11" t="s">
        <v>798</v>
      </c>
      <c r="AM95" s="1">
        <v>235062</v>
      </c>
      <c r="AN95" s="1">
        <v>5</v>
      </c>
      <c r="AX95"/>
      <c r="AY95"/>
    </row>
    <row r="96" spans="1:51" x14ac:dyDescent="0.25">
      <c r="A96" t="s">
        <v>433</v>
      </c>
      <c r="B96" t="s">
        <v>206</v>
      </c>
      <c r="C96" t="s">
        <v>635</v>
      </c>
      <c r="D96" t="s">
        <v>466</v>
      </c>
      <c r="E96" s="4">
        <v>54.184782608695649</v>
      </c>
      <c r="F96" s="4">
        <v>163.47076086956523</v>
      </c>
      <c r="G96" s="4">
        <v>8.6956521739130432E-2</v>
      </c>
      <c r="H96" s="11">
        <v>5.3193929774703757E-4</v>
      </c>
      <c r="I96" s="4">
        <v>149.4109782608696</v>
      </c>
      <c r="J96" s="4">
        <v>8.6956521739130432E-2</v>
      </c>
      <c r="K96" s="11">
        <v>5.8199553172930498E-4</v>
      </c>
      <c r="L96" s="4">
        <v>43.51282608695653</v>
      </c>
      <c r="M96" s="4">
        <v>0</v>
      </c>
      <c r="N96" s="11">
        <v>0</v>
      </c>
      <c r="O96" s="4">
        <v>29.453043478260877</v>
      </c>
      <c r="P96" s="4">
        <v>0</v>
      </c>
      <c r="Q96" s="9">
        <v>0</v>
      </c>
      <c r="R96" s="4">
        <v>8.0271739130434785</v>
      </c>
      <c r="S96" s="4">
        <v>0</v>
      </c>
      <c r="T96" s="11">
        <v>0</v>
      </c>
      <c r="U96" s="4">
        <v>6.0326086956521738</v>
      </c>
      <c r="V96" s="4">
        <v>0</v>
      </c>
      <c r="W96" s="11">
        <v>0</v>
      </c>
      <c r="X96" s="4">
        <v>17.843913043478263</v>
      </c>
      <c r="Y96" s="4">
        <v>0</v>
      </c>
      <c r="Z96" s="11">
        <v>0</v>
      </c>
      <c r="AA96" s="4">
        <v>0</v>
      </c>
      <c r="AB96" s="4">
        <v>0</v>
      </c>
      <c r="AC96" s="11" t="s">
        <v>798</v>
      </c>
      <c r="AD96" s="4">
        <v>63.182391304347853</v>
      </c>
      <c r="AE96" s="4">
        <v>8.6956521739130432E-2</v>
      </c>
      <c r="AF96" s="11">
        <v>1.3762777879087109E-3</v>
      </c>
      <c r="AG96" s="4">
        <v>38.931630434782598</v>
      </c>
      <c r="AH96" s="4">
        <v>0</v>
      </c>
      <c r="AI96" s="11">
        <v>0</v>
      </c>
      <c r="AJ96" s="4">
        <v>0</v>
      </c>
      <c r="AK96" s="4">
        <v>0</v>
      </c>
      <c r="AL96" s="11" t="s">
        <v>798</v>
      </c>
      <c r="AM96" s="1">
        <v>235432</v>
      </c>
      <c r="AN96" s="1">
        <v>5</v>
      </c>
      <c r="AX96"/>
      <c r="AY96"/>
    </row>
    <row r="97" spans="1:51" x14ac:dyDescent="0.25">
      <c r="A97" t="s">
        <v>433</v>
      </c>
      <c r="B97" t="s">
        <v>213</v>
      </c>
      <c r="C97" t="s">
        <v>608</v>
      </c>
      <c r="D97" t="s">
        <v>506</v>
      </c>
      <c r="E97" s="4">
        <v>44.054347826086953</v>
      </c>
      <c r="F97" s="4">
        <v>203.51347826086956</v>
      </c>
      <c r="G97" s="4">
        <v>0</v>
      </c>
      <c r="H97" s="11">
        <v>0</v>
      </c>
      <c r="I97" s="4">
        <v>197.75260869565216</v>
      </c>
      <c r="J97" s="4">
        <v>0</v>
      </c>
      <c r="K97" s="11">
        <v>0</v>
      </c>
      <c r="L97" s="4">
        <v>21.578043478260867</v>
      </c>
      <c r="M97" s="4">
        <v>0</v>
      </c>
      <c r="N97" s="11">
        <v>0</v>
      </c>
      <c r="O97" s="4">
        <v>15.817173913043474</v>
      </c>
      <c r="P97" s="4">
        <v>0</v>
      </c>
      <c r="Q97" s="9">
        <v>0</v>
      </c>
      <c r="R97" s="4">
        <v>0</v>
      </c>
      <c r="S97" s="4">
        <v>0</v>
      </c>
      <c r="T97" s="11" t="s">
        <v>798</v>
      </c>
      <c r="U97" s="4">
        <v>5.7608695652173916</v>
      </c>
      <c r="V97" s="4">
        <v>0</v>
      </c>
      <c r="W97" s="11">
        <v>0</v>
      </c>
      <c r="X97" s="4">
        <v>71.203804347826093</v>
      </c>
      <c r="Y97" s="4">
        <v>0</v>
      </c>
      <c r="Z97" s="11">
        <v>0</v>
      </c>
      <c r="AA97" s="4">
        <v>0</v>
      </c>
      <c r="AB97" s="4">
        <v>0</v>
      </c>
      <c r="AC97" s="11" t="s">
        <v>798</v>
      </c>
      <c r="AD97" s="4">
        <v>110.7316304347826</v>
      </c>
      <c r="AE97" s="4">
        <v>0</v>
      </c>
      <c r="AF97" s="11">
        <v>0</v>
      </c>
      <c r="AG97" s="4">
        <v>0</v>
      </c>
      <c r="AH97" s="4">
        <v>0</v>
      </c>
      <c r="AI97" s="11" t="s">
        <v>798</v>
      </c>
      <c r="AJ97" s="4">
        <v>0</v>
      </c>
      <c r="AK97" s="4">
        <v>0</v>
      </c>
      <c r="AL97" s="11" t="s">
        <v>798</v>
      </c>
      <c r="AM97" s="1">
        <v>235442</v>
      </c>
      <c r="AN97" s="1">
        <v>5</v>
      </c>
      <c r="AX97"/>
      <c r="AY97"/>
    </row>
    <row r="98" spans="1:51" x14ac:dyDescent="0.25">
      <c r="A98" t="s">
        <v>433</v>
      </c>
      <c r="B98" t="s">
        <v>207</v>
      </c>
      <c r="C98" t="s">
        <v>692</v>
      </c>
      <c r="D98" t="s">
        <v>501</v>
      </c>
      <c r="E98" s="4">
        <v>72.217391304347828</v>
      </c>
      <c r="F98" s="4">
        <v>224.95163043478252</v>
      </c>
      <c r="G98" s="4">
        <v>18.562608695652173</v>
      </c>
      <c r="H98" s="11">
        <v>8.2518222516434717E-2</v>
      </c>
      <c r="I98" s="4">
        <v>207.37663043478253</v>
      </c>
      <c r="J98" s="4">
        <v>18.562608695652173</v>
      </c>
      <c r="K98" s="11">
        <v>8.9511574456263968E-2</v>
      </c>
      <c r="L98" s="4">
        <v>17.065543478260871</v>
      </c>
      <c r="M98" s="4">
        <v>0.69923913043478259</v>
      </c>
      <c r="N98" s="11">
        <v>4.0973739355298938E-2</v>
      </c>
      <c r="O98" s="4">
        <v>6.2188043478260866</v>
      </c>
      <c r="P98" s="4">
        <v>0.69923913043478259</v>
      </c>
      <c r="Q98" s="9">
        <v>0.11243948053764005</v>
      </c>
      <c r="R98" s="4">
        <v>5.716304347826088</v>
      </c>
      <c r="S98" s="4">
        <v>0</v>
      </c>
      <c r="T98" s="11">
        <v>0</v>
      </c>
      <c r="U98" s="4">
        <v>5.1304347826086953</v>
      </c>
      <c r="V98" s="4">
        <v>0</v>
      </c>
      <c r="W98" s="11">
        <v>0</v>
      </c>
      <c r="X98" s="4">
        <v>74.734673913043437</v>
      </c>
      <c r="Y98" s="4">
        <v>5.5161956521739111</v>
      </c>
      <c r="Z98" s="11">
        <v>7.3810392999000829E-2</v>
      </c>
      <c r="AA98" s="4">
        <v>6.7282608695652177</v>
      </c>
      <c r="AB98" s="4">
        <v>0</v>
      </c>
      <c r="AC98" s="11">
        <v>0</v>
      </c>
      <c r="AD98" s="4">
        <v>104.27967391304345</v>
      </c>
      <c r="AE98" s="4">
        <v>12.347173913043479</v>
      </c>
      <c r="AF98" s="11">
        <v>0.11840441621767554</v>
      </c>
      <c r="AG98" s="4">
        <v>22.143478260869557</v>
      </c>
      <c r="AH98" s="4">
        <v>0</v>
      </c>
      <c r="AI98" s="11">
        <v>0</v>
      </c>
      <c r="AJ98" s="4">
        <v>0</v>
      </c>
      <c r="AK98" s="4">
        <v>0</v>
      </c>
      <c r="AL98" s="11" t="s">
        <v>798</v>
      </c>
      <c r="AM98" s="1">
        <v>235433</v>
      </c>
      <c r="AN98" s="1">
        <v>5</v>
      </c>
      <c r="AX98"/>
      <c r="AY98"/>
    </row>
    <row r="99" spans="1:51" x14ac:dyDescent="0.25">
      <c r="A99" t="s">
        <v>433</v>
      </c>
      <c r="B99" t="s">
        <v>292</v>
      </c>
      <c r="C99" t="s">
        <v>720</v>
      </c>
      <c r="D99" t="s">
        <v>499</v>
      </c>
      <c r="E99" s="4">
        <v>47.347826086956523</v>
      </c>
      <c r="F99" s="4">
        <v>134.63858695652175</v>
      </c>
      <c r="G99" s="4">
        <v>0</v>
      </c>
      <c r="H99" s="11">
        <v>0</v>
      </c>
      <c r="I99" s="4">
        <v>124.40489130434783</v>
      </c>
      <c r="J99" s="4">
        <v>0</v>
      </c>
      <c r="K99" s="11">
        <v>0</v>
      </c>
      <c r="L99" s="4">
        <v>19.644021739130434</v>
      </c>
      <c r="M99" s="4">
        <v>0</v>
      </c>
      <c r="N99" s="11">
        <v>0</v>
      </c>
      <c r="O99" s="4">
        <v>9.4103260869565215</v>
      </c>
      <c r="P99" s="4">
        <v>0</v>
      </c>
      <c r="Q99" s="9">
        <v>0</v>
      </c>
      <c r="R99" s="4">
        <v>0</v>
      </c>
      <c r="S99" s="4">
        <v>0</v>
      </c>
      <c r="T99" s="11" t="s">
        <v>798</v>
      </c>
      <c r="U99" s="4">
        <v>10.233695652173912</v>
      </c>
      <c r="V99" s="4">
        <v>0</v>
      </c>
      <c r="W99" s="11">
        <v>0</v>
      </c>
      <c r="X99" s="4">
        <v>21.432065217391305</v>
      </c>
      <c r="Y99" s="4">
        <v>0</v>
      </c>
      <c r="Z99" s="11">
        <v>0</v>
      </c>
      <c r="AA99" s="4">
        <v>0</v>
      </c>
      <c r="AB99" s="4">
        <v>0</v>
      </c>
      <c r="AC99" s="11" t="s">
        <v>798</v>
      </c>
      <c r="AD99" s="4">
        <v>93.5625</v>
      </c>
      <c r="AE99" s="4">
        <v>0</v>
      </c>
      <c r="AF99" s="11">
        <v>0</v>
      </c>
      <c r="AG99" s="4">
        <v>0</v>
      </c>
      <c r="AH99" s="4">
        <v>0</v>
      </c>
      <c r="AI99" s="11" t="s">
        <v>798</v>
      </c>
      <c r="AJ99" s="4">
        <v>0</v>
      </c>
      <c r="AK99" s="4">
        <v>0</v>
      </c>
      <c r="AL99" s="11" t="s">
        <v>798</v>
      </c>
      <c r="AM99" s="1">
        <v>235551</v>
      </c>
      <c r="AN99" s="1">
        <v>5</v>
      </c>
      <c r="AX99"/>
      <c r="AY99"/>
    </row>
    <row r="100" spans="1:51" x14ac:dyDescent="0.25">
      <c r="A100" t="s">
        <v>433</v>
      </c>
      <c r="B100" t="s">
        <v>187</v>
      </c>
      <c r="C100" t="s">
        <v>629</v>
      </c>
      <c r="D100" t="s">
        <v>474</v>
      </c>
      <c r="E100" s="4">
        <v>58.576086956521742</v>
      </c>
      <c r="F100" s="4">
        <v>166</v>
      </c>
      <c r="G100" s="4">
        <v>4.3478260869565215</v>
      </c>
      <c r="H100" s="11">
        <v>2.6191723415400731E-2</v>
      </c>
      <c r="I100" s="4">
        <v>154.72282608695653</v>
      </c>
      <c r="J100" s="4">
        <v>4.3478260869565215</v>
      </c>
      <c r="K100" s="11">
        <v>2.8100741157048015E-2</v>
      </c>
      <c r="L100" s="4">
        <v>15.970108695652176</v>
      </c>
      <c r="M100" s="4">
        <v>0</v>
      </c>
      <c r="N100" s="11">
        <v>0</v>
      </c>
      <c r="O100" s="4">
        <v>5.0760869565217392</v>
      </c>
      <c r="P100" s="4">
        <v>0</v>
      </c>
      <c r="Q100" s="9">
        <v>0</v>
      </c>
      <c r="R100" s="4">
        <v>6.5108695652173916</v>
      </c>
      <c r="S100" s="4">
        <v>0</v>
      </c>
      <c r="T100" s="11">
        <v>0</v>
      </c>
      <c r="U100" s="4">
        <v>4.3831521739130439</v>
      </c>
      <c r="V100" s="4">
        <v>0</v>
      </c>
      <c r="W100" s="11">
        <v>0</v>
      </c>
      <c r="X100" s="4">
        <v>42.883152173913047</v>
      </c>
      <c r="Y100" s="4">
        <v>1.0244565217391304</v>
      </c>
      <c r="Z100" s="11">
        <v>2.3889487358215573E-2</v>
      </c>
      <c r="AA100" s="4">
        <v>0.38315217391304346</v>
      </c>
      <c r="AB100" s="4">
        <v>0</v>
      </c>
      <c r="AC100" s="11">
        <v>0</v>
      </c>
      <c r="AD100" s="4">
        <v>101.84510869565217</v>
      </c>
      <c r="AE100" s="4">
        <v>3.3233695652173911</v>
      </c>
      <c r="AF100" s="11">
        <v>3.2631607033271962E-2</v>
      </c>
      <c r="AG100" s="4">
        <v>4.9184782608695654</v>
      </c>
      <c r="AH100" s="4">
        <v>0</v>
      </c>
      <c r="AI100" s="11">
        <v>0</v>
      </c>
      <c r="AJ100" s="4">
        <v>0</v>
      </c>
      <c r="AK100" s="4">
        <v>0</v>
      </c>
      <c r="AL100" s="11" t="s">
        <v>798</v>
      </c>
      <c r="AM100" s="1">
        <v>235382</v>
      </c>
      <c r="AN100" s="1">
        <v>5</v>
      </c>
      <c r="AX100"/>
      <c r="AY100"/>
    </row>
    <row r="101" spans="1:51" x14ac:dyDescent="0.25">
      <c r="A101" t="s">
        <v>433</v>
      </c>
      <c r="B101" t="s">
        <v>36</v>
      </c>
      <c r="C101" t="s">
        <v>606</v>
      </c>
      <c r="D101" t="s">
        <v>504</v>
      </c>
      <c r="E101" s="4">
        <v>84.923913043478265</v>
      </c>
      <c r="F101" s="4">
        <v>306.08586956521742</v>
      </c>
      <c r="G101" s="4">
        <v>19.75</v>
      </c>
      <c r="H101" s="11">
        <v>6.4524376862133734E-2</v>
      </c>
      <c r="I101" s="4">
        <v>286.74456521739131</v>
      </c>
      <c r="J101" s="4">
        <v>19.75</v>
      </c>
      <c r="K101" s="11">
        <v>6.8876632361024245E-2</v>
      </c>
      <c r="L101" s="4">
        <v>72.713586956521738</v>
      </c>
      <c r="M101" s="4">
        <v>0.86413043478260865</v>
      </c>
      <c r="N101" s="11">
        <v>1.1884029807239542E-2</v>
      </c>
      <c r="O101" s="4">
        <v>56.991847826086953</v>
      </c>
      <c r="P101" s="4">
        <v>0.86413043478260865</v>
      </c>
      <c r="Q101" s="9">
        <v>1.5162351594907739E-2</v>
      </c>
      <c r="R101" s="4">
        <v>10.417391304347836</v>
      </c>
      <c r="S101" s="4">
        <v>0</v>
      </c>
      <c r="T101" s="11">
        <v>0</v>
      </c>
      <c r="U101" s="4">
        <v>5.3043478260869561</v>
      </c>
      <c r="V101" s="4">
        <v>0</v>
      </c>
      <c r="W101" s="11">
        <v>0</v>
      </c>
      <c r="X101" s="4">
        <v>68.456521739130437</v>
      </c>
      <c r="Y101" s="4">
        <v>12.472826086956522</v>
      </c>
      <c r="Z101" s="11">
        <v>0.18220069863448712</v>
      </c>
      <c r="AA101" s="4">
        <v>3.6195652173913042</v>
      </c>
      <c r="AB101" s="4">
        <v>0</v>
      </c>
      <c r="AC101" s="11">
        <v>0</v>
      </c>
      <c r="AD101" s="4">
        <v>161.29619565217391</v>
      </c>
      <c r="AE101" s="4">
        <v>6.4130434782608692</v>
      </c>
      <c r="AF101" s="11">
        <v>3.9759421803662584E-2</v>
      </c>
      <c r="AG101" s="4">
        <v>0</v>
      </c>
      <c r="AH101" s="4">
        <v>0</v>
      </c>
      <c r="AI101" s="11" t="s">
        <v>798</v>
      </c>
      <c r="AJ101" s="4">
        <v>0</v>
      </c>
      <c r="AK101" s="4">
        <v>0</v>
      </c>
      <c r="AL101" s="11" t="s">
        <v>798</v>
      </c>
      <c r="AM101" s="1">
        <v>235050</v>
      </c>
      <c r="AN101" s="1">
        <v>5</v>
      </c>
      <c r="AX101"/>
      <c r="AY101"/>
    </row>
    <row r="102" spans="1:51" x14ac:dyDescent="0.25">
      <c r="A102" t="s">
        <v>433</v>
      </c>
      <c r="B102" t="s">
        <v>72</v>
      </c>
      <c r="C102" t="s">
        <v>629</v>
      </c>
      <c r="D102" t="s">
        <v>474</v>
      </c>
      <c r="E102" s="4">
        <v>124.8804347826087</v>
      </c>
      <c r="F102" s="4">
        <v>494.94336956521715</v>
      </c>
      <c r="G102" s="4">
        <v>170.17119565217394</v>
      </c>
      <c r="H102" s="11">
        <v>0.34381952788186809</v>
      </c>
      <c r="I102" s="4">
        <v>483.04532608695627</v>
      </c>
      <c r="J102" s="4">
        <v>169.91032608695653</v>
      </c>
      <c r="K102" s="11">
        <v>0.35174820438355681</v>
      </c>
      <c r="L102" s="4">
        <v>38.725108695652168</v>
      </c>
      <c r="M102" s="4">
        <v>20.375</v>
      </c>
      <c r="N102" s="11">
        <v>0.52614442376730086</v>
      </c>
      <c r="O102" s="4">
        <v>26.827065217391304</v>
      </c>
      <c r="P102" s="4">
        <v>20.114130434782609</v>
      </c>
      <c r="Q102" s="9">
        <v>0.7497700651110778</v>
      </c>
      <c r="R102" s="4">
        <v>6.593695652173909</v>
      </c>
      <c r="S102" s="4">
        <v>0.2608695652173913</v>
      </c>
      <c r="T102" s="11">
        <v>3.9563482905278453E-2</v>
      </c>
      <c r="U102" s="4">
        <v>5.3043478260869561</v>
      </c>
      <c r="V102" s="4">
        <v>0</v>
      </c>
      <c r="W102" s="11">
        <v>0</v>
      </c>
      <c r="X102" s="4">
        <v>164.88304347826082</v>
      </c>
      <c r="Y102" s="4">
        <v>57.978260869565219</v>
      </c>
      <c r="Z102" s="11">
        <v>0.35163264606532707</v>
      </c>
      <c r="AA102" s="4">
        <v>0</v>
      </c>
      <c r="AB102" s="4">
        <v>0</v>
      </c>
      <c r="AC102" s="11" t="s">
        <v>798</v>
      </c>
      <c r="AD102" s="4">
        <v>276.28663043478247</v>
      </c>
      <c r="AE102" s="4">
        <v>91.817934782608702</v>
      </c>
      <c r="AF102" s="11">
        <v>0.33232854821139218</v>
      </c>
      <c r="AG102" s="4">
        <v>15.048586956521744</v>
      </c>
      <c r="AH102" s="4">
        <v>0</v>
      </c>
      <c r="AI102" s="11">
        <v>0</v>
      </c>
      <c r="AJ102" s="4">
        <v>0</v>
      </c>
      <c r="AK102" s="4">
        <v>0</v>
      </c>
      <c r="AL102" s="11" t="s">
        <v>798</v>
      </c>
      <c r="AM102" s="1">
        <v>235177</v>
      </c>
      <c r="AN102" s="1">
        <v>5</v>
      </c>
      <c r="AX102"/>
      <c r="AY102"/>
    </row>
    <row r="103" spans="1:51" x14ac:dyDescent="0.25">
      <c r="A103" t="s">
        <v>433</v>
      </c>
      <c r="B103" t="s">
        <v>121</v>
      </c>
      <c r="C103" t="s">
        <v>590</v>
      </c>
      <c r="D103" t="s">
        <v>489</v>
      </c>
      <c r="E103" s="4">
        <v>62.978260869565219</v>
      </c>
      <c r="F103" s="4">
        <v>222.56532608695647</v>
      </c>
      <c r="G103" s="4">
        <v>42.146739130434796</v>
      </c>
      <c r="H103" s="11">
        <v>0.18936794815005473</v>
      </c>
      <c r="I103" s="4">
        <v>207.38576086956519</v>
      </c>
      <c r="J103" s="4">
        <v>41.100543478260875</v>
      </c>
      <c r="K103" s="11">
        <v>0.19818401854556913</v>
      </c>
      <c r="L103" s="4">
        <v>18.43293478260869</v>
      </c>
      <c r="M103" s="4">
        <v>1.4293478260869565</v>
      </c>
      <c r="N103" s="11">
        <v>7.7543149961965555E-2</v>
      </c>
      <c r="O103" s="4">
        <v>8.9893478260869557</v>
      </c>
      <c r="P103" s="4">
        <v>1.4293478260869565</v>
      </c>
      <c r="Q103" s="9">
        <v>0.15900461899349475</v>
      </c>
      <c r="R103" s="4">
        <v>5.3641304347826066</v>
      </c>
      <c r="S103" s="4">
        <v>0</v>
      </c>
      <c r="T103" s="11">
        <v>0</v>
      </c>
      <c r="U103" s="4">
        <v>4.0794565217391305</v>
      </c>
      <c r="V103" s="4">
        <v>0</v>
      </c>
      <c r="W103" s="11">
        <v>0</v>
      </c>
      <c r="X103" s="4">
        <v>54.13641304347825</v>
      </c>
      <c r="Y103" s="4">
        <v>10.531847826086956</v>
      </c>
      <c r="Z103" s="11">
        <v>0.19454277138067083</v>
      </c>
      <c r="AA103" s="4">
        <v>5.7359782608695644</v>
      </c>
      <c r="AB103" s="4">
        <v>1.0461956521739131</v>
      </c>
      <c r="AC103" s="11">
        <v>0.18239184400523017</v>
      </c>
      <c r="AD103" s="4">
        <v>144.26</v>
      </c>
      <c r="AE103" s="4">
        <v>29.139347826086965</v>
      </c>
      <c r="AF103" s="11">
        <v>0.20199187457428924</v>
      </c>
      <c r="AG103" s="4">
        <v>0</v>
      </c>
      <c r="AH103" s="4">
        <v>0</v>
      </c>
      <c r="AI103" s="11" t="s">
        <v>798</v>
      </c>
      <c r="AJ103" s="4">
        <v>0</v>
      </c>
      <c r="AK103" s="4">
        <v>0</v>
      </c>
      <c r="AL103" s="11" t="s">
        <v>798</v>
      </c>
      <c r="AM103" s="1">
        <v>235281</v>
      </c>
      <c r="AN103" s="1">
        <v>5</v>
      </c>
      <c r="AX103"/>
      <c r="AY103"/>
    </row>
    <row r="104" spans="1:51" x14ac:dyDescent="0.25">
      <c r="A104" t="s">
        <v>433</v>
      </c>
      <c r="B104" t="s">
        <v>327</v>
      </c>
      <c r="C104" t="s">
        <v>732</v>
      </c>
      <c r="D104" t="s">
        <v>475</v>
      </c>
      <c r="E104" s="4">
        <v>80.336956521739125</v>
      </c>
      <c r="F104" s="4">
        <v>393.79836956521729</v>
      </c>
      <c r="G104" s="4">
        <v>0</v>
      </c>
      <c r="H104" s="11">
        <v>0</v>
      </c>
      <c r="I104" s="4">
        <v>348.98532608695643</v>
      </c>
      <c r="J104" s="4">
        <v>0</v>
      </c>
      <c r="K104" s="11">
        <v>0</v>
      </c>
      <c r="L104" s="4">
        <v>95.736739130434799</v>
      </c>
      <c r="M104" s="4">
        <v>0</v>
      </c>
      <c r="N104" s="11">
        <v>0</v>
      </c>
      <c r="O104" s="4">
        <v>50.923695652173912</v>
      </c>
      <c r="P104" s="4">
        <v>0</v>
      </c>
      <c r="Q104" s="9">
        <v>0</v>
      </c>
      <c r="R104" s="4">
        <v>39.785869565217396</v>
      </c>
      <c r="S104" s="4">
        <v>0</v>
      </c>
      <c r="T104" s="11">
        <v>0</v>
      </c>
      <c r="U104" s="4">
        <v>5.0271739130434785</v>
      </c>
      <c r="V104" s="4">
        <v>0</v>
      </c>
      <c r="W104" s="11">
        <v>0</v>
      </c>
      <c r="X104" s="4">
        <v>54.348260869565209</v>
      </c>
      <c r="Y104" s="4">
        <v>0</v>
      </c>
      <c r="Z104" s="11">
        <v>0</v>
      </c>
      <c r="AA104" s="4">
        <v>0</v>
      </c>
      <c r="AB104" s="4">
        <v>0</v>
      </c>
      <c r="AC104" s="11" t="s">
        <v>798</v>
      </c>
      <c r="AD104" s="4">
        <v>243.71336956521728</v>
      </c>
      <c r="AE104" s="4">
        <v>0</v>
      </c>
      <c r="AF104" s="11">
        <v>0</v>
      </c>
      <c r="AG104" s="4">
        <v>0</v>
      </c>
      <c r="AH104" s="4">
        <v>0</v>
      </c>
      <c r="AI104" s="11" t="s">
        <v>798</v>
      </c>
      <c r="AJ104" s="4">
        <v>0</v>
      </c>
      <c r="AK104" s="4">
        <v>0</v>
      </c>
      <c r="AL104" s="11" t="s">
        <v>798</v>
      </c>
      <c r="AM104" s="1">
        <v>235602</v>
      </c>
      <c r="AN104" s="1">
        <v>5</v>
      </c>
      <c r="AX104"/>
      <c r="AY104"/>
    </row>
    <row r="105" spans="1:51" x14ac:dyDescent="0.25">
      <c r="A105" t="s">
        <v>433</v>
      </c>
      <c r="B105" t="s">
        <v>403</v>
      </c>
      <c r="C105" t="s">
        <v>696</v>
      </c>
      <c r="D105" t="s">
        <v>470</v>
      </c>
      <c r="E105" s="4">
        <v>57.913043478260867</v>
      </c>
      <c r="F105" s="4">
        <v>228.06184782608696</v>
      </c>
      <c r="G105" s="4">
        <v>9.0652173913043477</v>
      </c>
      <c r="H105" s="11">
        <v>3.9748943006974173E-2</v>
      </c>
      <c r="I105" s="4">
        <v>217.06402173913042</v>
      </c>
      <c r="J105" s="4">
        <v>9.0652173913043477</v>
      </c>
      <c r="K105" s="11">
        <v>4.1762874006817267E-2</v>
      </c>
      <c r="L105" s="4">
        <v>58.49456521739129</v>
      </c>
      <c r="M105" s="4">
        <v>0</v>
      </c>
      <c r="N105" s="11">
        <v>0</v>
      </c>
      <c r="O105" s="4">
        <v>47.496739130434769</v>
      </c>
      <c r="P105" s="4">
        <v>0</v>
      </c>
      <c r="Q105" s="9">
        <v>0</v>
      </c>
      <c r="R105" s="4">
        <v>5.6499999999999995</v>
      </c>
      <c r="S105" s="4">
        <v>0</v>
      </c>
      <c r="T105" s="11">
        <v>0</v>
      </c>
      <c r="U105" s="4">
        <v>5.3478260869565215</v>
      </c>
      <c r="V105" s="4">
        <v>0</v>
      </c>
      <c r="W105" s="11">
        <v>0</v>
      </c>
      <c r="X105" s="4">
        <v>53.544130434782623</v>
      </c>
      <c r="Y105" s="4">
        <v>9.0652173913043477</v>
      </c>
      <c r="Z105" s="11">
        <v>0.1693036625619663</v>
      </c>
      <c r="AA105" s="4">
        <v>0</v>
      </c>
      <c r="AB105" s="4">
        <v>0</v>
      </c>
      <c r="AC105" s="11" t="s">
        <v>798</v>
      </c>
      <c r="AD105" s="4">
        <v>97.704673913043479</v>
      </c>
      <c r="AE105" s="4">
        <v>0</v>
      </c>
      <c r="AF105" s="11">
        <v>0</v>
      </c>
      <c r="AG105" s="4">
        <v>18.318478260869568</v>
      </c>
      <c r="AH105" s="4">
        <v>0</v>
      </c>
      <c r="AI105" s="11">
        <v>0</v>
      </c>
      <c r="AJ105" s="4">
        <v>0</v>
      </c>
      <c r="AK105" s="4">
        <v>0</v>
      </c>
      <c r="AL105" s="11" t="s">
        <v>798</v>
      </c>
      <c r="AM105" s="1">
        <v>235723</v>
      </c>
      <c r="AN105" s="1">
        <v>5</v>
      </c>
      <c r="AX105"/>
      <c r="AY105"/>
    </row>
    <row r="106" spans="1:51" x14ac:dyDescent="0.25">
      <c r="A106" t="s">
        <v>433</v>
      </c>
      <c r="B106" t="s">
        <v>64</v>
      </c>
      <c r="C106" t="s">
        <v>608</v>
      </c>
      <c r="D106" t="s">
        <v>506</v>
      </c>
      <c r="E106" s="4">
        <v>150.71739130434781</v>
      </c>
      <c r="F106" s="4">
        <v>626.43478260869551</v>
      </c>
      <c r="G106" s="4">
        <v>0</v>
      </c>
      <c r="H106" s="11">
        <v>0</v>
      </c>
      <c r="I106" s="4">
        <v>594.03478260869554</v>
      </c>
      <c r="J106" s="4">
        <v>0</v>
      </c>
      <c r="K106" s="11">
        <v>0</v>
      </c>
      <c r="L106" s="4">
        <v>102.8641304347826</v>
      </c>
      <c r="M106" s="4">
        <v>0</v>
      </c>
      <c r="N106" s="11">
        <v>0</v>
      </c>
      <c r="O106" s="4">
        <v>70.464130434782604</v>
      </c>
      <c r="P106" s="4">
        <v>0</v>
      </c>
      <c r="Q106" s="9">
        <v>0</v>
      </c>
      <c r="R106" s="4">
        <v>32.4</v>
      </c>
      <c r="S106" s="4">
        <v>0</v>
      </c>
      <c r="T106" s="11">
        <v>0</v>
      </c>
      <c r="U106" s="4">
        <v>0</v>
      </c>
      <c r="V106" s="4">
        <v>0</v>
      </c>
      <c r="W106" s="11" t="s">
        <v>798</v>
      </c>
      <c r="X106" s="4">
        <v>113.57391304347827</v>
      </c>
      <c r="Y106" s="4">
        <v>0</v>
      </c>
      <c r="Z106" s="11">
        <v>0</v>
      </c>
      <c r="AA106" s="4">
        <v>0</v>
      </c>
      <c r="AB106" s="4">
        <v>0</v>
      </c>
      <c r="AC106" s="11" t="s">
        <v>798</v>
      </c>
      <c r="AD106" s="4">
        <v>394.96847826086946</v>
      </c>
      <c r="AE106" s="4">
        <v>0</v>
      </c>
      <c r="AF106" s="11">
        <v>0</v>
      </c>
      <c r="AG106" s="4">
        <v>0</v>
      </c>
      <c r="AH106" s="4">
        <v>0</v>
      </c>
      <c r="AI106" s="11" t="s">
        <v>798</v>
      </c>
      <c r="AJ106" s="4">
        <v>15.028260869565216</v>
      </c>
      <c r="AK106" s="4">
        <v>0</v>
      </c>
      <c r="AL106" s="11" t="s">
        <v>798</v>
      </c>
      <c r="AM106" s="1">
        <v>235150</v>
      </c>
      <c r="AN106" s="1">
        <v>5</v>
      </c>
      <c r="AX106"/>
      <c r="AY106"/>
    </row>
    <row r="107" spans="1:51" x14ac:dyDescent="0.25">
      <c r="A107" t="s">
        <v>433</v>
      </c>
      <c r="B107" t="s">
        <v>210</v>
      </c>
      <c r="C107" t="s">
        <v>695</v>
      </c>
      <c r="D107" t="s">
        <v>474</v>
      </c>
      <c r="E107" s="4">
        <v>95.478260869565219</v>
      </c>
      <c r="F107" s="4">
        <v>358.39978260869572</v>
      </c>
      <c r="G107" s="4">
        <v>26.943152173913049</v>
      </c>
      <c r="H107" s="11">
        <v>7.5176251441340408E-2</v>
      </c>
      <c r="I107" s="4">
        <v>329.16369565217394</v>
      </c>
      <c r="J107" s="4">
        <v>26.943152173913049</v>
      </c>
      <c r="K107" s="11">
        <v>8.1853352996691886E-2</v>
      </c>
      <c r="L107" s="4">
        <v>78.798152173913053</v>
      </c>
      <c r="M107" s="4">
        <v>0.2459782608695652</v>
      </c>
      <c r="N107" s="11">
        <v>3.1216247346343086E-3</v>
      </c>
      <c r="O107" s="4">
        <v>49.562065217391307</v>
      </c>
      <c r="P107" s="4">
        <v>0.2459782608695652</v>
      </c>
      <c r="Q107" s="9">
        <v>4.9630349298529948E-3</v>
      </c>
      <c r="R107" s="4">
        <v>24.105652173913047</v>
      </c>
      <c r="S107" s="4">
        <v>0</v>
      </c>
      <c r="T107" s="11">
        <v>0</v>
      </c>
      <c r="U107" s="4">
        <v>5.1304347826086953</v>
      </c>
      <c r="V107" s="4">
        <v>0</v>
      </c>
      <c r="W107" s="11">
        <v>0</v>
      </c>
      <c r="X107" s="4">
        <v>100.07652173913044</v>
      </c>
      <c r="Y107" s="4">
        <v>2.1060869565217395</v>
      </c>
      <c r="Z107" s="11">
        <v>2.1044765744473795E-2</v>
      </c>
      <c r="AA107" s="4">
        <v>0</v>
      </c>
      <c r="AB107" s="4">
        <v>0</v>
      </c>
      <c r="AC107" s="11" t="s">
        <v>798</v>
      </c>
      <c r="AD107" s="4">
        <v>158.69108695652179</v>
      </c>
      <c r="AE107" s="4">
        <v>24.591086956521746</v>
      </c>
      <c r="AF107" s="11">
        <v>0.15496199205730576</v>
      </c>
      <c r="AG107" s="4">
        <v>20.834021739130431</v>
      </c>
      <c r="AH107" s="4">
        <v>0</v>
      </c>
      <c r="AI107" s="11">
        <v>0</v>
      </c>
      <c r="AJ107" s="4">
        <v>0</v>
      </c>
      <c r="AK107" s="4">
        <v>0</v>
      </c>
      <c r="AL107" s="11" t="s">
        <v>798</v>
      </c>
      <c r="AM107" s="1">
        <v>235439</v>
      </c>
      <c r="AN107" s="1">
        <v>5</v>
      </c>
      <c r="AX107"/>
      <c r="AY107"/>
    </row>
    <row r="108" spans="1:51" x14ac:dyDescent="0.25">
      <c r="A108" t="s">
        <v>433</v>
      </c>
      <c r="B108" t="s">
        <v>388</v>
      </c>
      <c r="C108" t="s">
        <v>746</v>
      </c>
      <c r="D108" t="s">
        <v>541</v>
      </c>
      <c r="E108" s="4">
        <v>29.576086956521738</v>
      </c>
      <c r="F108" s="4">
        <v>119.62489130434783</v>
      </c>
      <c r="G108" s="4">
        <v>3.2065217391304346</v>
      </c>
      <c r="H108" s="11">
        <v>2.6804803784293112E-2</v>
      </c>
      <c r="I108" s="4">
        <v>93.897282608695662</v>
      </c>
      <c r="J108" s="4">
        <v>0</v>
      </c>
      <c r="K108" s="11">
        <v>0</v>
      </c>
      <c r="L108" s="4">
        <v>16.84771739130435</v>
      </c>
      <c r="M108" s="4">
        <v>3.2065217391304346</v>
      </c>
      <c r="N108" s="11">
        <v>0.19032380854070022</v>
      </c>
      <c r="O108" s="4">
        <v>7.4690217391304348</v>
      </c>
      <c r="P108" s="4">
        <v>0</v>
      </c>
      <c r="Q108" s="9">
        <v>0</v>
      </c>
      <c r="R108" s="4">
        <v>3.2065217391304346</v>
      </c>
      <c r="S108" s="4">
        <v>3.2065217391304346</v>
      </c>
      <c r="T108" s="11">
        <v>1</v>
      </c>
      <c r="U108" s="4">
        <v>6.172173913043479</v>
      </c>
      <c r="V108" s="4">
        <v>0</v>
      </c>
      <c r="W108" s="11">
        <v>0</v>
      </c>
      <c r="X108" s="4">
        <v>9.029347826086962</v>
      </c>
      <c r="Y108" s="4">
        <v>0</v>
      </c>
      <c r="Z108" s="11">
        <v>0</v>
      </c>
      <c r="AA108" s="4">
        <v>16.348913043478259</v>
      </c>
      <c r="AB108" s="4">
        <v>0</v>
      </c>
      <c r="AC108" s="11">
        <v>0</v>
      </c>
      <c r="AD108" s="4">
        <v>51.475000000000009</v>
      </c>
      <c r="AE108" s="4">
        <v>0</v>
      </c>
      <c r="AF108" s="11">
        <v>0</v>
      </c>
      <c r="AG108" s="4">
        <v>25.923913043478247</v>
      </c>
      <c r="AH108" s="4">
        <v>0</v>
      </c>
      <c r="AI108" s="11">
        <v>0</v>
      </c>
      <c r="AJ108" s="4">
        <v>0</v>
      </c>
      <c r="AK108" s="4">
        <v>0</v>
      </c>
      <c r="AL108" s="11" t="s">
        <v>798</v>
      </c>
      <c r="AM108" s="1">
        <v>235705</v>
      </c>
      <c r="AN108" s="1">
        <v>5</v>
      </c>
      <c r="AX108"/>
      <c r="AY108"/>
    </row>
    <row r="109" spans="1:51" x14ac:dyDescent="0.25">
      <c r="A109" t="s">
        <v>433</v>
      </c>
      <c r="B109" t="s">
        <v>93</v>
      </c>
      <c r="C109" t="s">
        <v>629</v>
      </c>
      <c r="D109" t="s">
        <v>474</v>
      </c>
      <c r="E109" s="4">
        <v>114.23913043478261</v>
      </c>
      <c r="F109" s="4">
        <v>349.88695652173902</v>
      </c>
      <c r="G109" s="4">
        <v>0</v>
      </c>
      <c r="H109" s="11">
        <v>0</v>
      </c>
      <c r="I109" s="4">
        <v>324.33913043478253</v>
      </c>
      <c r="J109" s="4">
        <v>0</v>
      </c>
      <c r="K109" s="11">
        <v>0</v>
      </c>
      <c r="L109" s="4">
        <v>41.560869565217388</v>
      </c>
      <c r="M109" s="4">
        <v>0</v>
      </c>
      <c r="N109" s="11">
        <v>0</v>
      </c>
      <c r="O109" s="4">
        <v>25.232608695652171</v>
      </c>
      <c r="P109" s="4">
        <v>0</v>
      </c>
      <c r="Q109" s="9">
        <v>0</v>
      </c>
      <c r="R109" s="4">
        <v>13.356521739130432</v>
      </c>
      <c r="S109" s="4">
        <v>0</v>
      </c>
      <c r="T109" s="11">
        <v>0</v>
      </c>
      <c r="U109" s="4">
        <v>2.9717391304347824</v>
      </c>
      <c r="V109" s="4">
        <v>0</v>
      </c>
      <c r="W109" s="11">
        <v>0</v>
      </c>
      <c r="X109" s="4">
        <v>98.226086956521712</v>
      </c>
      <c r="Y109" s="4">
        <v>0</v>
      </c>
      <c r="Z109" s="11">
        <v>0</v>
      </c>
      <c r="AA109" s="4">
        <v>9.2195652173913061</v>
      </c>
      <c r="AB109" s="4">
        <v>0</v>
      </c>
      <c r="AC109" s="11">
        <v>0</v>
      </c>
      <c r="AD109" s="4">
        <v>191.78478260869559</v>
      </c>
      <c r="AE109" s="4">
        <v>0</v>
      </c>
      <c r="AF109" s="11">
        <v>0</v>
      </c>
      <c r="AG109" s="4">
        <v>9.0956521739130434</v>
      </c>
      <c r="AH109" s="4">
        <v>0</v>
      </c>
      <c r="AI109" s="11">
        <v>0</v>
      </c>
      <c r="AJ109" s="4">
        <v>0</v>
      </c>
      <c r="AK109" s="4">
        <v>0</v>
      </c>
      <c r="AL109" s="11" t="s">
        <v>798</v>
      </c>
      <c r="AM109" s="1">
        <v>235234</v>
      </c>
      <c r="AN109" s="1">
        <v>5</v>
      </c>
      <c r="AX109"/>
      <c r="AY109"/>
    </row>
    <row r="110" spans="1:51" x14ac:dyDescent="0.25">
      <c r="A110" t="s">
        <v>433</v>
      </c>
      <c r="B110" t="s">
        <v>274</v>
      </c>
      <c r="C110" t="s">
        <v>671</v>
      </c>
      <c r="D110" t="s">
        <v>482</v>
      </c>
      <c r="E110" s="4">
        <v>32.75</v>
      </c>
      <c r="F110" s="4">
        <v>110.45999999999998</v>
      </c>
      <c r="G110" s="4">
        <v>1.5940217391304348</v>
      </c>
      <c r="H110" s="11">
        <v>1.4430759905218495E-2</v>
      </c>
      <c r="I110" s="4">
        <v>98.780869565217372</v>
      </c>
      <c r="J110" s="4">
        <v>0.82608695652173914</v>
      </c>
      <c r="K110" s="11">
        <v>8.3628232891424167E-3</v>
      </c>
      <c r="L110" s="4">
        <v>22.011739130434783</v>
      </c>
      <c r="M110" s="4">
        <v>0.87119565217391315</v>
      </c>
      <c r="N110" s="11">
        <v>3.9578683311276598E-2</v>
      </c>
      <c r="O110" s="4">
        <v>10.332608695652175</v>
      </c>
      <c r="P110" s="4">
        <v>0.10326086956521739</v>
      </c>
      <c r="Q110" s="9">
        <v>9.9936881969282555E-3</v>
      </c>
      <c r="R110" s="4">
        <v>8.5416304347826095</v>
      </c>
      <c r="S110" s="4">
        <v>0</v>
      </c>
      <c r="T110" s="11">
        <v>0</v>
      </c>
      <c r="U110" s="4">
        <v>3.1374999999999997</v>
      </c>
      <c r="V110" s="4">
        <v>0.76793478260869574</v>
      </c>
      <c r="W110" s="11">
        <v>0.24476009007448471</v>
      </c>
      <c r="X110" s="4">
        <v>24.817391304347826</v>
      </c>
      <c r="Y110" s="4">
        <v>0.72282608695652173</v>
      </c>
      <c r="Z110" s="11">
        <v>2.9125788367203923E-2</v>
      </c>
      <c r="AA110" s="4">
        <v>0</v>
      </c>
      <c r="AB110" s="4">
        <v>0</v>
      </c>
      <c r="AC110" s="11" t="s">
        <v>798</v>
      </c>
      <c r="AD110" s="4">
        <v>57.88228260869564</v>
      </c>
      <c r="AE110" s="4">
        <v>0</v>
      </c>
      <c r="AF110" s="11">
        <v>0</v>
      </c>
      <c r="AG110" s="4">
        <v>5.7485869565217396</v>
      </c>
      <c r="AH110" s="4">
        <v>0</v>
      </c>
      <c r="AI110" s="11">
        <v>0</v>
      </c>
      <c r="AJ110" s="4">
        <v>0</v>
      </c>
      <c r="AK110" s="4">
        <v>0</v>
      </c>
      <c r="AL110" s="11" t="s">
        <v>798</v>
      </c>
      <c r="AM110" s="1">
        <v>235525</v>
      </c>
      <c r="AN110" s="1">
        <v>5</v>
      </c>
      <c r="AX110"/>
      <c r="AY110"/>
    </row>
    <row r="111" spans="1:51" x14ac:dyDescent="0.25">
      <c r="A111" t="s">
        <v>433</v>
      </c>
      <c r="B111" t="s">
        <v>360</v>
      </c>
      <c r="C111" t="s">
        <v>742</v>
      </c>
      <c r="D111" t="s">
        <v>465</v>
      </c>
      <c r="E111" s="4">
        <v>64.532608695652172</v>
      </c>
      <c r="F111" s="4">
        <v>248.52097826086953</v>
      </c>
      <c r="G111" s="4">
        <v>1.2282608695652173</v>
      </c>
      <c r="H111" s="11">
        <v>4.942282451004705E-3</v>
      </c>
      <c r="I111" s="4">
        <v>240.73597826086953</v>
      </c>
      <c r="J111" s="4">
        <v>8.6956521739130432E-2</v>
      </c>
      <c r="K111" s="11">
        <v>3.6121115907694298E-4</v>
      </c>
      <c r="L111" s="4">
        <v>40.41434782608696</v>
      </c>
      <c r="M111" s="4">
        <v>1.1413043478260869</v>
      </c>
      <c r="N111" s="11">
        <v>2.8240078319150534E-2</v>
      </c>
      <c r="O111" s="4">
        <v>33.126630434782612</v>
      </c>
      <c r="P111" s="4">
        <v>0</v>
      </c>
      <c r="Q111" s="9">
        <v>0</v>
      </c>
      <c r="R111" s="4">
        <v>2.0268478260869562</v>
      </c>
      <c r="S111" s="4">
        <v>0</v>
      </c>
      <c r="T111" s="11">
        <v>0</v>
      </c>
      <c r="U111" s="4">
        <v>5.2608695652173916</v>
      </c>
      <c r="V111" s="4">
        <v>1.1413043478260869</v>
      </c>
      <c r="W111" s="11">
        <v>0.21694214876033055</v>
      </c>
      <c r="X111" s="4">
        <v>77.82695652173912</v>
      </c>
      <c r="Y111" s="4">
        <v>0</v>
      </c>
      <c r="Z111" s="11">
        <v>0</v>
      </c>
      <c r="AA111" s="4">
        <v>0.49728260869565216</v>
      </c>
      <c r="AB111" s="4">
        <v>0</v>
      </c>
      <c r="AC111" s="11">
        <v>0</v>
      </c>
      <c r="AD111" s="4">
        <v>98.319565217391286</v>
      </c>
      <c r="AE111" s="4">
        <v>8.6956521739130432E-2</v>
      </c>
      <c r="AF111" s="11">
        <v>8.8442744378358076E-4</v>
      </c>
      <c r="AG111" s="4">
        <v>31.462826086956522</v>
      </c>
      <c r="AH111" s="4">
        <v>0</v>
      </c>
      <c r="AI111" s="11">
        <v>0</v>
      </c>
      <c r="AJ111" s="4">
        <v>0</v>
      </c>
      <c r="AK111" s="4">
        <v>0</v>
      </c>
      <c r="AL111" s="11" t="s">
        <v>798</v>
      </c>
      <c r="AM111" s="1">
        <v>235644</v>
      </c>
      <c r="AN111" s="1">
        <v>5</v>
      </c>
      <c r="AX111"/>
      <c r="AY111"/>
    </row>
    <row r="112" spans="1:51" x14ac:dyDescent="0.25">
      <c r="A112" t="s">
        <v>433</v>
      </c>
      <c r="B112" t="s">
        <v>271</v>
      </c>
      <c r="C112" t="s">
        <v>714</v>
      </c>
      <c r="D112" t="s">
        <v>485</v>
      </c>
      <c r="E112" s="4">
        <v>36.402173913043477</v>
      </c>
      <c r="F112" s="4">
        <v>141.72423913043477</v>
      </c>
      <c r="G112" s="4">
        <v>1.7146739130434783</v>
      </c>
      <c r="H112" s="11">
        <v>1.2098663739978819E-2</v>
      </c>
      <c r="I112" s="4">
        <v>126.43228260869564</v>
      </c>
      <c r="J112" s="4">
        <v>1.7146739130434783</v>
      </c>
      <c r="K112" s="11">
        <v>1.3561994434209069E-2</v>
      </c>
      <c r="L112" s="4">
        <v>44.279130434782608</v>
      </c>
      <c r="M112" s="4">
        <v>0</v>
      </c>
      <c r="N112" s="11">
        <v>0</v>
      </c>
      <c r="O112" s="4">
        <v>28.987173913043481</v>
      </c>
      <c r="P112" s="4">
        <v>0</v>
      </c>
      <c r="Q112" s="9">
        <v>0</v>
      </c>
      <c r="R112" s="4">
        <v>9.9006521739130431</v>
      </c>
      <c r="S112" s="4">
        <v>0</v>
      </c>
      <c r="T112" s="11">
        <v>0</v>
      </c>
      <c r="U112" s="4">
        <v>5.3913043478260869</v>
      </c>
      <c r="V112" s="4">
        <v>0</v>
      </c>
      <c r="W112" s="11">
        <v>0</v>
      </c>
      <c r="X112" s="4">
        <v>12.817717391304347</v>
      </c>
      <c r="Y112" s="4">
        <v>0</v>
      </c>
      <c r="Z112" s="11">
        <v>0</v>
      </c>
      <c r="AA112" s="4">
        <v>0</v>
      </c>
      <c r="AB112" s="4">
        <v>0</v>
      </c>
      <c r="AC112" s="11" t="s">
        <v>798</v>
      </c>
      <c r="AD112" s="4">
        <v>82.234456521739119</v>
      </c>
      <c r="AE112" s="4">
        <v>1.7146739130434783</v>
      </c>
      <c r="AF112" s="11">
        <v>2.0851039644071766E-2</v>
      </c>
      <c r="AG112" s="4">
        <v>2.3929347826086955</v>
      </c>
      <c r="AH112" s="4">
        <v>0</v>
      </c>
      <c r="AI112" s="11">
        <v>0</v>
      </c>
      <c r="AJ112" s="4">
        <v>0</v>
      </c>
      <c r="AK112" s="4">
        <v>0</v>
      </c>
      <c r="AL112" s="11" t="s">
        <v>798</v>
      </c>
      <c r="AM112" s="1">
        <v>235522</v>
      </c>
      <c r="AN112" s="1">
        <v>5</v>
      </c>
      <c r="AX112"/>
      <c r="AY112"/>
    </row>
    <row r="113" spans="1:51" x14ac:dyDescent="0.25">
      <c r="A113" t="s">
        <v>433</v>
      </c>
      <c r="B113" t="s">
        <v>78</v>
      </c>
      <c r="C113" t="s">
        <v>634</v>
      </c>
      <c r="D113" t="s">
        <v>522</v>
      </c>
      <c r="E113" s="4">
        <v>123.72826086956522</v>
      </c>
      <c r="F113" s="4">
        <v>622.05978260869563</v>
      </c>
      <c r="G113" s="4">
        <v>0</v>
      </c>
      <c r="H113" s="11">
        <v>0</v>
      </c>
      <c r="I113" s="4">
        <v>599.69021739130437</v>
      </c>
      <c r="J113" s="4">
        <v>0</v>
      </c>
      <c r="K113" s="11">
        <v>0</v>
      </c>
      <c r="L113" s="4">
        <v>107.05978260869566</v>
      </c>
      <c r="M113" s="4">
        <v>0</v>
      </c>
      <c r="N113" s="11">
        <v>0</v>
      </c>
      <c r="O113" s="4">
        <v>90.377717391304344</v>
      </c>
      <c r="P113" s="4">
        <v>0</v>
      </c>
      <c r="Q113" s="9">
        <v>0</v>
      </c>
      <c r="R113" s="4">
        <v>11.790760869565217</v>
      </c>
      <c r="S113" s="4">
        <v>0</v>
      </c>
      <c r="T113" s="11">
        <v>0</v>
      </c>
      <c r="U113" s="4">
        <v>4.8913043478260869</v>
      </c>
      <c r="V113" s="4">
        <v>0</v>
      </c>
      <c r="W113" s="11">
        <v>0</v>
      </c>
      <c r="X113" s="4">
        <v>92.377717391304344</v>
      </c>
      <c r="Y113" s="4">
        <v>0</v>
      </c>
      <c r="Z113" s="11">
        <v>0</v>
      </c>
      <c r="AA113" s="4">
        <v>5.6875</v>
      </c>
      <c r="AB113" s="4">
        <v>0</v>
      </c>
      <c r="AC113" s="11">
        <v>0</v>
      </c>
      <c r="AD113" s="4">
        <v>364.89673913043481</v>
      </c>
      <c r="AE113" s="4">
        <v>0</v>
      </c>
      <c r="AF113" s="11">
        <v>0</v>
      </c>
      <c r="AG113" s="4">
        <v>52.038043478260867</v>
      </c>
      <c r="AH113" s="4">
        <v>0</v>
      </c>
      <c r="AI113" s="11">
        <v>0</v>
      </c>
      <c r="AJ113" s="4">
        <v>0</v>
      </c>
      <c r="AK113" s="4">
        <v>0</v>
      </c>
      <c r="AL113" s="11" t="s">
        <v>798</v>
      </c>
      <c r="AM113" s="1">
        <v>235197</v>
      </c>
      <c r="AN113" s="1">
        <v>5</v>
      </c>
      <c r="AX113"/>
      <c r="AY113"/>
    </row>
    <row r="114" spans="1:51" x14ac:dyDescent="0.25">
      <c r="A114" t="s">
        <v>433</v>
      </c>
      <c r="B114" t="s">
        <v>304</v>
      </c>
      <c r="C114" t="s">
        <v>634</v>
      </c>
      <c r="D114" t="s">
        <v>522</v>
      </c>
      <c r="E114" s="4">
        <v>30.141304347826086</v>
      </c>
      <c r="F114" s="4">
        <v>137.76413043478263</v>
      </c>
      <c r="G114" s="4">
        <v>6.5217391304347823</v>
      </c>
      <c r="H114" s="11">
        <v>4.733989253844393E-2</v>
      </c>
      <c r="I114" s="4">
        <v>127.00108695652176</v>
      </c>
      <c r="J114" s="4">
        <v>6.5217391304347823</v>
      </c>
      <c r="K114" s="11">
        <v>5.1351837111972672E-2</v>
      </c>
      <c r="L114" s="4">
        <v>34.455978260869571</v>
      </c>
      <c r="M114" s="4">
        <v>0</v>
      </c>
      <c r="N114" s="11">
        <v>0</v>
      </c>
      <c r="O114" s="4">
        <v>23.692934782608706</v>
      </c>
      <c r="P114" s="4">
        <v>0</v>
      </c>
      <c r="Q114" s="9">
        <v>0</v>
      </c>
      <c r="R114" s="4">
        <v>10.763043478260867</v>
      </c>
      <c r="S114" s="4">
        <v>0</v>
      </c>
      <c r="T114" s="11">
        <v>0</v>
      </c>
      <c r="U114" s="4">
        <v>0</v>
      </c>
      <c r="V114" s="4">
        <v>0</v>
      </c>
      <c r="W114" s="11" t="s">
        <v>798</v>
      </c>
      <c r="X114" s="4">
        <v>30.084782608695654</v>
      </c>
      <c r="Y114" s="4">
        <v>6.5217391304347823</v>
      </c>
      <c r="Z114" s="11">
        <v>0.21677866897897244</v>
      </c>
      <c r="AA114" s="4">
        <v>0</v>
      </c>
      <c r="AB114" s="4">
        <v>0</v>
      </c>
      <c r="AC114" s="11" t="s">
        <v>798</v>
      </c>
      <c r="AD114" s="4">
        <v>68.578804347826093</v>
      </c>
      <c r="AE114" s="4">
        <v>0</v>
      </c>
      <c r="AF114" s="11">
        <v>0</v>
      </c>
      <c r="AG114" s="4">
        <v>4.644565217391305</v>
      </c>
      <c r="AH114" s="4">
        <v>0</v>
      </c>
      <c r="AI114" s="11">
        <v>0</v>
      </c>
      <c r="AJ114" s="4">
        <v>0</v>
      </c>
      <c r="AK114" s="4">
        <v>0</v>
      </c>
      <c r="AL114" s="11" t="s">
        <v>798</v>
      </c>
      <c r="AM114" s="1">
        <v>235567</v>
      </c>
      <c r="AN114" s="1">
        <v>5</v>
      </c>
      <c r="AX114"/>
      <c r="AY114"/>
    </row>
    <row r="115" spans="1:51" x14ac:dyDescent="0.25">
      <c r="A115" t="s">
        <v>433</v>
      </c>
      <c r="B115" t="s">
        <v>211</v>
      </c>
      <c r="C115" t="s">
        <v>601</v>
      </c>
      <c r="D115" t="s">
        <v>470</v>
      </c>
      <c r="E115" s="4">
        <v>67.826086956521735</v>
      </c>
      <c r="F115" s="4">
        <v>372.36141304347825</v>
      </c>
      <c r="G115" s="4">
        <v>0</v>
      </c>
      <c r="H115" s="11">
        <v>0</v>
      </c>
      <c r="I115" s="4">
        <v>342.03260869565213</v>
      </c>
      <c r="J115" s="4">
        <v>0</v>
      </c>
      <c r="K115" s="11">
        <v>0</v>
      </c>
      <c r="L115" s="4">
        <v>64.016304347826079</v>
      </c>
      <c r="M115" s="4">
        <v>0</v>
      </c>
      <c r="N115" s="11">
        <v>0</v>
      </c>
      <c r="O115" s="4">
        <v>38.209239130434781</v>
      </c>
      <c r="P115" s="4">
        <v>0</v>
      </c>
      <c r="Q115" s="9">
        <v>0</v>
      </c>
      <c r="R115" s="4">
        <v>20.589673913043477</v>
      </c>
      <c r="S115" s="4">
        <v>0</v>
      </c>
      <c r="T115" s="11">
        <v>0</v>
      </c>
      <c r="U115" s="4">
        <v>5.2173913043478262</v>
      </c>
      <c r="V115" s="4">
        <v>0</v>
      </c>
      <c r="W115" s="11">
        <v>0</v>
      </c>
      <c r="X115" s="4">
        <v>70.399456521739125</v>
      </c>
      <c r="Y115" s="4">
        <v>0</v>
      </c>
      <c r="Z115" s="11">
        <v>0</v>
      </c>
      <c r="AA115" s="4">
        <v>4.5217391304347823</v>
      </c>
      <c r="AB115" s="4">
        <v>0</v>
      </c>
      <c r="AC115" s="11">
        <v>0</v>
      </c>
      <c r="AD115" s="4">
        <v>233.42391304347825</v>
      </c>
      <c r="AE115" s="4">
        <v>0</v>
      </c>
      <c r="AF115" s="11">
        <v>0</v>
      </c>
      <c r="AG115" s="4">
        <v>0</v>
      </c>
      <c r="AH115" s="4">
        <v>0</v>
      </c>
      <c r="AI115" s="11" t="s">
        <v>798</v>
      </c>
      <c r="AJ115" s="4">
        <v>0</v>
      </c>
      <c r="AK115" s="4">
        <v>0</v>
      </c>
      <c r="AL115" s="11" t="s">
        <v>798</v>
      </c>
      <c r="AM115" s="1">
        <v>235440</v>
      </c>
      <c r="AN115" s="1">
        <v>5</v>
      </c>
      <c r="AX115"/>
      <c r="AY115"/>
    </row>
    <row r="116" spans="1:51" x14ac:dyDescent="0.25">
      <c r="A116" t="s">
        <v>433</v>
      </c>
      <c r="B116" t="s">
        <v>284</v>
      </c>
      <c r="C116" t="s">
        <v>601</v>
      </c>
      <c r="D116" t="s">
        <v>470</v>
      </c>
      <c r="E116" s="4">
        <v>34.684782608695649</v>
      </c>
      <c r="F116" s="4">
        <v>195.94836956521738</v>
      </c>
      <c r="G116" s="4">
        <v>0</v>
      </c>
      <c r="H116" s="11">
        <v>0</v>
      </c>
      <c r="I116" s="4">
        <v>181.19293478260869</v>
      </c>
      <c r="J116" s="4">
        <v>0</v>
      </c>
      <c r="K116" s="11">
        <v>0</v>
      </c>
      <c r="L116" s="4">
        <v>33.260869565217391</v>
      </c>
      <c r="M116" s="4">
        <v>0</v>
      </c>
      <c r="N116" s="11">
        <v>0</v>
      </c>
      <c r="O116" s="4">
        <v>18.505434782608695</v>
      </c>
      <c r="P116" s="4">
        <v>0</v>
      </c>
      <c r="Q116" s="9">
        <v>0</v>
      </c>
      <c r="R116" s="4">
        <v>9.9728260869565215</v>
      </c>
      <c r="S116" s="4">
        <v>0</v>
      </c>
      <c r="T116" s="11">
        <v>0</v>
      </c>
      <c r="U116" s="4">
        <v>4.7826086956521738</v>
      </c>
      <c r="V116" s="4">
        <v>0</v>
      </c>
      <c r="W116" s="11">
        <v>0</v>
      </c>
      <c r="X116" s="4">
        <v>43.891304347826086</v>
      </c>
      <c r="Y116" s="4">
        <v>0</v>
      </c>
      <c r="Z116" s="11">
        <v>0</v>
      </c>
      <c r="AA116" s="4">
        <v>0</v>
      </c>
      <c r="AB116" s="4">
        <v>0</v>
      </c>
      <c r="AC116" s="11" t="s">
        <v>798</v>
      </c>
      <c r="AD116" s="4">
        <v>118.79619565217391</v>
      </c>
      <c r="AE116" s="4">
        <v>0</v>
      </c>
      <c r="AF116" s="11">
        <v>0</v>
      </c>
      <c r="AG116" s="4">
        <v>0</v>
      </c>
      <c r="AH116" s="4">
        <v>0</v>
      </c>
      <c r="AI116" s="11" t="s">
        <v>798</v>
      </c>
      <c r="AJ116" s="4">
        <v>0</v>
      </c>
      <c r="AK116" s="4">
        <v>0</v>
      </c>
      <c r="AL116" s="11" t="s">
        <v>798</v>
      </c>
      <c r="AM116" s="1">
        <v>235540</v>
      </c>
      <c r="AN116" s="1">
        <v>5</v>
      </c>
      <c r="AX116"/>
      <c r="AY116"/>
    </row>
    <row r="117" spans="1:51" x14ac:dyDescent="0.25">
      <c r="A117" t="s">
        <v>433</v>
      </c>
      <c r="B117" t="s">
        <v>119</v>
      </c>
      <c r="C117" t="s">
        <v>653</v>
      </c>
      <c r="D117" t="s">
        <v>491</v>
      </c>
      <c r="E117" s="4">
        <v>81.445652173913047</v>
      </c>
      <c r="F117" s="4">
        <v>294.36315217391308</v>
      </c>
      <c r="G117" s="4">
        <v>34.978260869565219</v>
      </c>
      <c r="H117" s="11">
        <v>0.11882690007647312</v>
      </c>
      <c r="I117" s="4">
        <v>277.50717391304352</v>
      </c>
      <c r="J117" s="4">
        <v>34.978260869565219</v>
      </c>
      <c r="K117" s="11">
        <v>0.12604452842190525</v>
      </c>
      <c r="L117" s="4">
        <v>67.163369565217394</v>
      </c>
      <c r="M117" s="4">
        <v>1</v>
      </c>
      <c r="N117" s="11">
        <v>1.4889068348915607E-2</v>
      </c>
      <c r="O117" s="4">
        <v>50.307391304347831</v>
      </c>
      <c r="P117" s="4">
        <v>1</v>
      </c>
      <c r="Q117" s="9">
        <v>1.9877794774732727E-2</v>
      </c>
      <c r="R117" s="4">
        <v>11.8125</v>
      </c>
      <c r="S117" s="4">
        <v>0</v>
      </c>
      <c r="T117" s="11">
        <v>0</v>
      </c>
      <c r="U117" s="4">
        <v>5.0434782608695654</v>
      </c>
      <c r="V117" s="4">
        <v>0</v>
      </c>
      <c r="W117" s="11">
        <v>0</v>
      </c>
      <c r="X117" s="4">
        <v>69.633695652173913</v>
      </c>
      <c r="Y117" s="4">
        <v>8.5434782608695645</v>
      </c>
      <c r="Z117" s="11">
        <v>0.12269172533287544</v>
      </c>
      <c r="AA117" s="4">
        <v>0</v>
      </c>
      <c r="AB117" s="4">
        <v>0</v>
      </c>
      <c r="AC117" s="11" t="s">
        <v>798</v>
      </c>
      <c r="AD117" s="4">
        <v>154.96608695652174</v>
      </c>
      <c r="AE117" s="4">
        <v>25.434782608695652</v>
      </c>
      <c r="AF117" s="11">
        <v>0.16413128258076101</v>
      </c>
      <c r="AG117" s="4">
        <v>2.6</v>
      </c>
      <c r="AH117" s="4">
        <v>0</v>
      </c>
      <c r="AI117" s="11">
        <v>0</v>
      </c>
      <c r="AJ117" s="4">
        <v>0</v>
      </c>
      <c r="AK117" s="4">
        <v>0</v>
      </c>
      <c r="AL117" s="11" t="s">
        <v>798</v>
      </c>
      <c r="AM117" s="1">
        <v>235279</v>
      </c>
      <c r="AN117" s="1">
        <v>5</v>
      </c>
      <c r="AX117"/>
      <c r="AY117"/>
    </row>
    <row r="118" spans="1:51" x14ac:dyDescent="0.25">
      <c r="A118" t="s">
        <v>433</v>
      </c>
      <c r="B118" t="s">
        <v>40</v>
      </c>
      <c r="C118" t="s">
        <v>608</v>
      </c>
      <c r="D118" t="s">
        <v>506</v>
      </c>
      <c r="E118" s="4">
        <v>77.967391304347828</v>
      </c>
      <c r="F118" s="4">
        <v>313.06565217391307</v>
      </c>
      <c r="G118" s="4">
        <v>8.1494565217391308</v>
      </c>
      <c r="H118" s="11">
        <v>2.6031142238535882E-2</v>
      </c>
      <c r="I118" s="4">
        <v>302.23413043478263</v>
      </c>
      <c r="J118" s="4">
        <v>8.1494565217391308</v>
      </c>
      <c r="K118" s="11">
        <v>2.6964051048819767E-2</v>
      </c>
      <c r="L118" s="4">
        <v>58.291630434782611</v>
      </c>
      <c r="M118" s="4">
        <v>6.8369565217391308</v>
      </c>
      <c r="N118" s="11">
        <v>0.11728881952252822</v>
      </c>
      <c r="O118" s="4">
        <v>47.460108695652174</v>
      </c>
      <c r="P118" s="4">
        <v>6.8369565217391308</v>
      </c>
      <c r="Q118" s="9">
        <v>0.14405690820437303</v>
      </c>
      <c r="R118" s="4">
        <v>5.8586956521739131</v>
      </c>
      <c r="S118" s="4">
        <v>0</v>
      </c>
      <c r="T118" s="11">
        <v>0</v>
      </c>
      <c r="U118" s="4">
        <v>4.9728260869565215</v>
      </c>
      <c r="V118" s="4">
        <v>0</v>
      </c>
      <c r="W118" s="11">
        <v>0</v>
      </c>
      <c r="X118" s="4">
        <v>67.755434782608702</v>
      </c>
      <c r="Y118" s="4">
        <v>1.3125</v>
      </c>
      <c r="Z118" s="11">
        <v>1.9371139809096011E-2</v>
      </c>
      <c r="AA118" s="4">
        <v>0</v>
      </c>
      <c r="AB118" s="4">
        <v>0</v>
      </c>
      <c r="AC118" s="11" t="s">
        <v>798</v>
      </c>
      <c r="AD118" s="4">
        <v>129.88184782608695</v>
      </c>
      <c r="AE118" s="4">
        <v>0</v>
      </c>
      <c r="AF118" s="11">
        <v>0</v>
      </c>
      <c r="AG118" s="4">
        <v>57.136739130434783</v>
      </c>
      <c r="AH118" s="4">
        <v>0</v>
      </c>
      <c r="AI118" s="11">
        <v>0</v>
      </c>
      <c r="AJ118" s="4">
        <v>0</v>
      </c>
      <c r="AK118" s="4">
        <v>0</v>
      </c>
      <c r="AL118" s="11" t="s">
        <v>798</v>
      </c>
      <c r="AM118" s="1">
        <v>235056</v>
      </c>
      <c r="AN118" s="1">
        <v>5</v>
      </c>
      <c r="AX118"/>
      <c r="AY118"/>
    </row>
    <row r="119" spans="1:51" x14ac:dyDescent="0.25">
      <c r="A119" t="s">
        <v>433</v>
      </c>
      <c r="B119" t="s">
        <v>26</v>
      </c>
      <c r="C119" t="s">
        <v>597</v>
      </c>
      <c r="D119" t="s">
        <v>498</v>
      </c>
      <c r="E119" s="4">
        <v>81.358695652173907</v>
      </c>
      <c r="F119" s="4">
        <v>468.52445652173918</v>
      </c>
      <c r="G119" s="4">
        <v>0</v>
      </c>
      <c r="H119" s="11">
        <v>0</v>
      </c>
      <c r="I119" s="4">
        <v>439.93478260869568</v>
      </c>
      <c r="J119" s="4">
        <v>0</v>
      </c>
      <c r="K119" s="11">
        <v>0</v>
      </c>
      <c r="L119" s="4">
        <v>35.410326086956523</v>
      </c>
      <c r="M119" s="4">
        <v>0</v>
      </c>
      <c r="N119" s="11">
        <v>0</v>
      </c>
      <c r="O119" s="4">
        <v>27.046195652173914</v>
      </c>
      <c r="P119" s="4">
        <v>0</v>
      </c>
      <c r="Q119" s="9">
        <v>0</v>
      </c>
      <c r="R119" s="4">
        <v>4.0597826086956523</v>
      </c>
      <c r="S119" s="4">
        <v>0</v>
      </c>
      <c r="T119" s="11">
        <v>0</v>
      </c>
      <c r="U119" s="4">
        <v>4.3043478260869561</v>
      </c>
      <c r="V119" s="4">
        <v>0</v>
      </c>
      <c r="W119" s="11">
        <v>0</v>
      </c>
      <c r="X119" s="4">
        <v>105.92934782608695</v>
      </c>
      <c r="Y119" s="4">
        <v>0</v>
      </c>
      <c r="Z119" s="11">
        <v>0</v>
      </c>
      <c r="AA119" s="4">
        <v>20.225543478260871</v>
      </c>
      <c r="AB119" s="4">
        <v>0</v>
      </c>
      <c r="AC119" s="11">
        <v>0</v>
      </c>
      <c r="AD119" s="4">
        <v>297</v>
      </c>
      <c r="AE119" s="4">
        <v>0</v>
      </c>
      <c r="AF119" s="11">
        <v>0</v>
      </c>
      <c r="AG119" s="4">
        <v>9.9592391304347831</v>
      </c>
      <c r="AH119" s="4">
        <v>0</v>
      </c>
      <c r="AI119" s="11">
        <v>0</v>
      </c>
      <c r="AJ119" s="4">
        <v>0</v>
      </c>
      <c r="AK119" s="4">
        <v>0</v>
      </c>
      <c r="AL119" s="11" t="s">
        <v>798</v>
      </c>
      <c r="AM119" s="1">
        <v>235028</v>
      </c>
      <c r="AN119" s="1">
        <v>5</v>
      </c>
      <c r="AX119"/>
      <c r="AY119"/>
    </row>
    <row r="120" spans="1:51" x14ac:dyDescent="0.25">
      <c r="A120" t="s">
        <v>433</v>
      </c>
      <c r="B120" t="s">
        <v>318</v>
      </c>
      <c r="C120" t="s">
        <v>729</v>
      </c>
      <c r="D120" t="s">
        <v>471</v>
      </c>
      <c r="E120" s="4">
        <v>35.869565217391305</v>
      </c>
      <c r="F120" s="4">
        <v>155.40836956521738</v>
      </c>
      <c r="G120" s="4">
        <v>0.23369565217391305</v>
      </c>
      <c r="H120" s="11">
        <v>1.50375203618517E-3</v>
      </c>
      <c r="I120" s="4">
        <v>150.43010869565217</v>
      </c>
      <c r="J120" s="4">
        <v>0.23369565217391305</v>
      </c>
      <c r="K120" s="11">
        <v>1.5535164748615746E-3</v>
      </c>
      <c r="L120" s="4">
        <v>30.451086956521742</v>
      </c>
      <c r="M120" s="4">
        <v>0.23369565217391305</v>
      </c>
      <c r="N120" s="11">
        <v>7.6744601106550061E-3</v>
      </c>
      <c r="O120" s="4">
        <v>25.472826086956523</v>
      </c>
      <c r="P120" s="4">
        <v>0.23369565217391305</v>
      </c>
      <c r="Q120" s="9">
        <v>9.1743119266055051E-3</v>
      </c>
      <c r="R120" s="4">
        <v>0</v>
      </c>
      <c r="S120" s="4">
        <v>0</v>
      </c>
      <c r="T120" s="11" t="s">
        <v>798</v>
      </c>
      <c r="U120" s="4">
        <v>4.9782608695652177</v>
      </c>
      <c r="V120" s="4">
        <v>0</v>
      </c>
      <c r="W120" s="11">
        <v>0</v>
      </c>
      <c r="X120" s="4">
        <v>23.3125</v>
      </c>
      <c r="Y120" s="4">
        <v>0</v>
      </c>
      <c r="Z120" s="11">
        <v>0</v>
      </c>
      <c r="AA120" s="4">
        <v>0</v>
      </c>
      <c r="AB120" s="4">
        <v>0</v>
      </c>
      <c r="AC120" s="11" t="s">
        <v>798</v>
      </c>
      <c r="AD120" s="4">
        <v>101.64478260869565</v>
      </c>
      <c r="AE120" s="4">
        <v>0</v>
      </c>
      <c r="AF120" s="11">
        <v>0</v>
      </c>
      <c r="AG120" s="4">
        <v>0</v>
      </c>
      <c r="AH120" s="4">
        <v>0</v>
      </c>
      <c r="AI120" s="11" t="s">
        <v>798</v>
      </c>
      <c r="AJ120" s="4">
        <v>0</v>
      </c>
      <c r="AK120" s="4">
        <v>0</v>
      </c>
      <c r="AL120" s="11" t="s">
        <v>798</v>
      </c>
      <c r="AM120" s="1">
        <v>235592</v>
      </c>
      <c r="AN120" s="1">
        <v>5</v>
      </c>
      <c r="AX120"/>
      <c r="AY120"/>
    </row>
    <row r="121" spans="1:51" x14ac:dyDescent="0.25">
      <c r="A121" t="s">
        <v>433</v>
      </c>
      <c r="B121" t="s">
        <v>363</v>
      </c>
      <c r="C121" t="s">
        <v>566</v>
      </c>
      <c r="D121" t="s">
        <v>465</v>
      </c>
      <c r="E121" s="4">
        <v>41.423913043478258</v>
      </c>
      <c r="F121" s="4">
        <v>181.63315217391306</v>
      </c>
      <c r="G121" s="4">
        <v>0</v>
      </c>
      <c r="H121" s="11">
        <v>0</v>
      </c>
      <c r="I121" s="4">
        <v>159.36956521739131</v>
      </c>
      <c r="J121" s="4">
        <v>0</v>
      </c>
      <c r="K121" s="11">
        <v>0</v>
      </c>
      <c r="L121" s="4">
        <v>32.915760869565219</v>
      </c>
      <c r="M121" s="4">
        <v>0</v>
      </c>
      <c r="N121" s="11">
        <v>0</v>
      </c>
      <c r="O121" s="4">
        <v>18.119565217391305</v>
      </c>
      <c r="P121" s="4">
        <v>0</v>
      </c>
      <c r="Q121" s="9">
        <v>0</v>
      </c>
      <c r="R121" s="4">
        <v>10.657608695652174</v>
      </c>
      <c r="S121" s="4">
        <v>0</v>
      </c>
      <c r="T121" s="11">
        <v>0</v>
      </c>
      <c r="U121" s="4">
        <v>4.1385869565217392</v>
      </c>
      <c r="V121" s="4">
        <v>0</v>
      </c>
      <c r="W121" s="11">
        <v>0</v>
      </c>
      <c r="X121" s="4">
        <v>72.269021739130437</v>
      </c>
      <c r="Y121" s="4">
        <v>0</v>
      </c>
      <c r="Z121" s="11">
        <v>0</v>
      </c>
      <c r="AA121" s="4">
        <v>7.4673913043478262</v>
      </c>
      <c r="AB121" s="4">
        <v>0</v>
      </c>
      <c r="AC121" s="11">
        <v>0</v>
      </c>
      <c r="AD121" s="4">
        <v>68.980978260869563</v>
      </c>
      <c r="AE121" s="4">
        <v>0</v>
      </c>
      <c r="AF121" s="11">
        <v>0</v>
      </c>
      <c r="AG121" s="4">
        <v>0</v>
      </c>
      <c r="AH121" s="4">
        <v>0</v>
      </c>
      <c r="AI121" s="11" t="s">
        <v>798</v>
      </c>
      <c r="AJ121" s="4">
        <v>0</v>
      </c>
      <c r="AK121" s="4">
        <v>0</v>
      </c>
      <c r="AL121" s="11" t="s">
        <v>798</v>
      </c>
      <c r="AM121" s="1">
        <v>235648</v>
      </c>
      <c r="AN121" s="1">
        <v>5</v>
      </c>
      <c r="AX121"/>
      <c r="AY121"/>
    </row>
    <row r="122" spans="1:51" x14ac:dyDescent="0.25">
      <c r="A122" t="s">
        <v>433</v>
      </c>
      <c r="B122" t="s">
        <v>16</v>
      </c>
      <c r="C122" t="s">
        <v>593</v>
      </c>
      <c r="D122" t="s">
        <v>491</v>
      </c>
      <c r="E122" s="4">
        <v>171.96739130434781</v>
      </c>
      <c r="F122" s="4">
        <v>925.13749999999993</v>
      </c>
      <c r="G122" s="4">
        <v>27.300543478260874</v>
      </c>
      <c r="H122" s="11">
        <v>2.9509714478400104E-2</v>
      </c>
      <c r="I122" s="4">
        <v>815.49076086956518</v>
      </c>
      <c r="J122" s="4">
        <v>27.300543478260874</v>
      </c>
      <c r="K122" s="11">
        <v>3.3477440564930565E-2</v>
      </c>
      <c r="L122" s="4">
        <v>160.36195652173916</v>
      </c>
      <c r="M122" s="4">
        <v>0</v>
      </c>
      <c r="N122" s="11">
        <v>0</v>
      </c>
      <c r="O122" s="4">
        <v>84.673913043478265</v>
      </c>
      <c r="P122" s="4">
        <v>0</v>
      </c>
      <c r="Q122" s="9">
        <v>0</v>
      </c>
      <c r="R122" s="4">
        <v>70.470652173913081</v>
      </c>
      <c r="S122" s="4">
        <v>0</v>
      </c>
      <c r="T122" s="11">
        <v>0</v>
      </c>
      <c r="U122" s="4">
        <v>5.2173913043478262</v>
      </c>
      <c r="V122" s="4">
        <v>0</v>
      </c>
      <c r="W122" s="11">
        <v>0</v>
      </c>
      <c r="X122" s="4">
        <v>135.56141304347827</v>
      </c>
      <c r="Y122" s="4">
        <v>10.826630434782611</v>
      </c>
      <c r="Z122" s="11">
        <v>7.9865134124193687E-2</v>
      </c>
      <c r="AA122" s="4">
        <v>33.958695652173908</v>
      </c>
      <c r="AB122" s="4">
        <v>0</v>
      </c>
      <c r="AC122" s="11">
        <v>0</v>
      </c>
      <c r="AD122" s="4">
        <v>592.01304347826078</v>
      </c>
      <c r="AE122" s="4">
        <v>16.473913043478262</v>
      </c>
      <c r="AF122" s="11">
        <v>2.7826942708371591E-2</v>
      </c>
      <c r="AG122" s="4">
        <v>3.2423913043478261</v>
      </c>
      <c r="AH122" s="4">
        <v>0</v>
      </c>
      <c r="AI122" s="11">
        <v>0</v>
      </c>
      <c r="AJ122" s="4">
        <v>0</v>
      </c>
      <c r="AK122" s="4">
        <v>0</v>
      </c>
      <c r="AL122" s="11" t="s">
        <v>798</v>
      </c>
      <c r="AM122" s="1">
        <v>235015</v>
      </c>
      <c r="AN122" s="1">
        <v>5</v>
      </c>
      <c r="AX122"/>
      <c r="AY122"/>
    </row>
    <row r="123" spans="1:51" x14ac:dyDescent="0.25">
      <c r="A123" t="s">
        <v>433</v>
      </c>
      <c r="B123" t="s">
        <v>3</v>
      </c>
      <c r="C123" t="s">
        <v>683</v>
      </c>
      <c r="D123" t="s">
        <v>482</v>
      </c>
      <c r="E123" s="4">
        <v>10.989130434782609</v>
      </c>
      <c r="F123" s="4">
        <v>84.227499999999992</v>
      </c>
      <c r="G123" s="4">
        <v>0</v>
      </c>
      <c r="H123" s="11">
        <v>0</v>
      </c>
      <c r="I123" s="4">
        <v>66.846739130434784</v>
      </c>
      <c r="J123" s="4">
        <v>0</v>
      </c>
      <c r="K123" s="11">
        <v>0</v>
      </c>
      <c r="L123" s="4">
        <v>30.756304347826084</v>
      </c>
      <c r="M123" s="4">
        <v>0</v>
      </c>
      <c r="N123" s="11">
        <v>0</v>
      </c>
      <c r="O123" s="4">
        <v>17.897282608695651</v>
      </c>
      <c r="P123" s="4">
        <v>0</v>
      </c>
      <c r="Q123" s="9">
        <v>0</v>
      </c>
      <c r="R123" s="4">
        <v>4.4242391304347821</v>
      </c>
      <c r="S123" s="4">
        <v>0</v>
      </c>
      <c r="T123" s="11">
        <v>0</v>
      </c>
      <c r="U123" s="4">
        <v>8.4347826086956523</v>
      </c>
      <c r="V123" s="4">
        <v>0</v>
      </c>
      <c r="W123" s="11">
        <v>0</v>
      </c>
      <c r="X123" s="4">
        <v>8.1885869565217391</v>
      </c>
      <c r="Y123" s="4">
        <v>0</v>
      </c>
      <c r="Z123" s="11">
        <v>0</v>
      </c>
      <c r="AA123" s="4">
        <v>4.5217391304347823</v>
      </c>
      <c r="AB123" s="4">
        <v>0</v>
      </c>
      <c r="AC123" s="11">
        <v>0</v>
      </c>
      <c r="AD123" s="4">
        <v>40.760869565217391</v>
      </c>
      <c r="AE123" s="4">
        <v>0</v>
      </c>
      <c r="AF123" s="11">
        <v>0</v>
      </c>
      <c r="AG123" s="4">
        <v>0</v>
      </c>
      <c r="AH123" s="4">
        <v>0</v>
      </c>
      <c r="AI123" s="11" t="s">
        <v>798</v>
      </c>
      <c r="AJ123" s="4">
        <v>0</v>
      </c>
      <c r="AK123" s="4">
        <v>0</v>
      </c>
      <c r="AL123" s="11" t="s">
        <v>798</v>
      </c>
      <c r="AM123" s="1">
        <v>235548</v>
      </c>
      <c r="AN123" s="1">
        <v>5</v>
      </c>
      <c r="AX123"/>
      <c r="AY123"/>
    </row>
    <row r="124" spans="1:51" x14ac:dyDescent="0.25">
      <c r="A124" t="s">
        <v>433</v>
      </c>
      <c r="B124" t="s">
        <v>13</v>
      </c>
      <c r="C124" t="s">
        <v>591</v>
      </c>
      <c r="D124" t="s">
        <v>490</v>
      </c>
      <c r="E124" s="4">
        <v>41.032608695652172</v>
      </c>
      <c r="F124" s="4">
        <v>253.33097826086961</v>
      </c>
      <c r="G124" s="4">
        <v>0</v>
      </c>
      <c r="H124" s="11">
        <v>0</v>
      </c>
      <c r="I124" s="4">
        <v>232.11173913043484</v>
      </c>
      <c r="J124" s="4">
        <v>0</v>
      </c>
      <c r="K124" s="11">
        <v>0</v>
      </c>
      <c r="L124" s="4">
        <v>35.260869565217384</v>
      </c>
      <c r="M124" s="4">
        <v>0</v>
      </c>
      <c r="N124" s="11">
        <v>0</v>
      </c>
      <c r="O124" s="4">
        <v>18.2970652173913</v>
      </c>
      <c r="P124" s="4">
        <v>0</v>
      </c>
      <c r="Q124" s="9">
        <v>0</v>
      </c>
      <c r="R124" s="4">
        <v>13.227934782608694</v>
      </c>
      <c r="S124" s="4">
        <v>0</v>
      </c>
      <c r="T124" s="11">
        <v>0</v>
      </c>
      <c r="U124" s="4">
        <v>3.7358695652173912</v>
      </c>
      <c r="V124" s="4">
        <v>0</v>
      </c>
      <c r="W124" s="11">
        <v>0</v>
      </c>
      <c r="X124" s="4">
        <v>55.249456521739127</v>
      </c>
      <c r="Y124" s="4">
        <v>0</v>
      </c>
      <c r="Z124" s="11">
        <v>0</v>
      </c>
      <c r="AA124" s="4">
        <v>4.2554347826086953</v>
      </c>
      <c r="AB124" s="4">
        <v>0</v>
      </c>
      <c r="AC124" s="11">
        <v>0</v>
      </c>
      <c r="AD124" s="4">
        <v>158.5652173913044</v>
      </c>
      <c r="AE124" s="4">
        <v>0</v>
      </c>
      <c r="AF124" s="11">
        <v>0</v>
      </c>
      <c r="AG124" s="4">
        <v>0</v>
      </c>
      <c r="AH124" s="4">
        <v>0</v>
      </c>
      <c r="AI124" s="11" t="s">
        <v>798</v>
      </c>
      <c r="AJ124" s="4">
        <v>0</v>
      </c>
      <c r="AK124" s="4">
        <v>0</v>
      </c>
      <c r="AL124" s="11" t="s">
        <v>798</v>
      </c>
      <c r="AM124" s="1">
        <v>235011</v>
      </c>
      <c r="AN124" s="1">
        <v>5</v>
      </c>
      <c r="AX124"/>
      <c r="AY124"/>
    </row>
    <row r="125" spans="1:51" x14ac:dyDescent="0.25">
      <c r="A125" t="s">
        <v>433</v>
      </c>
      <c r="B125" t="s">
        <v>107</v>
      </c>
      <c r="C125" t="s">
        <v>648</v>
      </c>
      <c r="D125" t="s">
        <v>526</v>
      </c>
      <c r="E125" s="4">
        <v>114.32394366197182</v>
      </c>
      <c r="F125" s="4">
        <v>469.48929577464781</v>
      </c>
      <c r="G125" s="4">
        <v>21.059859154929576</v>
      </c>
      <c r="H125" s="11">
        <v>4.4856952745176516E-2</v>
      </c>
      <c r="I125" s="4">
        <v>453.95408450704218</v>
      </c>
      <c r="J125" s="4">
        <v>21.059859154929576</v>
      </c>
      <c r="K125" s="11">
        <v>4.6392046847202398E-2</v>
      </c>
      <c r="L125" s="4">
        <v>139.09859154929578</v>
      </c>
      <c r="M125" s="4">
        <v>0</v>
      </c>
      <c r="N125" s="11">
        <v>0</v>
      </c>
      <c r="O125" s="4">
        <v>123.56338028169014</v>
      </c>
      <c r="P125" s="4">
        <v>0</v>
      </c>
      <c r="Q125" s="9">
        <v>0</v>
      </c>
      <c r="R125" s="4">
        <v>10.23943661971831</v>
      </c>
      <c r="S125" s="4">
        <v>0</v>
      </c>
      <c r="T125" s="11">
        <v>0</v>
      </c>
      <c r="U125" s="4">
        <v>5.295774647887324</v>
      </c>
      <c r="V125" s="4">
        <v>0</v>
      </c>
      <c r="W125" s="11">
        <v>0</v>
      </c>
      <c r="X125" s="4">
        <v>40.577464788732392</v>
      </c>
      <c r="Y125" s="4">
        <v>9.179577464788732</v>
      </c>
      <c r="Z125" s="11">
        <v>0.22622353349531413</v>
      </c>
      <c r="AA125" s="4">
        <v>0</v>
      </c>
      <c r="AB125" s="4">
        <v>0</v>
      </c>
      <c r="AC125" s="11" t="s">
        <v>798</v>
      </c>
      <c r="AD125" s="4">
        <v>284.56676056338023</v>
      </c>
      <c r="AE125" s="4">
        <v>11.880281690140846</v>
      </c>
      <c r="AF125" s="11">
        <v>4.1748662656947266E-2</v>
      </c>
      <c r="AG125" s="4">
        <v>5.246478873239437</v>
      </c>
      <c r="AH125" s="4">
        <v>0</v>
      </c>
      <c r="AI125" s="11">
        <v>0</v>
      </c>
      <c r="AJ125" s="4">
        <v>0</v>
      </c>
      <c r="AK125" s="4">
        <v>0</v>
      </c>
      <c r="AL125" s="11" t="s">
        <v>798</v>
      </c>
      <c r="AM125" s="1">
        <v>235257</v>
      </c>
      <c r="AN125" s="1">
        <v>5</v>
      </c>
      <c r="AX125"/>
      <c r="AY125"/>
    </row>
    <row r="126" spans="1:51" x14ac:dyDescent="0.25">
      <c r="A126" t="s">
        <v>433</v>
      </c>
      <c r="B126" t="s">
        <v>326</v>
      </c>
      <c r="C126" t="s">
        <v>731</v>
      </c>
      <c r="D126" t="s">
        <v>526</v>
      </c>
      <c r="E126" s="4">
        <v>53.391304347826086</v>
      </c>
      <c r="F126" s="4">
        <v>169.30326086956524</v>
      </c>
      <c r="G126" s="4">
        <v>0</v>
      </c>
      <c r="H126" s="11">
        <v>0</v>
      </c>
      <c r="I126" s="4">
        <v>158.01315217391306</v>
      </c>
      <c r="J126" s="4">
        <v>0</v>
      </c>
      <c r="K126" s="11">
        <v>0</v>
      </c>
      <c r="L126" s="4">
        <v>39.710760869565227</v>
      </c>
      <c r="M126" s="4">
        <v>0</v>
      </c>
      <c r="N126" s="11">
        <v>0</v>
      </c>
      <c r="O126" s="4">
        <v>28.420652173913052</v>
      </c>
      <c r="P126" s="4">
        <v>0</v>
      </c>
      <c r="Q126" s="9">
        <v>0</v>
      </c>
      <c r="R126" s="4">
        <v>5.8390217391304331</v>
      </c>
      <c r="S126" s="4">
        <v>0</v>
      </c>
      <c r="T126" s="11">
        <v>0</v>
      </c>
      <c r="U126" s="4">
        <v>5.4510869565217392</v>
      </c>
      <c r="V126" s="4">
        <v>0</v>
      </c>
      <c r="W126" s="11">
        <v>0</v>
      </c>
      <c r="X126" s="4">
        <v>19.565978260869564</v>
      </c>
      <c r="Y126" s="4">
        <v>0</v>
      </c>
      <c r="Z126" s="11">
        <v>0</v>
      </c>
      <c r="AA126" s="4">
        <v>0</v>
      </c>
      <c r="AB126" s="4">
        <v>0</v>
      </c>
      <c r="AC126" s="11" t="s">
        <v>798</v>
      </c>
      <c r="AD126" s="4">
        <v>110.02652173913044</v>
      </c>
      <c r="AE126" s="4">
        <v>0</v>
      </c>
      <c r="AF126" s="11">
        <v>0</v>
      </c>
      <c r="AG126" s="4">
        <v>0</v>
      </c>
      <c r="AH126" s="4">
        <v>0</v>
      </c>
      <c r="AI126" s="11" t="s">
        <v>798</v>
      </c>
      <c r="AJ126" s="4">
        <v>0</v>
      </c>
      <c r="AK126" s="4">
        <v>0</v>
      </c>
      <c r="AL126" s="11" t="s">
        <v>798</v>
      </c>
      <c r="AM126" s="1">
        <v>235601</v>
      </c>
      <c r="AN126" s="1">
        <v>5</v>
      </c>
      <c r="AX126"/>
      <c r="AY126"/>
    </row>
    <row r="127" spans="1:51" x14ac:dyDescent="0.25">
      <c r="A127" t="s">
        <v>433</v>
      </c>
      <c r="B127" t="s">
        <v>32</v>
      </c>
      <c r="C127" t="s">
        <v>571</v>
      </c>
      <c r="D127" t="s">
        <v>502</v>
      </c>
      <c r="E127" s="4">
        <v>67.804347826086953</v>
      </c>
      <c r="F127" s="4">
        <v>389.44782608695658</v>
      </c>
      <c r="G127" s="4">
        <v>0.14402173913043478</v>
      </c>
      <c r="H127" s="11">
        <v>3.6981009902537588E-4</v>
      </c>
      <c r="I127" s="4">
        <v>346.95217391304351</v>
      </c>
      <c r="J127" s="4">
        <v>0.14402173913043478</v>
      </c>
      <c r="K127" s="11">
        <v>4.1510545244927876E-4</v>
      </c>
      <c r="L127" s="4">
        <v>90.036413043478291</v>
      </c>
      <c r="M127" s="4">
        <v>0.14402173913043478</v>
      </c>
      <c r="N127" s="11">
        <v>1.5995943670133455E-3</v>
      </c>
      <c r="O127" s="4">
        <v>47.540760869565226</v>
      </c>
      <c r="P127" s="4">
        <v>0.14402173913043478</v>
      </c>
      <c r="Q127" s="9">
        <v>3.0294369819948552E-3</v>
      </c>
      <c r="R127" s="4">
        <v>38.111956521739145</v>
      </c>
      <c r="S127" s="4">
        <v>0</v>
      </c>
      <c r="T127" s="11">
        <v>0</v>
      </c>
      <c r="U127" s="4">
        <v>4.3836956521739134</v>
      </c>
      <c r="V127" s="4">
        <v>0</v>
      </c>
      <c r="W127" s="11">
        <v>0</v>
      </c>
      <c r="X127" s="4">
        <v>67.146739130434767</v>
      </c>
      <c r="Y127" s="4">
        <v>0</v>
      </c>
      <c r="Z127" s="11">
        <v>0</v>
      </c>
      <c r="AA127" s="4">
        <v>0</v>
      </c>
      <c r="AB127" s="4">
        <v>0</v>
      </c>
      <c r="AC127" s="11" t="s">
        <v>798</v>
      </c>
      <c r="AD127" s="4">
        <v>205.06141304347832</v>
      </c>
      <c r="AE127" s="4">
        <v>0</v>
      </c>
      <c r="AF127" s="11">
        <v>0</v>
      </c>
      <c r="AG127" s="4">
        <v>27.203260869565216</v>
      </c>
      <c r="AH127" s="4">
        <v>0</v>
      </c>
      <c r="AI127" s="11">
        <v>0</v>
      </c>
      <c r="AJ127" s="4">
        <v>0</v>
      </c>
      <c r="AK127" s="4">
        <v>0</v>
      </c>
      <c r="AL127" s="11" t="s">
        <v>798</v>
      </c>
      <c r="AM127" s="1">
        <v>235037</v>
      </c>
      <c r="AN127" s="1">
        <v>5</v>
      </c>
      <c r="AX127"/>
      <c r="AY127"/>
    </row>
    <row r="128" spans="1:51" x14ac:dyDescent="0.25">
      <c r="A128" t="s">
        <v>433</v>
      </c>
      <c r="B128" t="s">
        <v>18</v>
      </c>
      <c r="C128" t="s">
        <v>542</v>
      </c>
      <c r="D128" t="s">
        <v>463</v>
      </c>
      <c r="E128" s="4">
        <v>153.66304347826087</v>
      </c>
      <c r="F128" s="4">
        <v>569.95141304347828</v>
      </c>
      <c r="G128" s="4">
        <v>0</v>
      </c>
      <c r="H128" s="11">
        <v>0</v>
      </c>
      <c r="I128" s="4">
        <v>506.98402173913047</v>
      </c>
      <c r="J128" s="4">
        <v>0</v>
      </c>
      <c r="K128" s="11">
        <v>0</v>
      </c>
      <c r="L128" s="4">
        <v>133.97554347826087</v>
      </c>
      <c r="M128" s="4">
        <v>0</v>
      </c>
      <c r="N128" s="11">
        <v>0</v>
      </c>
      <c r="O128" s="4">
        <v>75.508152173913047</v>
      </c>
      <c r="P128" s="4">
        <v>0</v>
      </c>
      <c r="Q128" s="9">
        <v>0</v>
      </c>
      <c r="R128" s="4">
        <v>54.241847826086953</v>
      </c>
      <c r="S128" s="4">
        <v>0</v>
      </c>
      <c r="T128" s="11">
        <v>0</v>
      </c>
      <c r="U128" s="4">
        <v>4.2255434782608692</v>
      </c>
      <c r="V128" s="4">
        <v>0</v>
      </c>
      <c r="W128" s="11">
        <v>0</v>
      </c>
      <c r="X128" s="4">
        <v>102.59163043478262</v>
      </c>
      <c r="Y128" s="4">
        <v>0</v>
      </c>
      <c r="Z128" s="11">
        <v>0</v>
      </c>
      <c r="AA128" s="4">
        <v>4.5</v>
      </c>
      <c r="AB128" s="4">
        <v>0</v>
      </c>
      <c r="AC128" s="11">
        <v>0</v>
      </c>
      <c r="AD128" s="4">
        <v>328.88423913043482</v>
      </c>
      <c r="AE128" s="4">
        <v>0</v>
      </c>
      <c r="AF128" s="11">
        <v>0</v>
      </c>
      <c r="AG128" s="4">
        <v>0</v>
      </c>
      <c r="AH128" s="4">
        <v>0</v>
      </c>
      <c r="AI128" s="11" t="s">
        <v>798</v>
      </c>
      <c r="AJ128" s="4">
        <v>0</v>
      </c>
      <c r="AK128" s="4">
        <v>0</v>
      </c>
      <c r="AL128" s="11" t="s">
        <v>798</v>
      </c>
      <c r="AM128" s="1">
        <v>235019</v>
      </c>
      <c r="AN128" s="1">
        <v>5</v>
      </c>
      <c r="AX128"/>
      <c r="AY128"/>
    </row>
    <row r="129" spans="1:51" x14ac:dyDescent="0.25">
      <c r="A129" t="s">
        <v>433</v>
      </c>
      <c r="B129" t="s">
        <v>346</v>
      </c>
      <c r="C129" t="s">
        <v>738</v>
      </c>
      <c r="D129" t="s">
        <v>538</v>
      </c>
      <c r="E129" s="4">
        <v>20.815217391304348</v>
      </c>
      <c r="F129" s="4">
        <v>63.277065217391311</v>
      </c>
      <c r="G129" s="4">
        <v>0</v>
      </c>
      <c r="H129" s="11">
        <v>0</v>
      </c>
      <c r="I129" s="4">
        <v>58.251630434782612</v>
      </c>
      <c r="J129" s="4">
        <v>0</v>
      </c>
      <c r="K129" s="11">
        <v>0</v>
      </c>
      <c r="L129" s="4">
        <v>21.174130434782608</v>
      </c>
      <c r="M129" s="4">
        <v>0</v>
      </c>
      <c r="N129" s="11">
        <v>0</v>
      </c>
      <c r="O129" s="4">
        <v>16.148695652173913</v>
      </c>
      <c r="P129" s="4">
        <v>0</v>
      </c>
      <c r="Q129" s="9">
        <v>0</v>
      </c>
      <c r="R129" s="4">
        <v>3.98195652173913</v>
      </c>
      <c r="S129" s="4">
        <v>0</v>
      </c>
      <c r="T129" s="11">
        <v>0</v>
      </c>
      <c r="U129" s="4">
        <v>1.0434782608695652</v>
      </c>
      <c r="V129" s="4">
        <v>0</v>
      </c>
      <c r="W129" s="11">
        <v>0</v>
      </c>
      <c r="X129" s="4">
        <v>4.3271739130434783</v>
      </c>
      <c r="Y129" s="4">
        <v>0</v>
      </c>
      <c r="Z129" s="11">
        <v>0</v>
      </c>
      <c r="AA129" s="4">
        <v>0</v>
      </c>
      <c r="AB129" s="4">
        <v>0</v>
      </c>
      <c r="AC129" s="11" t="s">
        <v>798</v>
      </c>
      <c r="AD129" s="4">
        <v>37.775760869565225</v>
      </c>
      <c r="AE129" s="4">
        <v>0</v>
      </c>
      <c r="AF129" s="11">
        <v>0</v>
      </c>
      <c r="AG129" s="4">
        <v>0</v>
      </c>
      <c r="AH129" s="4">
        <v>0</v>
      </c>
      <c r="AI129" s="11" t="s">
        <v>798</v>
      </c>
      <c r="AJ129" s="4">
        <v>0</v>
      </c>
      <c r="AK129" s="4">
        <v>0</v>
      </c>
      <c r="AL129" s="11" t="s">
        <v>798</v>
      </c>
      <c r="AM129" s="1">
        <v>235628</v>
      </c>
      <c r="AN129" s="1">
        <v>5</v>
      </c>
      <c r="AX129"/>
      <c r="AY129"/>
    </row>
    <row r="130" spans="1:51" x14ac:dyDescent="0.25">
      <c r="A130" t="s">
        <v>433</v>
      </c>
      <c r="B130" t="s">
        <v>195</v>
      </c>
      <c r="C130" t="s">
        <v>686</v>
      </c>
      <c r="D130" t="s">
        <v>533</v>
      </c>
      <c r="E130" s="4">
        <v>81.195652173913047</v>
      </c>
      <c r="F130" s="4">
        <v>422.95967391304345</v>
      </c>
      <c r="G130" s="4">
        <v>0</v>
      </c>
      <c r="H130" s="11">
        <v>0</v>
      </c>
      <c r="I130" s="4">
        <v>403.2172826086956</v>
      </c>
      <c r="J130" s="4">
        <v>0</v>
      </c>
      <c r="K130" s="11">
        <v>0</v>
      </c>
      <c r="L130" s="4">
        <v>93.045652173913041</v>
      </c>
      <c r="M130" s="4">
        <v>0</v>
      </c>
      <c r="N130" s="11">
        <v>0</v>
      </c>
      <c r="O130" s="4">
        <v>73.303260869565207</v>
      </c>
      <c r="P130" s="4">
        <v>0</v>
      </c>
      <c r="Q130" s="9">
        <v>0</v>
      </c>
      <c r="R130" s="4">
        <v>14.223369565217391</v>
      </c>
      <c r="S130" s="4">
        <v>0</v>
      </c>
      <c r="T130" s="11">
        <v>0</v>
      </c>
      <c r="U130" s="4">
        <v>5.5190217391304346</v>
      </c>
      <c r="V130" s="4">
        <v>0</v>
      </c>
      <c r="W130" s="11">
        <v>0</v>
      </c>
      <c r="X130" s="4">
        <v>49.846304347826091</v>
      </c>
      <c r="Y130" s="4">
        <v>0</v>
      </c>
      <c r="Z130" s="11">
        <v>0</v>
      </c>
      <c r="AA130" s="4">
        <v>0</v>
      </c>
      <c r="AB130" s="4">
        <v>0</v>
      </c>
      <c r="AC130" s="11" t="s">
        <v>798</v>
      </c>
      <c r="AD130" s="4">
        <v>278.47521739130434</v>
      </c>
      <c r="AE130" s="4">
        <v>0</v>
      </c>
      <c r="AF130" s="11">
        <v>0</v>
      </c>
      <c r="AG130" s="4">
        <v>0</v>
      </c>
      <c r="AH130" s="4">
        <v>0</v>
      </c>
      <c r="AI130" s="11" t="s">
        <v>798</v>
      </c>
      <c r="AJ130" s="4">
        <v>1.5924999999999998</v>
      </c>
      <c r="AK130" s="4">
        <v>0</v>
      </c>
      <c r="AL130" s="11" t="s">
        <v>798</v>
      </c>
      <c r="AM130" s="1">
        <v>235407</v>
      </c>
      <c r="AN130" s="1">
        <v>5</v>
      </c>
      <c r="AX130"/>
      <c r="AY130"/>
    </row>
    <row r="131" spans="1:51" x14ac:dyDescent="0.25">
      <c r="A131" t="s">
        <v>433</v>
      </c>
      <c r="B131" t="s">
        <v>268</v>
      </c>
      <c r="C131" t="s">
        <v>712</v>
      </c>
      <c r="D131" t="s">
        <v>537</v>
      </c>
      <c r="E131" s="4">
        <v>45.793478260869563</v>
      </c>
      <c r="F131" s="4">
        <v>124.46782608695652</v>
      </c>
      <c r="G131" s="4">
        <v>7.8342391304347831</v>
      </c>
      <c r="H131" s="11">
        <v>6.2941881261440014E-2</v>
      </c>
      <c r="I131" s="4">
        <v>119.16347826086957</v>
      </c>
      <c r="J131" s="4">
        <v>7.8342391304347831</v>
      </c>
      <c r="K131" s="11">
        <v>6.5743625855602103E-2</v>
      </c>
      <c r="L131" s="4">
        <v>17.525978260869564</v>
      </c>
      <c r="M131" s="4">
        <v>0</v>
      </c>
      <c r="N131" s="11">
        <v>0</v>
      </c>
      <c r="O131" s="4">
        <v>12.221630434782607</v>
      </c>
      <c r="P131" s="4">
        <v>0</v>
      </c>
      <c r="Q131" s="9">
        <v>0</v>
      </c>
      <c r="R131" s="4">
        <v>2.0869565217391304</v>
      </c>
      <c r="S131" s="4">
        <v>0</v>
      </c>
      <c r="T131" s="11">
        <v>0</v>
      </c>
      <c r="U131" s="4">
        <v>3.2173913043478262</v>
      </c>
      <c r="V131" s="4">
        <v>0</v>
      </c>
      <c r="W131" s="11">
        <v>0</v>
      </c>
      <c r="X131" s="4">
        <v>34.900652173913052</v>
      </c>
      <c r="Y131" s="4">
        <v>7.6820652173913047</v>
      </c>
      <c r="Z131" s="11">
        <v>0.22011236864889777</v>
      </c>
      <c r="AA131" s="4">
        <v>0</v>
      </c>
      <c r="AB131" s="4">
        <v>0</v>
      </c>
      <c r="AC131" s="11" t="s">
        <v>798</v>
      </c>
      <c r="AD131" s="4">
        <v>64.954999999999998</v>
      </c>
      <c r="AE131" s="4">
        <v>0</v>
      </c>
      <c r="AF131" s="11">
        <v>0</v>
      </c>
      <c r="AG131" s="4">
        <v>7.0861956521739122</v>
      </c>
      <c r="AH131" s="4">
        <v>0.15217391304347827</v>
      </c>
      <c r="AI131" s="11">
        <v>2.1474698203794891E-2</v>
      </c>
      <c r="AJ131" s="4">
        <v>0</v>
      </c>
      <c r="AK131" s="4">
        <v>0</v>
      </c>
      <c r="AL131" s="11" t="s">
        <v>798</v>
      </c>
      <c r="AM131" s="1">
        <v>235519</v>
      </c>
      <c r="AN131" s="1">
        <v>5</v>
      </c>
      <c r="AX131"/>
      <c r="AY131"/>
    </row>
    <row r="132" spans="1:51" x14ac:dyDescent="0.25">
      <c r="A132" t="s">
        <v>433</v>
      </c>
      <c r="B132" t="s">
        <v>156</v>
      </c>
      <c r="C132" t="s">
        <v>631</v>
      </c>
      <c r="D132" t="s">
        <v>516</v>
      </c>
      <c r="E132" s="4">
        <v>109.79347826086956</v>
      </c>
      <c r="F132" s="4">
        <v>435.16608695652167</v>
      </c>
      <c r="G132" s="4">
        <v>111.4445652173913</v>
      </c>
      <c r="H132" s="11">
        <v>0.2560966227787092</v>
      </c>
      <c r="I132" s="4">
        <v>426.09445652173906</v>
      </c>
      <c r="J132" s="4">
        <v>111.4445652173913</v>
      </c>
      <c r="K132" s="11">
        <v>0.2615489676329677</v>
      </c>
      <c r="L132" s="4">
        <v>63.785000000000018</v>
      </c>
      <c r="M132" s="4">
        <v>20.165217391304349</v>
      </c>
      <c r="N132" s="11">
        <v>0.316143566532952</v>
      </c>
      <c r="O132" s="4">
        <v>54.713369565217405</v>
      </c>
      <c r="P132" s="4">
        <v>20.165217391304349</v>
      </c>
      <c r="Q132" s="9">
        <v>0.36856105832172797</v>
      </c>
      <c r="R132" s="4">
        <v>5.3325000000000005</v>
      </c>
      <c r="S132" s="4">
        <v>0</v>
      </c>
      <c r="T132" s="11">
        <v>0</v>
      </c>
      <c r="U132" s="4">
        <v>3.7391304347826089</v>
      </c>
      <c r="V132" s="4">
        <v>0</v>
      </c>
      <c r="W132" s="11">
        <v>0</v>
      </c>
      <c r="X132" s="4">
        <v>87.732391304347843</v>
      </c>
      <c r="Y132" s="4">
        <v>29.52347826086957</v>
      </c>
      <c r="Z132" s="11">
        <v>0.33651742329068884</v>
      </c>
      <c r="AA132" s="4">
        <v>0</v>
      </c>
      <c r="AB132" s="4">
        <v>0</v>
      </c>
      <c r="AC132" s="11" t="s">
        <v>798</v>
      </c>
      <c r="AD132" s="4">
        <v>283.64869565217384</v>
      </c>
      <c r="AE132" s="4">
        <v>61.755869565217388</v>
      </c>
      <c r="AF132" s="11">
        <v>0.21771956124538624</v>
      </c>
      <c r="AG132" s="4">
        <v>0</v>
      </c>
      <c r="AH132" s="4">
        <v>0</v>
      </c>
      <c r="AI132" s="11" t="s">
        <v>798</v>
      </c>
      <c r="AJ132" s="4">
        <v>0</v>
      </c>
      <c r="AK132" s="4">
        <v>0</v>
      </c>
      <c r="AL132" s="11" t="s">
        <v>798</v>
      </c>
      <c r="AM132" s="1">
        <v>235343</v>
      </c>
      <c r="AN132" s="1">
        <v>5</v>
      </c>
      <c r="AX132"/>
      <c r="AY132"/>
    </row>
    <row r="133" spans="1:51" x14ac:dyDescent="0.25">
      <c r="A133" t="s">
        <v>433</v>
      </c>
      <c r="B133" t="s">
        <v>146</v>
      </c>
      <c r="C133" t="s">
        <v>660</v>
      </c>
      <c r="D133" t="s">
        <v>501</v>
      </c>
      <c r="E133" s="4">
        <v>105.40217391304348</v>
      </c>
      <c r="F133" s="4">
        <v>359.35326086956519</v>
      </c>
      <c r="G133" s="4">
        <v>117.04347826086956</v>
      </c>
      <c r="H133" s="11">
        <v>0.32570590281453699</v>
      </c>
      <c r="I133" s="4">
        <v>344.17934782608694</v>
      </c>
      <c r="J133" s="4">
        <v>117.04347826086956</v>
      </c>
      <c r="K133" s="11">
        <v>0.34006537289393485</v>
      </c>
      <c r="L133" s="4">
        <v>56.459239130434781</v>
      </c>
      <c r="M133" s="4">
        <v>0</v>
      </c>
      <c r="N133" s="11">
        <v>0</v>
      </c>
      <c r="O133" s="4">
        <v>41.285326086956523</v>
      </c>
      <c r="P133" s="4">
        <v>0</v>
      </c>
      <c r="Q133" s="9">
        <v>0</v>
      </c>
      <c r="R133" s="4">
        <v>10.130434782608695</v>
      </c>
      <c r="S133" s="4">
        <v>0</v>
      </c>
      <c r="T133" s="11">
        <v>0</v>
      </c>
      <c r="U133" s="4">
        <v>5.0434782608695654</v>
      </c>
      <c r="V133" s="4">
        <v>0</v>
      </c>
      <c r="W133" s="11">
        <v>0</v>
      </c>
      <c r="X133" s="4">
        <v>128.94021739130434</v>
      </c>
      <c r="Y133" s="4">
        <v>39.652173913043477</v>
      </c>
      <c r="Z133" s="11">
        <v>0.30752370916754479</v>
      </c>
      <c r="AA133" s="4">
        <v>0</v>
      </c>
      <c r="AB133" s="4">
        <v>0</v>
      </c>
      <c r="AC133" s="11" t="s">
        <v>798</v>
      </c>
      <c r="AD133" s="4">
        <v>154.28532608695653</v>
      </c>
      <c r="AE133" s="4">
        <v>77.391304347826093</v>
      </c>
      <c r="AF133" s="11">
        <v>0.50161156806453322</v>
      </c>
      <c r="AG133" s="4">
        <v>19.668478260869566</v>
      </c>
      <c r="AH133" s="4">
        <v>0</v>
      </c>
      <c r="AI133" s="11">
        <v>0</v>
      </c>
      <c r="AJ133" s="4">
        <v>0</v>
      </c>
      <c r="AK133" s="4">
        <v>0</v>
      </c>
      <c r="AL133" s="11" t="s">
        <v>798</v>
      </c>
      <c r="AM133" s="1">
        <v>235320</v>
      </c>
      <c r="AN133" s="1">
        <v>5</v>
      </c>
      <c r="AX133"/>
      <c r="AY133"/>
    </row>
    <row r="134" spans="1:51" x14ac:dyDescent="0.25">
      <c r="A134" t="s">
        <v>433</v>
      </c>
      <c r="B134" t="s">
        <v>241</v>
      </c>
      <c r="C134" t="s">
        <v>705</v>
      </c>
      <c r="D134" t="s">
        <v>501</v>
      </c>
      <c r="E134" s="4">
        <v>76.704225352112672</v>
      </c>
      <c r="F134" s="4">
        <v>309.86267605633805</v>
      </c>
      <c r="G134" s="4">
        <v>30.264084507042256</v>
      </c>
      <c r="H134" s="11">
        <v>9.7669344666537886E-2</v>
      </c>
      <c r="I134" s="4">
        <v>304.53873239436621</v>
      </c>
      <c r="J134" s="4">
        <v>30.264084507042256</v>
      </c>
      <c r="K134" s="11">
        <v>9.9376799361768547E-2</v>
      </c>
      <c r="L134" s="4">
        <v>38.433098591549296</v>
      </c>
      <c r="M134" s="4">
        <v>0</v>
      </c>
      <c r="N134" s="11">
        <v>0</v>
      </c>
      <c r="O134" s="4">
        <v>33.109154929577464</v>
      </c>
      <c r="P134" s="4">
        <v>0</v>
      </c>
      <c r="Q134" s="9">
        <v>0</v>
      </c>
      <c r="R134" s="4">
        <v>0</v>
      </c>
      <c r="S134" s="4">
        <v>0</v>
      </c>
      <c r="T134" s="11" t="s">
        <v>798</v>
      </c>
      <c r="U134" s="4">
        <v>5.323943661971831</v>
      </c>
      <c r="V134" s="4">
        <v>0</v>
      </c>
      <c r="W134" s="11">
        <v>0</v>
      </c>
      <c r="X134" s="4">
        <v>105.0669014084507</v>
      </c>
      <c r="Y134" s="4">
        <v>12.602112676056338</v>
      </c>
      <c r="Z134" s="11">
        <v>0.11994369784510205</v>
      </c>
      <c r="AA134" s="4">
        <v>0</v>
      </c>
      <c r="AB134" s="4">
        <v>0</v>
      </c>
      <c r="AC134" s="11" t="s">
        <v>798</v>
      </c>
      <c r="AD134" s="4">
        <v>166.36267605633802</v>
      </c>
      <c r="AE134" s="4">
        <v>17.661971830985916</v>
      </c>
      <c r="AF134" s="11">
        <v>0.10616547082354436</v>
      </c>
      <c r="AG134" s="4">
        <v>0</v>
      </c>
      <c r="AH134" s="4">
        <v>0</v>
      </c>
      <c r="AI134" s="11" t="s">
        <v>798</v>
      </c>
      <c r="AJ134" s="4">
        <v>0</v>
      </c>
      <c r="AK134" s="4">
        <v>0</v>
      </c>
      <c r="AL134" s="11" t="s">
        <v>798</v>
      </c>
      <c r="AM134" s="1">
        <v>235481</v>
      </c>
      <c r="AN134" s="1">
        <v>5</v>
      </c>
      <c r="AX134"/>
      <c r="AY134"/>
    </row>
    <row r="135" spans="1:51" x14ac:dyDescent="0.25">
      <c r="A135" t="s">
        <v>433</v>
      </c>
      <c r="B135" t="s">
        <v>57</v>
      </c>
      <c r="C135" t="s">
        <v>588</v>
      </c>
      <c r="D135" t="s">
        <v>485</v>
      </c>
      <c r="E135" s="4">
        <v>59.260869565217391</v>
      </c>
      <c r="F135" s="4">
        <v>181.82510869565215</v>
      </c>
      <c r="G135" s="4">
        <v>0</v>
      </c>
      <c r="H135" s="11">
        <v>0</v>
      </c>
      <c r="I135" s="4">
        <v>177.30336956521739</v>
      </c>
      <c r="J135" s="4">
        <v>0</v>
      </c>
      <c r="K135" s="11">
        <v>0</v>
      </c>
      <c r="L135" s="4">
        <v>35.486413043478258</v>
      </c>
      <c r="M135" s="4">
        <v>0</v>
      </c>
      <c r="N135" s="11">
        <v>0</v>
      </c>
      <c r="O135" s="4">
        <v>30.964673913043477</v>
      </c>
      <c r="P135" s="4">
        <v>0</v>
      </c>
      <c r="Q135" s="9">
        <v>0</v>
      </c>
      <c r="R135" s="4">
        <v>0</v>
      </c>
      <c r="S135" s="4">
        <v>0</v>
      </c>
      <c r="T135" s="11" t="s">
        <v>798</v>
      </c>
      <c r="U135" s="4">
        <v>4.5217391304347823</v>
      </c>
      <c r="V135" s="4">
        <v>0</v>
      </c>
      <c r="W135" s="11">
        <v>0</v>
      </c>
      <c r="X135" s="4">
        <v>33.122282608695649</v>
      </c>
      <c r="Y135" s="4">
        <v>0</v>
      </c>
      <c r="Z135" s="11">
        <v>0</v>
      </c>
      <c r="AA135" s="4">
        <v>0</v>
      </c>
      <c r="AB135" s="4">
        <v>0</v>
      </c>
      <c r="AC135" s="11" t="s">
        <v>798</v>
      </c>
      <c r="AD135" s="4">
        <v>113.21641304347825</v>
      </c>
      <c r="AE135" s="4">
        <v>0</v>
      </c>
      <c r="AF135" s="11">
        <v>0</v>
      </c>
      <c r="AG135" s="4">
        <v>0</v>
      </c>
      <c r="AH135" s="4">
        <v>0</v>
      </c>
      <c r="AI135" s="11" t="s">
        <v>798</v>
      </c>
      <c r="AJ135" s="4">
        <v>0</v>
      </c>
      <c r="AK135" s="4">
        <v>0</v>
      </c>
      <c r="AL135" s="11" t="s">
        <v>798</v>
      </c>
      <c r="AM135" s="1">
        <v>235116</v>
      </c>
      <c r="AN135" s="1">
        <v>5</v>
      </c>
      <c r="AX135"/>
      <c r="AY135"/>
    </row>
    <row r="136" spans="1:51" x14ac:dyDescent="0.25">
      <c r="A136" t="s">
        <v>433</v>
      </c>
      <c r="B136" t="s">
        <v>315</v>
      </c>
      <c r="C136" t="s">
        <v>660</v>
      </c>
      <c r="D136" t="s">
        <v>501</v>
      </c>
      <c r="E136" s="4">
        <v>73.923913043478265</v>
      </c>
      <c r="F136" s="4">
        <v>167.86391304347831</v>
      </c>
      <c r="G136" s="4">
        <v>0</v>
      </c>
      <c r="H136" s="11">
        <v>0</v>
      </c>
      <c r="I136" s="4">
        <v>148.30521739130438</v>
      </c>
      <c r="J136" s="4">
        <v>0</v>
      </c>
      <c r="K136" s="11">
        <v>0</v>
      </c>
      <c r="L136" s="4">
        <v>25.493478260869566</v>
      </c>
      <c r="M136" s="4">
        <v>0</v>
      </c>
      <c r="N136" s="11">
        <v>0</v>
      </c>
      <c r="O136" s="4">
        <v>6.016304347826086</v>
      </c>
      <c r="P136" s="4">
        <v>0</v>
      </c>
      <c r="Q136" s="9">
        <v>0</v>
      </c>
      <c r="R136" s="4">
        <v>13.998913043478263</v>
      </c>
      <c r="S136" s="4">
        <v>0</v>
      </c>
      <c r="T136" s="11">
        <v>0</v>
      </c>
      <c r="U136" s="4">
        <v>5.4782608695652177</v>
      </c>
      <c r="V136" s="4">
        <v>0</v>
      </c>
      <c r="W136" s="11">
        <v>0</v>
      </c>
      <c r="X136" s="4">
        <v>63.020652173913057</v>
      </c>
      <c r="Y136" s="4">
        <v>0</v>
      </c>
      <c r="Z136" s="11">
        <v>0</v>
      </c>
      <c r="AA136" s="4">
        <v>8.1521739130434784E-2</v>
      </c>
      <c r="AB136" s="4">
        <v>0</v>
      </c>
      <c r="AC136" s="11">
        <v>0</v>
      </c>
      <c r="AD136" s="4">
        <v>77.007391304347834</v>
      </c>
      <c r="AE136" s="4">
        <v>0</v>
      </c>
      <c r="AF136" s="11">
        <v>0</v>
      </c>
      <c r="AG136" s="4">
        <v>2.2608695652173916</v>
      </c>
      <c r="AH136" s="4">
        <v>0</v>
      </c>
      <c r="AI136" s="11">
        <v>0</v>
      </c>
      <c r="AJ136" s="4">
        <v>0</v>
      </c>
      <c r="AK136" s="4">
        <v>0</v>
      </c>
      <c r="AL136" s="11" t="s">
        <v>798</v>
      </c>
      <c r="AM136" s="1">
        <v>235589</v>
      </c>
      <c r="AN136" s="1">
        <v>5</v>
      </c>
      <c r="AX136"/>
      <c r="AY136"/>
    </row>
    <row r="137" spans="1:51" x14ac:dyDescent="0.25">
      <c r="A137" t="s">
        <v>433</v>
      </c>
      <c r="B137" t="s">
        <v>289</v>
      </c>
      <c r="C137" t="s">
        <v>685</v>
      </c>
      <c r="D137" t="s">
        <v>519</v>
      </c>
      <c r="E137" s="4">
        <v>116.82608695652173</v>
      </c>
      <c r="F137" s="4">
        <v>350.19478260869568</v>
      </c>
      <c r="G137" s="4">
        <v>118.80434782608695</v>
      </c>
      <c r="H137" s="11">
        <v>0.33925219256860772</v>
      </c>
      <c r="I137" s="4">
        <v>330.21195652173913</v>
      </c>
      <c r="J137" s="4">
        <v>118.80434782608695</v>
      </c>
      <c r="K137" s="11">
        <v>0.35978208989614707</v>
      </c>
      <c r="L137" s="4">
        <v>39.762717391304349</v>
      </c>
      <c r="M137" s="4">
        <v>0.56521739130434778</v>
      </c>
      <c r="N137" s="11">
        <v>1.4214757652050066E-2</v>
      </c>
      <c r="O137" s="4">
        <v>22.877717391304348</v>
      </c>
      <c r="P137" s="4">
        <v>0.56521739130434778</v>
      </c>
      <c r="Q137" s="9">
        <v>2.4706022092885138E-2</v>
      </c>
      <c r="R137" s="4">
        <v>12.564347826086957</v>
      </c>
      <c r="S137" s="4">
        <v>0</v>
      </c>
      <c r="T137" s="11">
        <v>0</v>
      </c>
      <c r="U137" s="4">
        <v>4.3206521739130439</v>
      </c>
      <c r="V137" s="4">
        <v>0</v>
      </c>
      <c r="W137" s="11">
        <v>0</v>
      </c>
      <c r="X137" s="4">
        <v>110.37228260869566</v>
      </c>
      <c r="Y137" s="4">
        <v>65.695652173913047</v>
      </c>
      <c r="Z137" s="11">
        <v>0.59521875076938224</v>
      </c>
      <c r="AA137" s="4">
        <v>3.097826086956522</v>
      </c>
      <c r="AB137" s="4">
        <v>0</v>
      </c>
      <c r="AC137" s="11">
        <v>0</v>
      </c>
      <c r="AD137" s="4">
        <v>180.66032608695653</v>
      </c>
      <c r="AE137" s="4">
        <v>52.543478260869563</v>
      </c>
      <c r="AF137" s="11">
        <v>0.2908412676924928</v>
      </c>
      <c r="AG137" s="4">
        <v>16.301630434782609</v>
      </c>
      <c r="AH137" s="4">
        <v>0</v>
      </c>
      <c r="AI137" s="11">
        <v>0</v>
      </c>
      <c r="AJ137" s="4">
        <v>0</v>
      </c>
      <c r="AK137" s="4">
        <v>0</v>
      </c>
      <c r="AL137" s="11" t="s">
        <v>798</v>
      </c>
      <c r="AM137" s="1">
        <v>235547</v>
      </c>
      <c r="AN137" s="1">
        <v>5</v>
      </c>
      <c r="AX137"/>
      <c r="AY137"/>
    </row>
    <row r="138" spans="1:51" x14ac:dyDescent="0.25">
      <c r="A138" t="s">
        <v>433</v>
      </c>
      <c r="B138" t="s">
        <v>399</v>
      </c>
      <c r="C138" t="s">
        <v>649</v>
      </c>
      <c r="D138" t="s">
        <v>519</v>
      </c>
      <c r="E138" s="4">
        <v>54.304347826086953</v>
      </c>
      <c r="F138" s="4">
        <v>154.36847826086961</v>
      </c>
      <c r="G138" s="4">
        <v>0</v>
      </c>
      <c r="H138" s="11">
        <v>0</v>
      </c>
      <c r="I138" s="4">
        <v>142.26630434782612</v>
      </c>
      <c r="J138" s="4">
        <v>0</v>
      </c>
      <c r="K138" s="11">
        <v>0</v>
      </c>
      <c r="L138" s="4">
        <v>13.108695652173912</v>
      </c>
      <c r="M138" s="4">
        <v>0</v>
      </c>
      <c r="N138" s="11">
        <v>0</v>
      </c>
      <c r="O138" s="4">
        <v>5.3804347826086953</v>
      </c>
      <c r="P138" s="4">
        <v>0</v>
      </c>
      <c r="Q138" s="9">
        <v>0</v>
      </c>
      <c r="R138" s="4">
        <v>5.3804347826086953</v>
      </c>
      <c r="S138" s="4">
        <v>0</v>
      </c>
      <c r="T138" s="11">
        <v>0</v>
      </c>
      <c r="U138" s="4">
        <v>2.347826086956522</v>
      </c>
      <c r="V138" s="4">
        <v>0</v>
      </c>
      <c r="W138" s="11">
        <v>0</v>
      </c>
      <c r="X138" s="4">
        <v>65.229347826086993</v>
      </c>
      <c r="Y138" s="4">
        <v>0</v>
      </c>
      <c r="Z138" s="11">
        <v>0</v>
      </c>
      <c r="AA138" s="4">
        <v>4.3739130434782618</v>
      </c>
      <c r="AB138" s="4">
        <v>0</v>
      </c>
      <c r="AC138" s="11">
        <v>0</v>
      </c>
      <c r="AD138" s="4">
        <v>57.657608695652165</v>
      </c>
      <c r="AE138" s="4">
        <v>0</v>
      </c>
      <c r="AF138" s="11">
        <v>0</v>
      </c>
      <c r="AG138" s="4">
        <v>13.998913043478264</v>
      </c>
      <c r="AH138" s="4">
        <v>0</v>
      </c>
      <c r="AI138" s="11">
        <v>0</v>
      </c>
      <c r="AJ138" s="4">
        <v>0</v>
      </c>
      <c r="AK138" s="4">
        <v>0</v>
      </c>
      <c r="AL138" s="11" t="s">
        <v>798</v>
      </c>
      <c r="AM138" s="1">
        <v>235719</v>
      </c>
      <c r="AN138" s="1">
        <v>5</v>
      </c>
      <c r="AX138"/>
      <c r="AY138"/>
    </row>
    <row r="139" spans="1:51" x14ac:dyDescent="0.25">
      <c r="A139" t="s">
        <v>433</v>
      </c>
      <c r="B139" t="s">
        <v>134</v>
      </c>
      <c r="C139" t="s">
        <v>659</v>
      </c>
      <c r="D139" t="s">
        <v>498</v>
      </c>
      <c r="E139" s="4">
        <v>21.532608695652176</v>
      </c>
      <c r="F139" s="4">
        <v>135.62771739130437</v>
      </c>
      <c r="G139" s="4">
        <v>0</v>
      </c>
      <c r="H139" s="11">
        <v>0</v>
      </c>
      <c r="I139" s="4">
        <v>135.62771739130437</v>
      </c>
      <c r="J139" s="4">
        <v>0</v>
      </c>
      <c r="K139" s="11">
        <v>0</v>
      </c>
      <c r="L139" s="4">
        <v>25.616847826086957</v>
      </c>
      <c r="M139" s="4">
        <v>0</v>
      </c>
      <c r="N139" s="11">
        <v>0</v>
      </c>
      <c r="O139" s="4">
        <v>25.616847826086957</v>
      </c>
      <c r="P139" s="4">
        <v>0</v>
      </c>
      <c r="Q139" s="9">
        <v>0</v>
      </c>
      <c r="R139" s="4">
        <v>0</v>
      </c>
      <c r="S139" s="4">
        <v>0</v>
      </c>
      <c r="T139" s="11" t="s">
        <v>798</v>
      </c>
      <c r="U139" s="4">
        <v>0</v>
      </c>
      <c r="V139" s="4">
        <v>0</v>
      </c>
      <c r="W139" s="11" t="s">
        <v>798</v>
      </c>
      <c r="X139" s="4">
        <v>18.070652173913043</v>
      </c>
      <c r="Y139" s="4">
        <v>0</v>
      </c>
      <c r="Z139" s="11">
        <v>0</v>
      </c>
      <c r="AA139" s="4">
        <v>0</v>
      </c>
      <c r="AB139" s="4">
        <v>0</v>
      </c>
      <c r="AC139" s="11" t="s">
        <v>798</v>
      </c>
      <c r="AD139" s="4">
        <v>91.070652173913047</v>
      </c>
      <c r="AE139" s="4">
        <v>0</v>
      </c>
      <c r="AF139" s="11">
        <v>0</v>
      </c>
      <c r="AG139" s="4">
        <v>0.86956521739130432</v>
      </c>
      <c r="AH139" s="4">
        <v>0</v>
      </c>
      <c r="AI139" s="11">
        <v>0</v>
      </c>
      <c r="AJ139" s="4">
        <v>0</v>
      </c>
      <c r="AK139" s="4">
        <v>0</v>
      </c>
      <c r="AL139" s="11" t="s">
        <v>798</v>
      </c>
      <c r="AM139" s="1">
        <v>235295</v>
      </c>
      <c r="AN139" s="1">
        <v>5</v>
      </c>
      <c r="AX139"/>
      <c r="AY139"/>
    </row>
    <row r="140" spans="1:51" x14ac:dyDescent="0.25">
      <c r="A140" t="s">
        <v>433</v>
      </c>
      <c r="B140" t="s">
        <v>264</v>
      </c>
      <c r="C140" t="s">
        <v>591</v>
      </c>
      <c r="D140" t="s">
        <v>490</v>
      </c>
      <c r="E140" s="4">
        <v>56.282608695652172</v>
      </c>
      <c r="F140" s="4">
        <v>186.12956521739127</v>
      </c>
      <c r="G140" s="4">
        <v>0.43478260869565216</v>
      </c>
      <c r="H140" s="11">
        <v>2.3359137393774328E-3</v>
      </c>
      <c r="I140" s="4">
        <v>165.23858695652169</v>
      </c>
      <c r="J140" s="4">
        <v>0</v>
      </c>
      <c r="K140" s="11">
        <v>0</v>
      </c>
      <c r="L140" s="4">
        <v>48.474999999999987</v>
      </c>
      <c r="M140" s="4">
        <v>0.43478260869565216</v>
      </c>
      <c r="N140" s="11">
        <v>8.9692131757741576E-3</v>
      </c>
      <c r="O140" s="4">
        <v>32.666956521739117</v>
      </c>
      <c r="P140" s="4">
        <v>0</v>
      </c>
      <c r="Q140" s="9">
        <v>0</v>
      </c>
      <c r="R140" s="4">
        <v>10.851521739130435</v>
      </c>
      <c r="S140" s="4">
        <v>0.43478260869565216</v>
      </c>
      <c r="T140" s="11">
        <v>4.0066510407276074E-2</v>
      </c>
      <c r="U140" s="4">
        <v>4.9565217391304346</v>
      </c>
      <c r="V140" s="4">
        <v>0</v>
      </c>
      <c r="W140" s="11">
        <v>0</v>
      </c>
      <c r="X140" s="4">
        <v>21.447065217391298</v>
      </c>
      <c r="Y140" s="4">
        <v>0</v>
      </c>
      <c r="Z140" s="11">
        <v>0</v>
      </c>
      <c r="AA140" s="4">
        <v>5.0829347826086959</v>
      </c>
      <c r="AB140" s="4">
        <v>0</v>
      </c>
      <c r="AC140" s="11">
        <v>0</v>
      </c>
      <c r="AD140" s="4">
        <v>93.323913043478228</v>
      </c>
      <c r="AE140" s="4">
        <v>0</v>
      </c>
      <c r="AF140" s="11">
        <v>0</v>
      </c>
      <c r="AG140" s="4">
        <v>17.800652173913047</v>
      </c>
      <c r="AH140" s="4">
        <v>0</v>
      </c>
      <c r="AI140" s="11">
        <v>0</v>
      </c>
      <c r="AJ140" s="4">
        <v>0</v>
      </c>
      <c r="AK140" s="4">
        <v>0</v>
      </c>
      <c r="AL140" s="11" t="s">
        <v>798</v>
      </c>
      <c r="AM140" s="1">
        <v>235515</v>
      </c>
      <c r="AN140" s="1">
        <v>5</v>
      </c>
      <c r="AX140"/>
      <c r="AY140"/>
    </row>
    <row r="141" spans="1:51" x14ac:dyDescent="0.25">
      <c r="A141" t="s">
        <v>433</v>
      </c>
      <c r="B141" t="s">
        <v>42</v>
      </c>
      <c r="C141" t="s">
        <v>610</v>
      </c>
      <c r="D141" t="s">
        <v>507</v>
      </c>
      <c r="E141" s="4">
        <v>140.56521739130434</v>
      </c>
      <c r="F141" s="4">
        <v>603.46945652173906</v>
      </c>
      <c r="G141" s="4">
        <v>0.78195652173913044</v>
      </c>
      <c r="H141" s="11">
        <v>1.2957681839378423E-3</v>
      </c>
      <c r="I141" s="4">
        <v>544.95858695652169</v>
      </c>
      <c r="J141" s="4">
        <v>0.78195652173913044</v>
      </c>
      <c r="K141" s="11">
        <v>1.4348916421451253E-3</v>
      </c>
      <c r="L141" s="4">
        <v>172.12891304347826</v>
      </c>
      <c r="M141" s="4">
        <v>0.39250000000000002</v>
      </c>
      <c r="N141" s="11">
        <v>2.2802676962286861E-3</v>
      </c>
      <c r="O141" s="4">
        <v>113.61804347826087</v>
      </c>
      <c r="P141" s="4">
        <v>0.39250000000000002</v>
      </c>
      <c r="Q141" s="9">
        <v>3.4545569346571179E-3</v>
      </c>
      <c r="R141" s="4">
        <v>54.065217391304351</v>
      </c>
      <c r="S141" s="4">
        <v>0</v>
      </c>
      <c r="T141" s="11">
        <v>0</v>
      </c>
      <c r="U141" s="4">
        <v>4.4456521739130439</v>
      </c>
      <c r="V141" s="4">
        <v>0</v>
      </c>
      <c r="W141" s="11">
        <v>0</v>
      </c>
      <c r="X141" s="4">
        <v>60.296195652173914</v>
      </c>
      <c r="Y141" s="4">
        <v>9.2391304347826081E-2</v>
      </c>
      <c r="Z141" s="11">
        <v>1.5322907747081886E-3</v>
      </c>
      <c r="AA141" s="4">
        <v>0</v>
      </c>
      <c r="AB141" s="4">
        <v>0</v>
      </c>
      <c r="AC141" s="11" t="s">
        <v>798</v>
      </c>
      <c r="AD141" s="4">
        <v>339.73456521739126</v>
      </c>
      <c r="AE141" s="4">
        <v>0.29706521739130431</v>
      </c>
      <c r="AF141" s="11">
        <v>8.7440386644560748E-4</v>
      </c>
      <c r="AG141" s="4">
        <v>31.309782608695652</v>
      </c>
      <c r="AH141" s="4">
        <v>0</v>
      </c>
      <c r="AI141" s="11">
        <v>0</v>
      </c>
      <c r="AJ141" s="4">
        <v>0</v>
      </c>
      <c r="AK141" s="4">
        <v>0</v>
      </c>
      <c r="AL141" s="11" t="s">
        <v>798</v>
      </c>
      <c r="AM141" s="1">
        <v>235058</v>
      </c>
      <c r="AN141" s="1">
        <v>5</v>
      </c>
      <c r="AX141"/>
      <c r="AY141"/>
    </row>
    <row r="142" spans="1:51" x14ac:dyDescent="0.25">
      <c r="A142" t="s">
        <v>433</v>
      </c>
      <c r="B142" t="s">
        <v>137</v>
      </c>
      <c r="C142" t="s">
        <v>573</v>
      </c>
      <c r="D142" t="s">
        <v>462</v>
      </c>
      <c r="E142" s="4">
        <v>95.554347826086953</v>
      </c>
      <c r="F142" s="4">
        <v>335.11673913043489</v>
      </c>
      <c r="G142" s="4">
        <v>0.66576086956521729</v>
      </c>
      <c r="H142" s="11">
        <v>1.986653580160579E-3</v>
      </c>
      <c r="I142" s="4">
        <v>323.20391304347834</v>
      </c>
      <c r="J142" s="4">
        <v>0.66576086956521729</v>
      </c>
      <c r="K142" s="11">
        <v>2.0598787412442533E-3</v>
      </c>
      <c r="L142" s="4">
        <v>61.369673913043492</v>
      </c>
      <c r="M142" s="4">
        <v>0</v>
      </c>
      <c r="N142" s="11">
        <v>0</v>
      </c>
      <c r="O142" s="4">
        <v>55.326739130434795</v>
      </c>
      <c r="P142" s="4">
        <v>0</v>
      </c>
      <c r="Q142" s="9">
        <v>0</v>
      </c>
      <c r="R142" s="4">
        <v>1.1733695652173914</v>
      </c>
      <c r="S142" s="4">
        <v>0</v>
      </c>
      <c r="T142" s="11">
        <v>0</v>
      </c>
      <c r="U142" s="4">
        <v>4.8695652173913047</v>
      </c>
      <c r="V142" s="4">
        <v>0</v>
      </c>
      <c r="W142" s="11">
        <v>0</v>
      </c>
      <c r="X142" s="4">
        <v>59.92739130434785</v>
      </c>
      <c r="Y142" s="4">
        <v>0.33423913043478259</v>
      </c>
      <c r="Z142" s="11">
        <v>5.5774016382143582E-3</v>
      </c>
      <c r="AA142" s="4">
        <v>5.869891304347826</v>
      </c>
      <c r="AB142" s="4">
        <v>0</v>
      </c>
      <c r="AC142" s="11">
        <v>0</v>
      </c>
      <c r="AD142" s="4">
        <v>207.9497826086957</v>
      </c>
      <c r="AE142" s="4">
        <v>0.33152173913043476</v>
      </c>
      <c r="AF142" s="11">
        <v>1.5942394118981481E-3</v>
      </c>
      <c r="AG142" s="4">
        <v>0</v>
      </c>
      <c r="AH142" s="4">
        <v>0</v>
      </c>
      <c r="AI142" s="11" t="s">
        <v>798</v>
      </c>
      <c r="AJ142" s="4">
        <v>0</v>
      </c>
      <c r="AK142" s="4">
        <v>0</v>
      </c>
      <c r="AL142" s="11" t="s">
        <v>798</v>
      </c>
      <c r="AM142" s="1">
        <v>235299</v>
      </c>
      <c r="AN142" s="1">
        <v>5</v>
      </c>
      <c r="AX142"/>
      <c r="AY142"/>
    </row>
    <row r="143" spans="1:51" x14ac:dyDescent="0.25">
      <c r="A143" t="s">
        <v>433</v>
      </c>
      <c r="B143" t="s">
        <v>352</v>
      </c>
      <c r="C143" t="s">
        <v>739</v>
      </c>
      <c r="D143" t="s">
        <v>505</v>
      </c>
      <c r="E143" s="4">
        <v>57.597826086956523</v>
      </c>
      <c r="F143" s="4">
        <v>228.89130434782618</v>
      </c>
      <c r="G143" s="4">
        <v>4.0905434782608694</v>
      </c>
      <c r="H143" s="11">
        <v>1.7871117864944431E-2</v>
      </c>
      <c r="I143" s="4">
        <v>215.28043478260878</v>
      </c>
      <c r="J143" s="4">
        <v>4.0905434782608694</v>
      </c>
      <c r="K143" s="11">
        <v>1.900099970715648E-2</v>
      </c>
      <c r="L143" s="4">
        <v>45.798369565217392</v>
      </c>
      <c r="M143" s="4">
        <v>1.8505434782608696</v>
      </c>
      <c r="N143" s="11">
        <v>4.0406317863033857E-2</v>
      </c>
      <c r="O143" s="4">
        <v>32.1875</v>
      </c>
      <c r="P143" s="4">
        <v>1.8505434782608696</v>
      </c>
      <c r="Q143" s="9">
        <v>5.7492612916842552E-2</v>
      </c>
      <c r="R143" s="4">
        <v>8.6163043478260857</v>
      </c>
      <c r="S143" s="4">
        <v>0</v>
      </c>
      <c r="T143" s="11">
        <v>0</v>
      </c>
      <c r="U143" s="4">
        <v>4.9945652173913047</v>
      </c>
      <c r="V143" s="4">
        <v>0</v>
      </c>
      <c r="W143" s="11">
        <v>0</v>
      </c>
      <c r="X143" s="4">
        <v>39.848043478260884</v>
      </c>
      <c r="Y143" s="4">
        <v>1.1856521739130435</v>
      </c>
      <c r="Z143" s="11">
        <v>2.9754338492425016E-2</v>
      </c>
      <c r="AA143" s="4">
        <v>0</v>
      </c>
      <c r="AB143" s="4">
        <v>0</v>
      </c>
      <c r="AC143" s="11" t="s">
        <v>798</v>
      </c>
      <c r="AD143" s="4">
        <v>137.89565217391313</v>
      </c>
      <c r="AE143" s="4">
        <v>1.0543478260869565</v>
      </c>
      <c r="AF143" s="11">
        <v>7.645983100012607E-3</v>
      </c>
      <c r="AG143" s="4">
        <v>5.3492391304347819</v>
      </c>
      <c r="AH143" s="4">
        <v>0</v>
      </c>
      <c r="AI143" s="11">
        <v>0</v>
      </c>
      <c r="AJ143" s="4">
        <v>0</v>
      </c>
      <c r="AK143" s="4">
        <v>0</v>
      </c>
      <c r="AL143" s="11" t="s">
        <v>798</v>
      </c>
      <c r="AM143" s="1">
        <v>235636</v>
      </c>
      <c r="AN143" s="1">
        <v>5</v>
      </c>
      <c r="AX143"/>
      <c r="AY143"/>
    </row>
    <row r="144" spans="1:51" x14ac:dyDescent="0.25">
      <c r="A144" t="s">
        <v>433</v>
      </c>
      <c r="B144" t="s">
        <v>140</v>
      </c>
      <c r="C144" t="s">
        <v>584</v>
      </c>
      <c r="D144" t="s">
        <v>488</v>
      </c>
      <c r="E144" s="4">
        <v>118.17391304347827</v>
      </c>
      <c r="F144" s="4">
        <v>349.07282608695658</v>
      </c>
      <c r="G144" s="4">
        <v>0</v>
      </c>
      <c r="H144" s="11">
        <v>0</v>
      </c>
      <c r="I144" s="4">
        <v>337.40608695652173</v>
      </c>
      <c r="J144" s="4">
        <v>0</v>
      </c>
      <c r="K144" s="11">
        <v>0</v>
      </c>
      <c r="L144" s="4">
        <v>50.262065217391303</v>
      </c>
      <c r="M144" s="4">
        <v>0</v>
      </c>
      <c r="N144" s="11">
        <v>0</v>
      </c>
      <c r="O144" s="4">
        <v>38.595326086956518</v>
      </c>
      <c r="P144" s="4">
        <v>0</v>
      </c>
      <c r="Q144" s="9">
        <v>0</v>
      </c>
      <c r="R144" s="4">
        <v>6.1884782608695632</v>
      </c>
      <c r="S144" s="4">
        <v>0</v>
      </c>
      <c r="T144" s="11">
        <v>0</v>
      </c>
      <c r="U144" s="4">
        <v>5.4782608695652177</v>
      </c>
      <c r="V144" s="4">
        <v>0</v>
      </c>
      <c r="W144" s="11">
        <v>0</v>
      </c>
      <c r="X144" s="4">
        <v>94.011086956521766</v>
      </c>
      <c r="Y144" s="4">
        <v>0</v>
      </c>
      <c r="Z144" s="11">
        <v>0</v>
      </c>
      <c r="AA144" s="4">
        <v>0</v>
      </c>
      <c r="AB144" s="4">
        <v>0</v>
      </c>
      <c r="AC144" s="11" t="s">
        <v>798</v>
      </c>
      <c r="AD144" s="4">
        <v>204.12260869565216</v>
      </c>
      <c r="AE144" s="4">
        <v>0</v>
      </c>
      <c r="AF144" s="11">
        <v>0</v>
      </c>
      <c r="AG144" s="4">
        <v>0.67706521739130443</v>
      </c>
      <c r="AH144" s="4">
        <v>0</v>
      </c>
      <c r="AI144" s="11">
        <v>0</v>
      </c>
      <c r="AJ144" s="4">
        <v>0</v>
      </c>
      <c r="AK144" s="4">
        <v>0</v>
      </c>
      <c r="AL144" s="11" t="s">
        <v>798</v>
      </c>
      <c r="AM144" s="1">
        <v>235302</v>
      </c>
      <c r="AN144" s="1">
        <v>5</v>
      </c>
      <c r="AX144"/>
      <c r="AY144"/>
    </row>
    <row r="145" spans="1:51" x14ac:dyDescent="0.25">
      <c r="A145" t="s">
        <v>433</v>
      </c>
      <c r="B145" t="s">
        <v>263</v>
      </c>
      <c r="C145" t="s">
        <v>710</v>
      </c>
      <c r="D145" t="s">
        <v>492</v>
      </c>
      <c r="E145" s="4">
        <v>33.054347826086953</v>
      </c>
      <c r="F145" s="4">
        <v>113.52086956521737</v>
      </c>
      <c r="G145" s="4">
        <v>7.2190217391304348</v>
      </c>
      <c r="H145" s="11">
        <v>6.3592022918597627E-2</v>
      </c>
      <c r="I145" s="4">
        <v>108.16239130434781</v>
      </c>
      <c r="J145" s="4">
        <v>4.8657608695652179</v>
      </c>
      <c r="K145" s="11">
        <v>4.4985699843431891E-2</v>
      </c>
      <c r="L145" s="4">
        <v>22.985652173913042</v>
      </c>
      <c r="M145" s="4">
        <v>2.4402173913043477</v>
      </c>
      <c r="N145" s="11">
        <v>0.10616263453572172</v>
      </c>
      <c r="O145" s="4">
        <v>17.627173913043478</v>
      </c>
      <c r="P145" s="4">
        <v>8.6956521739130432E-2</v>
      </c>
      <c r="Q145" s="9">
        <v>4.9330949004131467E-3</v>
      </c>
      <c r="R145" s="4">
        <v>5.0976086956521742</v>
      </c>
      <c r="S145" s="4">
        <v>2.3532608695652173</v>
      </c>
      <c r="T145" s="11">
        <v>0.46164015523050017</v>
      </c>
      <c r="U145" s="4">
        <v>0.2608695652173913</v>
      </c>
      <c r="V145" s="4">
        <v>0</v>
      </c>
      <c r="W145" s="11">
        <v>0</v>
      </c>
      <c r="X145" s="4">
        <v>23.328478260869566</v>
      </c>
      <c r="Y145" s="4">
        <v>0</v>
      </c>
      <c r="Z145" s="11">
        <v>0</v>
      </c>
      <c r="AA145" s="4">
        <v>0</v>
      </c>
      <c r="AB145" s="4">
        <v>0</v>
      </c>
      <c r="AC145" s="11" t="s">
        <v>798</v>
      </c>
      <c r="AD145" s="4">
        <v>63.537826086956507</v>
      </c>
      <c r="AE145" s="4">
        <v>4.7788043478260871</v>
      </c>
      <c r="AF145" s="11">
        <v>7.5211958641548698E-2</v>
      </c>
      <c r="AG145" s="4">
        <v>3.66891304347826</v>
      </c>
      <c r="AH145" s="4">
        <v>0</v>
      </c>
      <c r="AI145" s="11">
        <v>0</v>
      </c>
      <c r="AJ145" s="4">
        <v>0</v>
      </c>
      <c r="AK145" s="4">
        <v>0</v>
      </c>
      <c r="AL145" s="11" t="s">
        <v>798</v>
      </c>
      <c r="AM145" s="1">
        <v>235513</v>
      </c>
      <c r="AN145" s="1">
        <v>5</v>
      </c>
      <c r="AX145"/>
      <c r="AY145"/>
    </row>
    <row r="146" spans="1:51" x14ac:dyDescent="0.25">
      <c r="A146" t="s">
        <v>433</v>
      </c>
      <c r="B146" t="s">
        <v>243</v>
      </c>
      <c r="C146" t="s">
        <v>575</v>
      </c>
      <c r="D146" t="s">
        <v>504</v>
      </c>
      <c r="E146" s="4">
        <v>83.423913043478265</v>
      </c>
      <c r="F146" s="4">
        <v>228.97521739130437</v>
      </c>
      <c r="G146" s="4">
        <v>0</v>
      </c>
      <c r="H146" s="11">
        <v>0</v>
      </c>
      <c r="I146" s="4">
        <v>224.96760869565219</v>
      </c>
      <c r="J146" s="4">
        <v>0</v>
      </c>
      <c r="K146" s="11">
        <v>0</v>
      </c>
      <c r="L146" s="4">
        <v>42.936304347826095</v>
      </c>
      <c r="M146" s="4">
        <v>0</v>
      </c>
      <c r="N146" s="11">
        <v>0</v>
      </c>
      <c r="O146" s="4">
        <v>38.928695652173921</v>
      </c>
      <c r="P146" s="4">
        <v>0</v>
      </c>
      <c r="Q146" s="9">
        <v>0</v>
      </c>
      <c r="R146" s="4">
        <v>2.8771739130434777</v>
      </c>
      <c r="S146" s="4">
        <v>0</v>
      </c>
      <c r="T146" s="11">
        <v>0</v>
      </c>
      <c r="U146" s="4">
        <v>1.1304347826086956</v>
      </c>
      <c r="V146" s="4">
        <v>0</v>
      </c>
      <c r="W146" s="11">
        <v>0</v>
      </c>
      <c r="X146" s="4">
        <v>55.509891304347818</v>
      </c>
      <c r="Y146" s="4">
        <v>0</v>
      </c>
      <c r="Z146" s="11">
        <v>0</v>
      </c>
      <c r="AA146" s="4">
        <v>0</v>
      </c>
      <c r="AB146" s="4">
        <v>0</v>
      </c>
      <c r="AC146" s="11" t="s">
        <v>798</v>
      </c>
      <c r="AD146" s="4">
        <v>130.52902173913046</v>
      </c>
      <c r="AE146" s="4">
        <v>0</v>
      </c>
      <c r="AF146" s="11">
        <v>0</v>
      </c>
      <c r="AG146" s="4">
        <v>0</v>
      </c>
      <c r="AH146" s="4">
        <v>0</v>
      </c>
      <c r="AI146" s="11" t="s">
        <v>798</v>
      </c>
      <c r="AJ146" s="4">
        <v>0</v>
      </c>
      <c r="AK146" s="4">
        <v>0</v>
      </c>
      <c r="AL146" s="11" t="s">
        <v>798</v>
      </c>
      <c r="AM146" s="1">
        <v>235483</v>
      </c>
      <c r="AN146" s="1">
        <v>5</v>
      </c>
      <c r="AX146"/>
      <c r="AY146"/>
    </row>
    <row r="147" spans="1:51" x14ac:dyDescent="0.25">
      <c r="A147" t="s">
        <v>433</v>
      </c>
      <c r="B147" t="s">
        <v>150</v>
      </c>
      <c r="C147" t="s">
        <v>667</v>
      </c>
      <c r="D147" t="s">
        <v>482</v>
      </c>
      <c r="E147" s="4">
        <v>77.706521739130437</v>
      </c>
      <c r="F147" s="4">
        <v>245.92749999999998</v>
      </c>
      <c r="G147" s="4">
        <v>0</v>
      </c>
      <c r="H147" s="11">
        <v>0</v>
      </c>
      <c r="I147" s="4">
        <v>235.4057608695652</v>
      </c>
      <c r="J147" s="4">
        <v>0</v>
      </c>
      <c r="K147" s="11">
        <v>0</v>
      </c>
      <c r="L147" s="4">
        <v>39.471086956521752</v>
      </c>
      <c r="M147" s="4">
        <v>0</v>
      </c>
      <c r="N147" s="11">
        <v>0</v>
      </c>
      <c r="O147" s="4">
        <v>28.949347826086974</v>
      </c>
      <c r="P147" s="4">
        <v>0</v>
      </c>
      <c r="Q147" s="9">
        <v>0</v>
      </c>
      <c r="R147" s="4">
        <v>5.2173913043478262</v>
      </c>
      <c r="S147" s="4">
        <v>0</v>
      </c>
      <c r="T147" s="11">
        <v>0</v>
      </c>
      <c r="U147" s="4">
        <v>5.3043478260869561</v>
      </c>
      <c r="V147" s="4">
        <v>0</v>
      </c>
      <c r="W147" s="11">
        <v>0</v>
      </c>
      <c r="X147" s="4">
        <v>75.763043478260855</v>
      </c>
      <c r="Y147" s="4">
        <v>0</v>
      </c>
      <c r="Z147" s="11">
        <v>0</v>
      </c>
      <c r="AA147" s="4">
        <v>0</v>
      </c>
      <c r="AB147" s="4">
        <v>0</v>
      </c>
      <c r="AC147" s="11" t="s">
        <v>798</v>
      </c>
      <c r="AD147" s="4">
        <v>110.37054347826086</v>
      </c>
      <c r="AE147" s="4">
        <v>0</v>
      </c>
      <c r="AF147" s="11">
        <v>0</v>
      </c>
      <c r="AG147" s="4">
        <v>20.322826086956525</v>
      </c>
      <c r="AH147" s="4">
        <v>0</v>
      </c>
      <c r="AI147" s="11">
        <v>0</v>
      </c>
      <c r="AJ147" s="4">
        <v>0</v>
      </c>
      <c r="AK147" s="4">
        <v>0</v>
      </c>
      <c r="AL147" s="11" t="s">
        <v>798</v>
      </c>
      <c r="AM147" s="1">
        <v>235327</v>
      </c>
      <c r="AN147" s="1">
        <v>5</v>
      </c>
      <c r="AX147"/>
      <c r="AY147"/>
    </row>
    <row r="148" spans="1:51" x14ac:dyDescent="0.25">
      <c r="A148" t="s">
        <v>433</v>
      </c>
      <c r="B148" t="s">
        <v>104</v>
      </c>
      <c r="C148" t="s">
        <v>582</v>
      </c>
      <c r="D148" t="s">
        <v>470</v>
      </c>
      <c r="E148" s="4">
        <v>104.08695652173913</v>
      </c>
      <c r="F148" s="4">
        <v>264.06413043478261</v>
      </c>
      <c r="G148" s="4">
        <v>16.588695652173911</v>
      </c>
      <c r="H148" s="11">
        <v>6.2820708078982782E-2</v>
      </c>
      <c r="I148" s="4">
        <v>254.90021739130435</v>
      </c>
      <c r="J148" s="4">
        <v>16.588695652173911</v>
      </c>
      <c r="K148" s="11">
        <v>6.5079174203716533E-2</v>
      </c>
      <c r="L148" s="4">
        <v>28.244239130434771</v>
      </c>
      <c r="M148" s="4">
        <v>2.6672826086956523</v>
      </c>
      <c r="N148" s="11">
        <v>9.4436341385507674E-2</v>
      </c>
      <c r="O148" s="4">
        <v>19.080326086956514</v>
      </c>
      <c r="P148" s="4">
        <v>2.6672826086956523</v>
      </c>
      <c r="Q148" s="9">
        <v>0.13979229686850222</v>
      </c>
      <c r="R148" s="4">
        <v>3.9465217391304335</v>
      </c>
      <c r="S148" s="4">
        <v>0</v>
      </c>
      <c r="T148" s="11">
        <v>0</v>
      </c>
      <c r="U148" s="4">
        <v>5.2173913043478262</v>
      </c>
      <c r="V148" s="4">
        <v>0</v>
      </c>
      <c r="W148" s="11">
        <v>0</v>
      </c>
      <c r="X148" s="4">
        <v>77.598804347826089</v>
      </c>
      <c r="Y148" s="4">
        <v>13.921413043478259</v>
      </c>
      <c r="Z148" s="11">
        <v>0.17940241683463856</v>
      </c>
      <c r="AA148" s="4">
        <v>0</v>
      </c>
      <c r="AB148" s="4">
        <v>0</v>
      </c>
      <c r="AC148" s="11" t="s">
        <v>798</v>
      </c>
      <c r="AD148" s="4">
        <v>158.12923913043477</v>
      </c>
      <c r="AE148" s="4">
        <v>0</v>
      </c>
      <c r="AF148" s="11">
        <v>0</v>
      </c>
      <c r="AG148" s="4">
        <v>9.1847826086956519E-2</v>
      </c>
      <c r="AH148" s="4">
        <v>0</v>
      </c>
      <c r="AI148" s="11">
        <v>0</v>
      </c>
      <c r="AJ148" s="4">
        <v>0</v>
      </c>
      <c r="AK148" s="4">
        <v>0</v>
      </c>
      <c r="AL148" s="11" t="s">
        <v>798</v>
      </c>
      <c r="AM148" s="1">
        <v>235253</v>
      </c>
      <c r="AN148" s="1">
        <v>5</v>
      </c>
      <c r="AX148"/>
      <c r="AY148"/>
    </row>
    <row r="149" spans="1:51" x14ac:dyDescent="0.25">
      <c r="A149" t="s">
        <v>433</v>
      </c>
      <c r="B149" t="s">
        <v>189</v>
      </c>
      <c r="C149" t="s">
        <v>571</v>
      </c>
      <c r="D149" t="s">
        <v>502</v>
      </c>
      <c r="E149" s="4">
        <v>78.130434782608702</v>
      </c>
      <c r="F149" s="4">
        <v>273.80163043478262</v>
      </c>
      <c r="G149" s="4">
        <v>0</v>
      </c>
      <c r="H149" s="11">
        <v>0</v>
      </c>
      <c r="I149" s="4">
        <v>257.35260869565224</v>
      </c>
      <c r="J149" s="4">
        <v>0</v>
      </c>
      <c r="K149" s="11">
        <v>0</v>
      </c>
      <c r="L149" s="4">
        <v>43.915217391304353</v>
      </c>
      <c r="M149" s="4">
        <v>0</v>
      </c>
      <c r="N149" s="11">
        <v>0</v>
      </c>
      <c r="O149" s="4">
        <v>27.466195652173926</v>
      </c>
      <c r="P149" s="4">
        <v>0</v>
      </c>
      <c r="Q149" s="9">
        <v>0</v>
      </c>
      <c r="R149" s="4">
        <v>10.970760869565211</v>
      </c>
      <c r="S149" s="4">
        <v>0</v>
      </c>
      <c r="T149" s="11">
        <v>0</v>
      </c>
      <c r="U149" s="4">
        <v>5.4782608695652177</v>
      </c>
      <c r="V149" s="4">
        <v>0</v>
      </c>
      <c r="W149" s="11">
        <v>0</v>
      </c>
      <c r="X149" s="4">
        <v>60.858152173913048</v>
      </c>
      <c r="Y149" s="4">
        <v>0</v>
      </c>
      <c r="Z149" s="11">
        <v>0</v>
      </c>
      <c r="AA149" s="4">
        <v>0</v>
      </c>
      <c r="AB149" s="4">
        <v>0</v>
      </c>
      <c r="AC149" s="11" t="s">
        <v>798</v>
      </c>
      <c r="AD149" s="4">
        <v>161.2071739130435</v>
      </c>
      <c r="AE149" s="4">
        <v>0</v>
      </c>
      <c r="AF149" s="11">
        <v>0</v>
      </c>
      <c r="AG149" s="4">
        <v>7.8210869565217411</v>
      </c>
      <c r="AH149" s="4">
        <v>0</v>
      </c>
      <c r="AI149" s="11">
        <v>0</v>
      </c>
      <c r="AJ149" s="4">
        <v>0</v>
      </c>
      <c r="AK149" s="4">
        <v>0</v>
      </c>
      <c r="AL149" s="11" t="s">
        <v>798</v>
      </c>
      <c r="AM149" s="1">
        <v>235385</v>
      </c>
      <c r="AN149" s="1">
        <v>5</v>
      </c>
      <c r="AX149"/>
      <c r="AY149"/>
    </row>
    <row r="150" spans="1:51" x14ac:dyDescent="0.25">
      <c r="A150" t="s">
        <v>433</v>
      </c>
      <c r="B150" t="s">
        <v>144</v>
      </c>
      <c r="C150" t="s">
        <v>574</v>
      </c>
      <c r="D150" t="s">
        <v>524</v>
      </c>
      <c r="E150" s="4">
        <v>50.858695652173914</v>
      </c>
      <c r="F150" s="4">
        <v>177.06163043478259</v>
      </c>
      <c r="G150" s="4">
        <v>18.425869565217386</v>
      </c>
      <c r="H150" s="11">
        <v>0.10406472322643735</v>
      </c>
      <c r="I150" s="4">
        <v>165.70043478260868</v>
      </c>
      <c r="J150" s="4">
        <v>18.425869565217386</v>
      </c>
      <c r="K150" s="11">
        <v>0.11119988664719725</v>
      </c>
      <c r="L150" s="4">
        <v>24.424130434782604</v>
      </c>
      <c r="M150" s="4">
        <v>2.1385869565217392</v>
      </c>
      <c r="N150" s="11">
        <v>8.7560413347455762E-2</v>
      </c>
      <c r="O150" s="4">
        <v>13.062934782608693</v>
      </c>
      <c r="P150" s="4">
        <v>2.1385869565217392</v>
      </c>
      <c r="Q150" s="9">
        <v>0.16371412642807817</v>
      </c>
      <c r="R150" s="4">
        <v>5.8829347826086948</v>
      </c>
      <c r="S150" s="4">
        <v>0</v>
      </c>
      <c r="T150" s="11">
        <v>0</v>
      </c>
      <c r="U150" s="4">
        <v>5.4782608695652177</v>
      </c>
      <c r="V150" s="4">
        <v>0</v>
      </c>
      <c r="W150" s="11">
        <v>0</v>
      </c>
      <c r="X150" s="4">
        <v>53.849891304347842</v>
      </c>
      <c r="Y150" s="4">
        <v>16.205760869565214</v>
      </c>
      <c r="Z150" s="11">
        <v>0.30094324198304856</v>
      </c>
      <c r="AA150" s="4">
        <v>0</v>
      </c>
      <c r="AB150" s="4">
        <v>0</v>
      </c>
      <c r="AC150" s="11" t="s">
        <v>798</v>
      </c>
      <c r="AD150" s="4">
        <v>88.02130434782606</v>
      </c>
      <c r="AE150" s="4">
        <v>8.1521739130434784E-2</v>
      </c>
      <c r="AF150" s="11">
        <v>9.2615918083072807E-4</v>
      </c>
      <c r="AG150" s="4">
        <v>10.766304347826086</v>
      </c>
      <c r="AH150" s="4">
        <v>0</v>
      </c>
      <c r="AI150" s="11">
        <v>0</v>
      </c>
      <c r="AJ150" s="4">
        <v>0</v>
      </c>
      <c r="AK150" s="4">
        <v>0</v>
      </c>
      <c r="AL150" s="11" t="s">
        <v>798</v>
      </c>
      <c r="AM150" s="1">
        <v>235313</v>
      </c>
      <c r="AN150" s="1">
        <v>5</v>
      </c>
      <c r="AX150"/>
      <c r="AY150"/>
    </row>
    <row r="151" spans="1:51" x14ac:dyDescent="0.25">
      <c r="A151" t="s">
        <v>433</v>
      </c>
      <c r="B151" t="s">
        <v>88</v>
      </c>
      <c r="C151" t="s">
        <v>569</v>
      </c>
      <c r="D151" t="s">
        <v>520</v>
      </c>
      <c r="E151" s="4">
        <v>91.358695652173907</v>
      </c>
      <c r="F151" s="4">
        <v>465.94749999999993</v>
      </c>
      <c r="G151" s="4">
        <v>0</v>
      </c>
      <c r="H151" s="11">
        <v>0</v>
      </c>
      <c r="I151" s="4">
        <v>434.76728260869555</v>
      </c>
      <c r="J151" s="4">
        <v>0</v>
      </c>
      <c r="K151" s="11">
        <v>0</v>
      </c>
      <c r="L151" s="4">
        <v>48.341847826086948</v>
      </c>
      <c r="M151" s="4">
        <v>0</v>
      </c>
      <c r="N151" s="11">
        <v>0</v>
      </c>
      <c r="O151" s="4">
        <v>21.702173913043474</v>
      </c>
      <c r="P151" s="4">
        <v>0</v>
      </c>
      <c r="Q151" s="9">
        <v>0</v>
      </c>
      <c r="R151" s="4">
        <v>21.857065217391298</v>
      </c>
      <c r="S151" s="4">
        <v>0</v>
      </c>
      <c r="T151" s="11">
        <v>0</v>
      </c>
      <c r="U151" s="4">
        <v>4.7826086956521738</v>
      </c>
      <c r="V151" s="4">
        <v>0</v>
      </c>
      <c r="W151" s="11">
        <v>0</v>
      </c>
      <c r="X151" s="4">
        <v>95.007500000000007</v>
      </c>
      <c r="Y151" s="4">
        <v>0</v>
      </c>
      <c r="Z151" s="11">
        <v>0</v>
      </c>
      <c r="AA151" s="4">
        <v>4.5405434782608713</v>
      </c>
      <c r="AB151" s="4">
        <v>0</v>
      </c>
      <c r="AC151" s="11">
        <v>0</v>
      </c>
      <c r="AD151" s="4">
        <v>313.95456521739123</v>
      </c>
      <c r="AE151" s="4">
        <v>0</v>
      </c>
      <c r="AF151" s="11">
        <v>0</v>
      </c>
      <c r="AG151" s="4">
        <v>4.1030434782608696</v>
      </c>
      <c r="AH151" s="4">
        <v>0</v>
      </c>
      <c r="AI151" s="11">
        <v>0</v>
      </c>
      <c r="AJ151" s="4">
        <v>0</v>
      </c>
      <c r="AK151" s="4">
        <v>0</v>
      </c>
      <c r="AL151" s="11" t="s">
        <v>798</v>
      </c>
      <c r="AM151" s="1">
        <v>235224</v>
      </c>
      <c r="AN151" s="1">
        <v>5</v>
      </c>
      <c r="AX151"/>
      <c r="AY151"/>
    </row>
    <row r="152" spans="1:51" x14ac:dyDescent="0.25">
      <c r="A152" t="s">
        <v>433</v>
      </c>
      <c r="B152" t="s">
        <v>233</v>
      </c>
      <c r="C152" t="s">
        <v>703</v>
      </c>
      <c r="D152" t="s">
        <v>524</v>
      </c>
      <c r="E152" s="4">
        <v>72.858695652173907</v>
      </c>
      <c r="F152" s="4">
        <v>220.36793478260878</v>
      </c>
      <c r="G152" s="4">
        <v>21.092826086956521</v>
      </c>
      <c r="H152" s="11">
        <v>9.5716403149870358E-2</v>
      </c>
      <c r="I152" s="4">
        <v>203.39478260869572</v>
      </c>
      <c r="J152" s="4">
        <v>21.092826086956521</v>
      </c>
      <c r="K152" s="11">
        <v>0.10370386996374577</v>
      </c>
      <c r="L152" s="4">
        <v>52.404021739130442</v>
      </c>
      <c r="M152" s="4">
        <v>4.3918478260869565</v>
      </c>
      <c r="N152" s="11">
        <v>8.3807457525870266E-2</v>
      </c>
      <c r="O152" s="4">
        <v>35.430869565217392</v>
      </c>
      <c r="P152" s="4">
        <v>4.3918478260869565</v>
      </c>
      <c r="Q152" s="9">
        <v>0.12395540611846706</v>
      </c>
      <c r="R152" s="4">
        <v>11.321630434782611</v>
      </c>
      <c r="S152" s="4">
        <v>0</v>
      </c>
      <c r="T152" s="11">
        <v>0</v>
      </c>
      <c r="U152" s="4">
        <v>5.6515217391304358</v>
      </c>
      <c r="V152" s="4">
        <v>0</v>
      </c>
      <c r="W152" s="11">
        <v>0</v>
      </c>
      <c r="X152" s="4">
        <v>58.336847826086945</v>
      </c>
      <c r="Y152" s="4">
        <v>10.665108695652171</v>
      </c>
      <c r="Z152" s="11">
        <v>0.18281942019642292</v>
      </c>
      <c r="AA152" s="4">
        <v>0</v>
      </c>
      <c r="AB152" s="4">
        <v>0</v>
      </c>
      <c r="AC152" s="11" t="s">
        <v>798</v>
      </c>
      <c r="AD152" s="4">
        <v>107.47663043478269</v>
      </c>
      <c r="AE152" s="4">
        <v>6.035869565217391</v>
      </c>
      <c r="AF152" s="11">
        <v>5.6159832521731172E-2</v>
      </c>
      <c r="AG152" s="4">
        <v>2.1504347826086954</v>
      </c>
      <c r="AH152" s="4">
        <v>0</v>
      </c>
      <c r="AI152" s="11">
        <v>0</v>
      </c>
      <c r="AJ152" s="4">
        <v>0</v>
      </c>
      <c r="AK152" s="4">
        <v>0</v>
      </c>
      <c r="AL152" s="11" t="s">
        <v>798</v>
      </c>
      <c r="AM152" s="1">
        <v>235471</v>
      </c>
      <c r="AN152" s="1">
        <v>5</v>
      </c>
      <c r="AX152"/>
      <c r="AY152"/>
    </row>
    <row r="153" spans="1:51" x14ac:dyDescent="0.25">
      <c r="A153" t="s">
        <v>433</v>
      </c>
      <c r="B153" t="s">
        <v>287</v>
      </c>
      <c r="C153" t="s">
        <v>556</v>
      </c>
      <c r="D153" t="s">
        <v>538</v>
      </c>
      <c r="E153" s="4">
        <v>34.119565217391305</v>
      </c>
      <c r="F153" s="4">
        <v>89.527717391304378</v>
      </c>
      <c r="G153" s="4">
        <v>6.5000000000000002E-2</v>
      </c>
      <c r="H153" s="11">
        <v>7.260321372419275E-4</v>
      </c>
      <c r="I153" s="4">
        <v>83.517934782608705</v>
      </c>
      <c r="J153" s="4">
        <v>6.5000000000000002E-2</v>
      </c>
      <c r="K153" s="11">
        <v>7.7827594958125362E-4</v>
      </c>
      <c r="L153" s="4">
        <v>23.953043478260881</v>
      </c>
      <c r="M153" s="4">
        <v>6.5000000000000002E-2</v>
      </c>
      <c r="N153" s="11">
        <v>2.7136426341392568E-3</v>
      </c>
      <c r="O153" s="4">
        <v>17.943260869565226</v>
      </c>
      <c r="P153" s="4">
        <v>6.5000000000000002E-2</v>
      </c>
      <c r="Q153" s="9">
        <v>3.6225299555361691E-3</v>
      </c>
      <c r="R153" s="4">
        <v>5.2706521739130441</v>
      </c>
      <c r="S153" s="4">
        <v>0</v>
      </c>
      <c r="T153" s="11">
        <v>0</v>
      </c>
      <c r="U153" s="4">
        <v>0.73913043478260865</v>
      </c>
      <c r="V153" s="4">
        <v>0</v>
      </c>
      <c r="W153" s="11">
        <v>0</v>
      </c>
      <c r="X153" s="4">
        <v>7.9275000000000002</v>
      </c>
      <c r="Y153" s="4">
        <v>0</v>
      </c>
      <c r="Z153" s="11">
        <v>0</v>
      </c>
      <c r="AA153" s="4">
        <v>0</v>
      </c>
      <c r="AB153" s="4">
        <v>0</v>
      </c>
      <c r="AC153" s="11" t="s">
        <v>798</v>
      </c>
      <c r="AD153" s="4">
        <v>27.522391304347824</v>
      </c>
      <c r="AE153" s="4">
        <v>0</v>
      </c>
      <c r="AF153" s="11">
        <v>0</v>
      </c>
      <c r="AG153" s="4">
        <v>30.124782608695661</v>
      </c>
      <c r="AH153" s="4">
        <v>0</v>
      </c>
      <c r="AI153" s="11">
        <v>0</v>
      </c>
      <c r="AJ153" s="4">
        <v>0</v>
      </c>
      <c r="AK153" s="4">
        <v>0</v>
      </c>
      <c r="AL153" s="11" t="s">
        <v>798</v>
      </c>
      <c r="AM153" s="1">
        <v>235543</v>
      </c>
      <c r="AN153" s="1">
        <v>5</v>
      </c>
      <c r="AX153"/>
      <c r="AY153"/>
    </row>
    <row r="154" spans="1:51" x14ac:dyDescent="0.25">
      <c r="A154" t="s">
        <v>433</v>
      </c>
      <c r="B154" t="s">
        <v>316</v>
      </c>
      <c r="C154" t="s">
        <v>609</v>
      </c>
      <c r="D154" t="s">
        <v>474</v>
      </c>
      <c r="E154" s="4">
        <v>49.304347826086953</v>
      </c>
      <c r="F154" s="4">
        <v>248.29510869565217</v>
      </c>
      <c r="G154" s="4">
        <v>2.3793478260869563</v>
      </c>
      <c r="H154" s="11">
        <v>9.582741434521945E-3</v>
      </c>
      <c r="I154" s="4">
        <v>219.59945652173911</v>
      </c>
      <c r="J154" s="4">
        <v>2.3793478260869563</v>
      </c>
      <c r="K154" s="11">
        <v>1.0834944055753682E-2</v>
      </c>
      <c r="L154" s="4">
        <v>51.347826086956523</v>
      </c>
      <c r="M154" s="4">
        <v>0</v>
      </c>
      <c r="N154" s="11">
        <v>0</v>
      </c>
      <c r="O154" s="4">
        <v>34.130434782608695</v>
      </c>
      <c r="P154" s="4">
        <v>0</v>
      </c>
      <c r="Q154" s="9">
        <v>0</v>
      </c>
      <c r="R154" s="4">
        <v>11.478260869565217</v>
      </c>
      <c r="S154" s="4">
        <v>0</v>
      </c>
      <c r="T154" s="11">
        <v>0</v>
      </c>
      <c r="U154" s="4">
        <v>5.7391304347826084</v>
      </c>
      <c r="V154" s="4">
        <v>0</v>
      </c>
      <c r="W154" s="11">
        <v>0</v>
      </c>
      <c r="X154" s="4">
        <v>49.915760869565219</v>
      </c>
      <c r="Y154" s="4">
        <v>2.125</v>
      </c>
      <c r="Z154" s="11">
        <v>4.2571724100386517E-2</v>
      </c>
      <c r="AA154" s="4">
        <v>11.478260869565217</v>
      </c>
      <c r="AB154" s="4">
        <v>0</v>
      </c>
      <c r="AC154" s="11">
        <v>0</v>
      </c>
      <c r="AD154" s="4">
        <v>135.55326086956521</v>
      </c>
      <c r="AE154" s="4">
        <v>0.2543478260869565</v>
      </c>
      <c r="AF154" s="11">
        <v>1.8763681851349941E-3</v>
      </c>
      <c r="AG154" s="4">
        <v>0</v>
      </c>
      <c r="AH154" s="4">
        <v>0</v>
      </c>
      <c r="AI154" s="11" t="s">
        <v>798</v>
      </c>
      <c r="AJ154" s="4">
        <v>0</v>
      </c>
      <c r="AK154" s="4">
        <v>0</v>
      </c>
      <c r="AL154" s="11" t="s">
        <v>798</v>
      </c>
      <c r="AM154" s="1">
        <v>235590</v>
      </c>
      <c r="AN154" s="1">
        <v>5</v>
      </c>
      <c r="AX154"/>
      <c r="AY154"/>
    </row>
    <row r="155" spans="1:51" x14ac:dyDescent="0.25">
      <c r="A155" t="s">
        <v>433</v>
      </c>
      <c r="B155" t="s">
        <v>103</v>
      </c>
      <c r="C155" t="s">
        <v>562</v>
      </c>
      <c r="D155" t="s">
        <v>501</v>
      </c>
      <c r="E155" s="4">
        <v>69.489130434782609</v>
      </c>
      <c r="F155" s="4">
        <v>281.64880434782611</v>
      </c>
      <c r="G155" s="4">
        <v>6.3716304347826087</v>
      </c>
      <c r="H155" s="11">
        <v>2.2622607788222227E-2</v>
      </c>
      <c r="I155" s="4">
        <v>249.67326086956524</v>
      </c>
      <c r="J155" s="4">
        <v>6.3716304347826087</v>
      </c>
      <c r="K155" s="11">
        <v>2.5519875106334626E-2</v>
      </c>
      <c r="L155" s="4">
        <v>51.500543478260873</v>
      </c>
      <c r="M155" s="4">
        <v>0.13097826086956524</v>
      </c>
      <c r="N155" s="11">
        <v>2.5432403625964268E-3</v>
      </c>
      <c r="O155" s="4">
        <v>37.549456521739131</v>
      </c>
      <c r="P155" s="4">
        <v>0.13097826086956524</v>
      </c>
      <c r="Q155" s="9">
        <v>3.4881533050614413E-3</v>
      </c>
      <c r="R155" s="4">
        <v>9.3423913043478262</v>
      </c>
      <c r="S155" s="4">
        <v>0</v>
      </c>
      <c r="T155" s="11">
        <v>0</v>
      </c>
      <c r="U155" s="4">
        <v>4.6086956521739131</v>
      </c>
      <c r="V155" s="4">
        <v>0</v>
      </c>
      <c r="W155" s="11">
        <v>0</v>
      </c>
      <c r="X155" s="4">
        <v>59.115434782608695</v>
      </c>
      <c r="Y155" s="4">
        <v>4.1235869565217396</v>
      </c>
      <c r="Z155" s="11">
        <v>6.9754827511390768E-2</v>
      </c>
      <c r="AA155" s="4">
        <v>18.024456521739129</v>
      </c>
      <c r="AB155" s="4">
        <v>0</v>
      </c>
      <c r="AC155" s="11">
        <v>0</v>
      </c>
      <c r="AD155" s="4">
        <v>153.00836956521741</v>
      </c>
      <c r="AE155" s="4">
        <v>2.1170652173913043</v>
      </c>
      <c r="AF155" s="11">
        <v>1.3836270678571858E-2</v>
      </c>
      <c r="AG155" s="4">
        <v>0</v>
      </c>
      <c r="AH155" s="4">
        <v>0</v>
      </c>
      <c r="AI155" s="11" t="s">
        <v>798</v>
      </c>
      <c r="AJ155" s="4">
        <v>0</v>
      </c>
      <c r="AK155" s="4">
        <v>0</v>
      </c>
      <c r="AL155" s="11" t="s">
        <v>798</v>
      </c>
      <c r="AM155" s="1">
        <v>235252</v>
      </c>
      <c r="AN155" s="1">
        <v>5</v>
      </c>
      <c r="AX155"/>
      <c r="AY155"/>
    </row>
    <row r="156" spans="1:51" x14ac:dyDescent="0.25">
      <c r="A156" t="s">
        <v>433</v>
      </c>
      <c r="B156" t="s">
        <v>74</v>
      </c>
      <c r="C156" t="s">
        <v>569</v>
      </c>
      <c r="D156" t="s">
        <v>520</v>
      </c>
      <c r="E156" s="4">
        <v>62.315217391304351</v>
      </c>
      <c r="F156" s="4">
        <v>208.14130434782609</v>
      </c>
      <c r="G156" s="4">
        <v>60.959239130434781</v>
      </c>
      <c r="H156" s="11">
        <v>0.29287430153010602</v>
      </c>
      <c r="I156" s="4">
        <v>193.00000000000003</v>
      </c>
      <c r="J156" s="4">
        <v>60.959239130434781</v>
      </c>
      <c r="K156" s="11">
        <v>0.31585097995043926</v>
      </c>
      <c r="L156" s="4">
        <v>29.306413043478262</v>
      </c>
      <c r="M156" s="4">
        <v>0.77717391304347827</v>
      </c>
      <c r="N156" s="11">
        <v>2.6518902599594243E-2</v>
      </c>
      <c r="O156" s="4">
        <v>14.165108695652174</v>
      </c>
      <c r="P156" s="4">
        <v>0.77717391304347827</v>
      </c>
      <c r="Q156" s="9">
        <v>5.4865368825727637E-2</v>
      </c>
      <c r="R156" s="4">
        <v>9.9076086956521738</v>
      </c>
      <c r="S156" s="4">
        <v>0</v>
      </c>
      <c r="T156" s="11">
        <v>0</v>
      </c>
      <c r="U156" s="4">
        <v>5.2336956521739131</v>
      </c>
      <c r="V156" s="4">
        <v>0</v>
      </c>
      <c r="W156" s="11">
        <v>0</v>
      </c>
      <c r="X156" s="4">
        <v>59.412173913043468</v>
      </c>
      <c r="Y156" s="4">
        <v>26.508152173913043</v>
      </c>
      <c r="Z156" s="11">
        <v>0.4461737456823372</v>
      </c>
      <c r="AA156" s="4">
        <v>0</v>
      </c>
      <c r="AB156" s="4">
        <v>0</v>
      </c>
      <c r="AC156" s="11" t="s">
        <v>798</v>
      </c>
      <c r="AD156" s="4">
        <v>115.91804347826088</v>
      </c>
      <c r="AE156" s="4">
        <v>33.673913043478258</v>
      </c>
      <c r="AF156" s="11">
        <v>0.29049759669031527</v>
      </c>
      <c r="AG156" s="4">
        <v>3.5046739130434776</v>
      </c>
      <c r="AH156" s="4">
        <v>0</v>
      </c>
      <c r="AI156" s="11">
        <v>0</v>
      </c>
      <c r="AJ156" s="4">
        <v>0</v>
      </c>
      <c r="AK156" s="4">
        <v>0</v>
      </c>
      <c r="AL156" s="11" t="s">
        <v>798</v>
      </c>
      <c r="AM156" s="1">
        <v>235182</v>
      </c>
      <c r="AN156" s="1">
        <v>5</v>
      </c>
      <c r="AX156"/>
      <c r="AY156"/>
    </row>
    <row r="157" spans="1:51" x14ac:dyDescent="0.25">
      <c r="A157" t="s">
        <v>433</v>
      </c>
      <c r="B157" t="s">
        <v>34</v>
      </c>
      <c r="C157" t="s">
        <v>604</v>
      </c>
      <c r="D157" t="s">
        <v>503</v>
      </c>
      <c r="E157" s="4">
        <v>42.630434782608695</v>
      </c>
      <c r="F157" s="4">
        <v>219.50815217391303</v>
      </c>
      <c r="G157" s="4">
        <v>58.722826086956523</v>
      </c>
      <c r="H157" s="11">
        <v>0.26752002376855372</v>
      </c>
      <c r="I157" s="4">
        <v>203.86684782608694</v>
      </c>
      <c r="J157" s="4">
        <v>58.722826086956523</v>
      </c>
      <c r="K157" s="11">
        <v>0.28804499953347645</v>
      </c>
      <c r="L157" s="4">
        <v>44.543478260869563</v>
      </c>
      <c r="M157" s="4">
        <v>9.8804347826086936</v>
      </c>
      <c r="N157" s="11">
        <v>0.22181551976573935</v>
      </c>
      <c r="O157" s="4">
        <v>28.902173913043477</v>
      </c>
      <c r="P157" s="4">
        <v>9.8804347826086936</v>
      </c>
      <c r="Q157" s="9">
        <v>0.34185784129371938</v>
      </c>
      <c r="R157" s="4">
        <v>10.489130434782609</v>
      </c>
      <c r="S157" s="4">
        <v>0</v>
      </c>
      <c r="T157" s="11">
        <v>0</v>
      </c>
      <c r="U157" s="4">
        <v>5.1521739130434785</v>
      </c>
      <c r="V157" s="4">
        <v>0</v>
      </c>
      <c r="W157" s="11">
        <v>0</v>
      </c>
      <c r="X157" s="4">
        <v>20.831521739130434</v>
      </c>
      <c r="Y157" s="4">
        <v>0</v>
      </c>
      <c r="Z157" s="11">
        <v>0</v>
      </c>
      <c r="AA157" s="4">
        <v>0</v>
      </c>
      <c r="AB157" s="4">
        <v>0</v>
      </c>
      <c r="AC157" s="11" t="s">
        <v>798</v>
      </c>
      <c r="AD157" s="4">
        <v>154.13315217391303</v>
      </c>
      <c r="AE157" s="4">
        <v>48.842391304347828</v>
      </c>
      <c r="AF157" s="11">
        <v>0.31688439907617993</v>
      </c>
      <c r="AG157" s="4">
        <v>0</v>
      </c>
      <c r="AH157" s="4">
        <v>0</v>
      </c>
      <c r="AI157" s="11" t="s">
        <v>798</v>
      </c>
      <c r="AJ157" s="4">
        <v>0</v>
      </c>
      <c r="AK157" s="4">
        <v>0</v>
      </c>
      <c r="AL157" s="11" t="s">
        <v>798</v>
      </c>
      <c r="AM157" s="1">
        <v>235041</v>
      </c>
      <c r="AN157" s="1">
        <v>5</v>
      </c>
      <c r="AX157"/>
      <c r="AY157"/>
    </row>
    <row r="158" spans="1:51" x14ac:dyDescent="0.25">
      <c r="A158" t="s">
        <v>433</v>
      </c>
      <c r="B158" t="s">
        <v>22</v>
      </c>
      <c r="C158" t="s">
        <v>573</v>
      </c>
      <c r="D158" t="s">
        <v>462</v>
      </c>
      <c r="E158" s="4">
        <v>59.369565217391305</v>
      </c>
      <c r="F158" s="4">
        <v>152.14782608695651</v>
      </c>
      <c r="G158" s="4">
        <v>0</v>
      </c>
      <c r="H158" s="11">
        <v>0</v>
      </c>
      <c r="I158" s="4">
        <v>129.01326086956522</v>
      </c>
      <c r="J158" s="4">
        <v>0</v>
      </c>
      <c r="K158" s="11">
        <v>0</v>
      </c>
      <c r="L158" s="4">
        <v>18.943804347826088</v>
      </c>
      <c r="M158" s="4">
        <v>0</v>
      </c>
      <c r="N158" s="11">
        <v>0</v>
      </c>
      <c r="O158" s="4">
        <v>13.465543478260869</v>
      </c>
      <c r="P158" s="4">
        <v>0</v>
      </c>
      <c r="Q158" s="9">
        <v>0</v>
      </c>
      <c r="R158" s="4">
        <v>0.52173913043478259</v>
      </c>
      <c r="S158" s="4">
        <v>0</v>
      </c>
      <c r="T158" s="11">
        <v>0</v>
      </c>
      <c r="U158" s="4">
        <v>4.9565217391304346</v>
      </c>
      <c r="V158" s="4">
        <v>0</v>
      </c>
      <c r="W158" s="11">
        <v>0</v>
      </c>
      <c r="X158" s="4">
        <v>30.43391304347827</v>
      </c>
      <c r="Y158" s="4">
        <v>0</v>
      </c>
      <c r="Z158" s="11">
        <v>0</v>
      </c>
      <c r="AA158" s="4">
        <v>17.656304347826087</v>
      </c>
      <c r="AB158" s="4">
        <v>0</v>
      </c>
      <c r="AC158" s="11">
        <v>0</v>
      </c>
      <c r="AD158" s="4">
        <v>85.113804347826076</v>
      </c>
      <c r="AE158" s="4">
        <v>0</v>
      </c>
      <c r="AF158" s="11">
        <v>0</v>
      </c>
      <c r="AG158" s="4">
        <v>0</v>
      </c>
      <c r="AH158" s="4">
        <v>0</v>
      </c>
      <c r="AI158" s="11" t="s">
        <v>798</v>
      </c>
      <c r="AJ158" s="4">
        <v>0</v>
      </c>
      <c r="AK158" s="4">
        <v>0</v>
      </c>
      <c r="AL158" s="11" t="s">
        <v>798</v>
      </c>
      <c r="AM158" s="1">
        <v>235023</v>
      </c>
      <c r="AN158" s="1">
        <v>5</v>
      </c>
      <c r="AX158"/>
      <c r="AY158"/>
    </row>
    <row r="159" spans="1:51" x14ac:dyDescent="0.25">
      <c r="A159" t="s">
        <v>433</v>
      </c>
      <c r="B159" t="s">
        <v>59</v>
      </c>
      <c r="C159" t="s">
        <v>621</v>
      </c>
      <c r="D159" t="s">
        <v>516</v>
      </c>
      <c r="E159" s="4">
        <v>88.184782608695656</v>
      </c>
      <c r="F159" s="4">
        <v>270.68760869565227</v>
      </c>
      <c r="G159" s="4">
        <v>112.03902173913046</v>
      </c>
      <c r="H159" s="11">
        <v>0.41390524774668053</v>
      </c>
      <c r="I159" s="4">
        <v>255.33108695652183</v>
      </c>
      <c r="J159" s="4">
        <v>112.03902173913046</v>
      </c>
      <c r="K159" s="11">
        <v>0.43879898477935292</v>
      </c>
      <c r="L159" s="4">
        <v>21.256956521739134</v>
      </c>
      <c r="M159" s="4">
        <v>0</v>
      </c>
      <c r="N159" s="11">
        <v>0</v>
      </c>
      <c r="O159" s="4">
        <v>12.117608695652178</v>
      </c>
      <c r="P159" s="4">
        <v>0</v>
      </c>
      <c r="Q159" s="9">
        <v>0</v>
      </c>
      <c r="R159" s="4">
        <v>3.5741304347826088</v>
      </c>
      <c r="S159" s="4">
        <v>0</v>
      </c>
      <c r="T159" s="11">
        <v>0</v>
      </c>
      <c r="U159" s="4">
        <v>5.5652173913043477</v>
      </c>
      <c r="V159" s="4">
        <v>0</v>
      </c>
      <c r="W159" s="11">
        <v>0</v>
      </c>
      <c r="X159" s="4">
        <v>103.27228260869569</v>
      </c>
      <c r="Y159" s="4">
        <v>78.814021739130453</v>
      </c>
      <c r="Z159" s="11">
        <v>0.76316722888522837</v>
      </c>
      <c r="AA159" s="4">
        <v>6.2171739130434771</v>
      </c>
      <c r="AB159" s="4">
        <v>0</v>
      </c>
      <c r="AC159" s="11">
        <v>0</v>
      </c>
      <c r="AD159" s="4">
        <v>139.77630434782614</v>
      </c>
      <c r="AE159" s="4">
        <v>33.060108695652175</v>
      </c>
      <c r="AF159" s="11">
        <v>0.2365215538492404</v>
      </c>
      <c r="AG159" s="4">
        <v>0</v>
      </c>
      <c r="AH159" s="4">
        <v>0</v>
      </c>
      <c r="AI159" s="11" t="s">
        <v>798</v>
      </c>
      <c r="AJ159" s="4">
        <v>0.16489130434782609</v>
      </c>
      <c r="AK159" s="4">
        <v>0.16489130434782609</v>
      </c>
      <c r="AL159" s="11">
        <v>1</v>
      </c>
      <c r="AM159" s="1">
        <v>235132</v>
      </c>
      <c r="AN159" s="1">
        <v>5</v>
      </c>
      <c r="AX159"/>
      <c r="AY159"/>
    </row>
    <row r="160" spans="1:51" x14ac:dyDescent="0.25">
      <c r="A160" t="s">
        <v>433</v>
      </c>
      <c r="B160" t="s">
        <v>41</v>
      </c>
      <c r="C160" t="s">
        <v>609</v>
      </c>
      <c r="D160" t="s">
        <v>474</v>
      </c>
      <c r="E160" s="4">
        <v>88.673913043478265</v>
      </c>
      <c r="F160" s="4">
        <v>236.74847826086958</v>
      </c>
      <c r="G160" s="4">
        <v>61.885652173913051</v>
      </c>
      <c r="H160" s="11">
        <v>0.26139831025955818</v>
      </c>
      <c r="I160" s="4">
        <v>222.67304347826087</v>
      </c>
      <c r="J160" s="4">
        <v>61.885652173913051</v>
      </c>
      <c r="K160" s="11">
        <v>0.2779216164077572</v>
      </c>
      <c r="L160" s="4">
        <v>20.155326086956524</v>
      </c>
      <c r="M160" s="4">
        <v>5.1241304347826073</v>
      </c>
      <c r="N160" s="11">
        <v>0.25423207804604447</v>
      </c>
      <c r="O160" s="4">
        <v>9.041195652173915</v>
      </c>
      <c r="P160" s="4">
        <v>5.1241304347826073</v>
      </c>
      <c r="Q160" s="9">
        <v>0.56675362771853444</v>
      </c>
      <c r="R160" s="4">
        <v>5.6358695652173916</v>
      </c>
      <c r="S160" s="4">
        <v>0</v>
      </c>
      <c r="T160" s="11">
        <v>0</v>
      </c>
      <c r="U160" s="4">
        <v>5.4782608695652177</v>
      </c>
      <c r="V160" s="4">
        <v>0</v>
      </c>
      <c r="W160" s="11">
        <v>0</v>
      </c>
      <c r="X160" s="4">
        <v>102.33065217391307</v>
      </c>
      <c r="Y160" s="4">
        <v>47.458260869565223</v>
      </c>
      <c r="Z160" s="11">
        <v>0.4637736578567771</v>
      </c>
      <c r="AA160" s="4">
        <v>2.9613043478260868</v>
      </c>
      <c r="AB160" s="4">
        <v>0</v>
      </c>
      <c r="AC160" s="11">
        <v>0</v>
      </c>
      <c r="AD160" s="4">
        <v>111.22260869565216</v>
      </c>
      <c r="AE160" s="4">
        <v>9.2246739130434801</v>
      </c>
      <c r="AF160" s="11">
        <v>8.2938837896580325E-2</v>
      </c>
      <c r="AG160" s="4">
        <v>0</v>
      </c>
      <c r="AH160" s="4">
        <v>0</v>
      </c>
      <c r="AI160" s="11" t="s">
        <v>798</v>
      </c>
      <c r="AJ160" s="4">
        <v>7.8586956521739137E-2</v>
      </c>
      <c r="AK160" s="4">
        <v>7.8586956521739137E-2</v>
      </c>
      <c r="AL160" s="11">
        <v>1</v>
      </c>
      <c r="AM160" s="1">
        <v>235057</v>
      </c>
      <c r="AN160" s="1">
        <v>5</v>
      </c>
      <c r="AX160"/>
      <c r="AY160"/>
    </row>
    <row r="161" spans="1:51" x14ac:dyDescent="0.25">
      <c r="A161" t="s">
        <v>433</v>
      </c>
      <c r="B161" t="s">
        <v>7</v>
      </c>
      <c r="C161" t="s">
        <v>587</v>
      </c>
      <c r="D161" t="s">
        <v>484</v>
      </c>
      <c r="E161" s="4">
        <v>43.945652173913047</v>
      </c>
      <c r="F161" s="4">
        <v>178.76554347826089</v>
      </c>
      <c r="G161" s="4">
        <v>0</v>
      </c>
      <c r="H161" s="11">
        <v>0</v>
      </c>
      <c r="I161" s="4">
        <v>152.83728260869566</v>
      </c>
      <c r="J161" s="4">
        <v>0</v>
      </c>
      <c r="K161" s="11">
        <v>0</v>
      </c>
      <c r="L161" s="4">
        <v>59.488586956521743</v>
      </c>
      <c r="M161" s="4">
        <v>0</v>
      </c>
      <c r="N161" s="11">
        <v>0</v>
      </c>
      <c r="O161" s="4">
        <v>33.560326086956522</v>
      </c>
      <c r="P161" s="4">
        <v>0</v>
      </c>
      <c r="Q161" s="9">
        <v>0</v>
      </c>
      <c r="R161" s="4">
        <v>15.863043478260868</v>
      </c>
      <c r="S161" s="4">
        <v>0</v>
      </c>
      <c r="T161" s="11">
        <v>0</v>
      </c>
      <c r="U161" s="4">
        <v>10.065217391304348</v>
      </c>
      <c r="V161" s="4">
        <v>0</v>
      </c>
      <c r="W161" s="11">
        <v>0</v>
      </c>
      <c r="X161" s="4">
        <v>19.94858695652173</v>
      </c>
      <c r="Y161" s="4">
        <v>0</v>
      </c>
      <c r="Z161" s="11">
        <v>0</v>
      </c>
      <c r="AA161" s="4">
        <v>0</v>
      </c>
      <c r="AB161" s="4">
        <v>0</v>
      </c>
      <c r="AC161" s="11" t="s">
        <v>798</v>
      </c>
      <c r="AD161" s="4">
        <v>99.328369565217415</v>
      </c>
      <c r="AE161" s="4">
        <v>0</v>
      </c>
      <c r="AF161" s="11">
        <v>0</v>
      </c>
      <c r="AG161" s="4">
        <v>0</v>
      </c>
      <c r="AH161" s="4">
        <v>0</v>
      </c>
      <c r="AI161" s="11" t="s">
        <v>798</v>
      </c>
      <c r="AJ161" s="4">
        <v>0</v>
      </c>
      <c r="AK161" s="4">
        <v>0</v>
      </c>
      <c r="AL161" s="11" t="s">
        <v>798</v>
      </c>
      <c r="AM161" s="1">
        <v>235003</v>
      </c>
      <c r="AN161" s="1">
        <v>5</v>
      </c>
      <c r="AX161"/>
      <c r="AY161"/>
    </row>
    <row r="162" spans="1:51" x14ac:dyDescent="0.25">
      <c r="A162" t="s">
        <v>433</v>
      </c>
      <c r="B162" t="s">
        <v>11</v>
      </c>
      <c r="C162" t="s">
        <v>584</v>
      </c>
      <c r="D162" t="s">
        <v>488</v>
      </c>
      <c r="E162" s="4">
        <v>83.923913043478265</v>
      </c>
      <c r="F162" s="4">
        <v>389.38293478260869</v>
      </c>
      <c r="G162" s="4">
        <v>0</v>
      </c>
      <c r="H162" s="11">
        <v>0</v>
      </c>
      <c r="I162" s="4">
        <v>369.71880434782605</v>
      </c>
      <c r="J162" s="4">
        <v>0</v>
      </c>
      <c r="K162" s="11">
        <v>0</v>
      </c>
      <c r="L162" s="4">
        <v>81.988043478260821</v>
      </c>
      <c r="M162" s="4">
        <v>0</v>
      </c>
      <c r="N162" s="11">
        <v>0</v>
      </c>
      <c r="O162" s="4">
        <v>62.323913043478214</v>
      </c>
      <c r="P162" s="4">
        <v>0</v>
      </c>
      <c r="Q162" s="9">
        <v>0</v>
      </c>
      <c r="R162" s="4">
        <v>15.43586956521739</v>
      </c>
      <c r="S162" s="4">
        <v>0</v>
      </c>
      <c r="T162" s="11">
        <v>0</v>
      </c>
      <c r="U162" s="4">
        <v>4.2282608695652177</v>
      </c>
      <c r="V162" s="4">
        <v>0</v>
      </c>
      <c r="W162" s="11">
        <v>0</v>
      </c>
      <c r="X162" s="4">
        <v>71.269565217391317</v>
      </c>
      <c r="Y162" s="4">
        <v>0</v>
      </c>
      <c r="Z162" s="11">
        <v>0</v>
      </c>
      <c r="AA162" s="4">
        <v>0</v>
      </c>
      <c r="AB162" s="4">
        <v>0</v>
      </c>
      <c r="AC162" s="11" t="s">
        <v>798</v>
      </c>
      <c r="AD162" s="4">
        <v>224.81663043478261</v>
      </c>
      <c r="AE162" s="4">
        <v>0</v>
      </c>
      <c r="AF162" s="11">
        <v>0</v>
      </c>
      <c r="AG162" s="4">
        <v>11.308695652173913</v>
      </c>
      <c r="AH162" s="4">
        <v>0</v>
      </c>
      <c r="AI162" s="11">
        <v>0</v>
      </c>
      <c r="AJ162" s="4">
        <v>0</v>
      </c>
      <c r="AK162" s="4">
        <v>0</v>
      </c>
      <c r="AL162" s="11" t="s">
        <v>798</v>
      </c>
      <c r="AM162" s="1">
        <v>235008</v>
      </c>
      <c r="AN162" s="1">
        <v>5</v>
      </c>
      <c r="AX162"/>
      <c r="AY162"/>
    </row>
    <row r="163" spans="1:51" x14ac:dyDescent="0.25">
      <c r="A163" t="s">
        <v>433</v>
      </c>
      <c r="B163" t="s">
        <v>334</v>
      </c>
      <c r="C163" t="s">
        <v>713</v>
      </c>
      <c r="D163" t="s">
        <v>474</v>
      </c>
      <c r="E163" s="4">
        <v>35.728260869565219</v>
      </c>
      <c r="F163" s="4">
        <v>93.422065217391292</v>
      </c>
      <c r="G163" s="4">
        <v>0</v>
      </c>
      <c r="H163" s="11">
        <v>0</v>
      </c>
      <c r="I163" s="4">
        <v>93.422065217391292</v>
      </c>
      <c r="J163" s="4">
        <v>0</v>
      </c>
      <c r="K163" s="11">
        <v>0</v>
      </c>
      <c r="L163" s="4">
        <v>23.313695652173909</v>
      </c>
      <c r="M163" s="4">
        <v>0</v>
      </c>
      <c r="N163" s="11">
        <v>0</v>
      </c>
      <c r="O163" s="4">
        <v>23.313695652173909</v>
      </c>
      <c r="P163" s="4">
        <v>0</v>
      </c>
      <c r="Q163" s="9">
        <v>0</v>
      </c>
      <c r="R163" s="4">
        <v>0</v>
      </c>
      <c r="S163" s="4">
        <v>0</v>
      </c>
      <c r="T163" s="11" t="s">
        <v>798</v>
      </c>
      <c r="U163" s="4">
        <v>0</v>
      </c>
      <c r="V163" s="4">
        <v>0</v>
      </c>
      <c r="W163" s="11" t="s">
        <v>798</v>
      </c>
      <c r="X163" s="4">
        <v>12.692499999999995</v>
      </c>
      <c r="Y163" s="4">
        <v>0</v>
      </c>
      <c r="Z163" s="11">
        <v>0</v>
      </c>
      <c r="AA163" s="4">
        <v>0</v>
      </c>
      <c r="AB163" s="4">
        <v>0</v>
      </c>
      <c r="AC163" s="11" t="s">
        <v>798</v>
      </c>
      <c r="AD163" s="4">
        <v>57.415869565217392</v>
      </c>
      <c r="AE163" s="4">
        <v>0</v>
      </c>
      <c r="AF163" s="11">
        <v>0</v>
      </c>
      <c r="AG163" s="4">
        <v>0</v>
      </c>
      <c r="AH163" s="4">
        <v>0</v>
      </c>
      <c r="AI163" s="11" t="s">
        <v>798</v>
      </c>
      <c r="AJ163" s="4">
        <v>0</v>
      </c>
      <c r="AK163" s="4">
        <v>0</v>
      </c>
      <c r="AL163" s="11" t="s">
        <v>798</v>
      </c>
      <c r="AM163" s="1">
        <v>235613</v>
      </c>
      <c r="AN163" s="1">
        <v>5</v>
      </c>
      <c r="AX163"/>
      <c r="AY163"/>
    </row>
    <row r="164" spans="1:51" x14ac:dyDescent="0.25">
      <c r="A164" t="s">
        <v>433</v>
      </c>
      <c r="B164" t="s">
        <v>382</v>
      </c>
      <c r="C164" t="s">
        <v>717</v>
      </c>
      <c r="D164" t="s">
        <v>501</v>
      </c>
      <c r="E164" s="4">
        <v>42.945652173913047</v>
      </c>
      <c r="F164" s="4">
        <v>188.83010869565214</v>
      </c>
      <c r="G164" s="4">
        <v>0</v>
      </c>
      <c r="H164" s="11">
        <v>0</v>
      </c>
      <c r="I164" s="4">
        <v>177.32749999999996</v>
      </c>
      <c r="J164" s="4">
        <v>0</v>
      </c>
      <c r="K164" s="11">
        <v>0</v>
      </c>
      <c r="L164" s="4">
        <v>35.05097826086957</v>
      </c>
      <c r="M164" s="4">
        <v>0</v>
      </c>
      <c r="N164" s="11">
        <v>0</v>
      </c>
      <c r="O164" s="4">
        <v>26.167282608695661</v>
      </c>
      <c r="P164" s="4">
        <v>0</v>
      </c>
      <c r="Q164" s="9">
        <v>0</v>
      </c>
      <c r="R164" s="4">
        <v>4.670760869565215</v>
      </c>
      <c r="S164" s="4">
        <v>0</v>
      </c>
      <c r="T164" s="11">
        <v>0</v>
      </c>
      <c r="U164" s="4">
        <v>4.2129347826086958</v>
      </c>
      <c r="V164" s="4">
        <v>0</v>
      </c>
      <c r="W164" s="11">
        <v>0</v>
      </c>
      <c r="X164" s="4">
        <v>61.700326086956522</v>
      </c>
      <c r="Y164" s="4">
        <v>0</v>
      </c>
      <c r="Z164" s="11">
        <v>0</v>
      </c>
      <c r="AA164" s="4">
        <v>2.6189130434782606</v>
      </c>
      <c r="AB164" s="4">
        <v>0</v>
      </c>
      <c r="AC164" s="11">
        <v>0</v>
      </c>
      <c r="AD164" s="4">
        <v>89.459891304347778</v>
      </c>
      <c r="AE164" s="4">
        <v>0</v>
      </c>
      <c r="AF164" s="11">
        <v>0</v>
      </c>
      <c r="AG164" s="4">
        <v>0</v>
      </c>
      <c r="AH164" s="4">
        <v>0</v>
      </c>
      <c r="AI164" s="11" t="s">
        <v>798</v>
      </c>
      <c r="AJ164" s="4">
        <v>0</v>
      </c>
      <c r="AK164" s="4">
        <v>0</v>
      </c>
      <c r="AL164" s="11" t="s">
        <v>798</v>
      </c>
      <c r="AM164" s="1">
        <v>235669</v>
      </c>
      <c r="AN164" s="1">
        <v>5</v>
      </c>
      <c r="AX164"/>
      <c r="AY164"/>
    </row>
    <row r="165" spans="1:51" x14ac:dyDescent="0.25">
      <c r="A165" t="s">
        <v>433</v>
      </c>
      <c r="B165" t="s">
        <v>314</v>
      </c>
      <c r="C165" t="s">
        <v>727</v>
      </c>
      <c r="D165" t="s">
        <v>523</v>
      </c>
      <c r="E165" s="4">
        <v>16.369565217391305</v>
      </c>
      <c r="F165" s="4">
        <v>74.317934782608688</v>
      </c>
      <c r="G165" s="4">
        <v>0</v>
      </c>
      <c r="H165" s="11">
        <v>0</v>
      </c>
      <c r="I165" s="4">
        <v>65.752717391304344</v>
      </c>
      <c r="J165" s="4">
        <v>0</v>
      </c>
      <c r="K165" s="11">
        <v>0</v>
      </c>
      <c r="L165" s="4">
        <v>25.665760869565219</v>
      </c>
      <c r="M165" s="4">
        <v>0</v>
      </c>
      <c r="N165" s="11">
        <v>0</v>
      </c>
      <c r="O165" s="4">
        <v>17.663043478260871</v>
      </c>
      <c r="P165" s="4">
        <v>0</v>
      </c>
      <c r="Q165" s="9">
        <v>0</v>
      </c>
      <c r="R165" s="4">
        <v>1.3043478260869565</v>
      </c>
      <c r="S165" s="4">
        <v>0</v>
      </c>
      <c r="T165" s="11">
        <v>0</v>
      </c>
      <c r="U165" s="4">
        <v>6.6983695652173916</v>
      </c>
      <c r="V165" s="4">
        <v>0</v>
      </c>
      <c r="W165" s="11">
        <v>0</v>
      </c>
      <c r="X165" s="4">
        <v>6.8043478260869561</v>
      </c>
      <c r="Y165" s="4">
        <v>0</v>
      </c>
      <c r="Z165" s="11">
        <v>0</v>
      </c>
      <c r="AA165" s="4">
        <v>0.5625</v>
      </c>
      <c r="AB165" s="4">
        <v>0</v>
      </c>
      <c r="AC165" s="11">
        <v>0</v>
      </c>
      <c r="AD165" s="4">
        <v>41.285326086956523</v>
      </c>
      <c r="AE165" s="4">
        <v>0</v>
      </c>
      <c r="AF165" s="11">
        <v>0</v>
      </c>
      <c r="AG165" s="4">
        <v>0</v>
      </c>
      <c r="AH165" s="4">
        <v>0</v>
      </c>
      <c r="AI165" s="11" t="s">
        <v>798</v>
      </c>
      <c r="AJ165" s="4">
        <v>0</v>
      </c>
      <c r="AK165" s="4">
        <v>0</v>
      </c>
      <c r="AL165" s="11" t="s">
        <v>798</v>
      </c>
      <c r="AM165" s="1">
        <v>235588</v>
      </c>
      <c r="AN165" s="1">
        <v>5</v>
      </c>
      <c r="AX165"/>
      <c r="AY165"/>
    </row>
    <row r="166" spans="1:51" x14ac:dyDescent="0.25">
      <c r="A166" t="s">
        <v>433</v>
      </c>
      <c r="B166" t="s">
        <v>267</v>
      </c>
      <c r="C166" t="s">
        <v>711</v>
      </c>
      <c r="D166" t="s">
        <v>516</v>
      </c>
      <c r="E166" s="4">
        <v>98.163043478260875</v>
      </c>
      <c r="F166" s="4">
        <v>450.13336956521738</v>
      </c>
      <c r="G166" s="4">
        <v>0.24456521739130435</v>
      </c>
      <c r="H166" s="11">
        <v>5.4331723423999706E-4</v>
      </c>
      <c r="I166" s="4">
        <v>445.26380434782607</v>
      </c>
      <c r="J166" s="4">
        <v>0.24456521739130435</v>
      </c>
      <c r="K166" s="11">
        <v>5.4925914705669112E-4</v>
      </c>
      <c r="L166" s="4">
        <v>78.942934782608688</v>
      </c>
      <c r="M166" s="4">
        <v>0.24456521739130435</v>
      </c>
      <c r="N166" s="11">
        <v>3.0980000688444463E-3</v>
      </c>
      <c r="O166" s="4">
        <v>74.073369565217391</v>
      </c>
      <c r="P166" s="4">
        <v>0.24456521739130435</v>
      </c>
      <c r="Q166" s="9">
        <v>3.3016618364576839E-3</v>
      </c>
      <c r="R166" s="4">
        <v>0</v>
      </c>
      <c r="S166" s="4">
        <v>0</v>
      </c>
      <c r="T166" s="11" t="s">
        <v>798</v>
      </c>
      <c r="U166" s="4">
        <v>4.8695652173913047</v>
      </c>
      <c r="V166" s="4">
        <v>0</v>
      </c>
      <c r="W166" s="11">
        <v>0</v>
      </c>
      <c r="X166" s="4">
        <v>68.348804347826089</v>
      </c>
      <c r="Y166" s="4">
        <v>0</v>
      </c>
      <c r="Z166" s="11">
        <v>0</v>
      </c>
      <c r="AA166" s="4">
        <v>0</v>
      </c>
      <c r="AB166" s="4">
        <v>0</v>
      </c>
      <c r="AC166" s="11" t="s">
        <v>798</v>
      </c>
      <c r="AD166" s="4">
        <v>302.84163043478259</v>
      </c>
      <c r="AE166" s="4">
        <v>0</v>
      </c>
      <c r="AF166" s="11">
        <v>0</v>
      </c>
      <c r="AG166" s="4">
        <v>0</v>
      </c>
      <c r="AH166" s="4">
        <v>0</v>
      </c>
      <c r="AI166" s="11" t="s">
        <v>798</v>
      </c>
      <c r="AJ166" s="4">
        <v>0</v>
      </c>
      <c r="AK166" s="4">
        <v>0</v>
      </c>
      <c r="AL166" s="11" t="s">
        <v>798</v>
      </c>
      <c r="AM166" s="1">
        <v>235518</v>
      </c>
      <c r="AN166" s="1">
        <v>5</v>
      </c>
      <c r="AX166"/>
      <c r="AY166"/>
    </row>
    <row r="167" spans="1:51" x14ac:dyDescent="0.25">
      <c r="A167" t="s">
        <v>433</v>
      </c>
      <c r="B167" t="s">
        <v>9</v>
      </c>
      <c r="C167" t="s">
        <v>580</v>
      </c>
      <c r="D167" t="s">
        <v>486</v>
      </c>
      <c r="E167" s="4">
        <v>64.717391304347828</v>
      </c>
      <c r="F167" s="4">
        <v>360.34119565217395</v>
      </c>
      <c r="G167" s="4">
        <v>25.752717391304348</v>
      </c>
      <c r="H167" s="11">
        <v>7.1467591554984569E-2</v>
      </c>
      <c r="I167" s="4">
        <v>345.56945652173914</v>
      </c>
      <c r="J167" s="4">
        <v>25.752717391304348</v>
      </c>
      <c r="K167" s="11">
        <v>7.4522550836851206E-2</v>
      </c>
      <c r="L167" s="4">
        <v>77.361630434782583</v>
      </c>
      <c r="M167" s="4">
        <v>0</v>
      </c>
      <c r="N167" s="11">
        <v>0</v>
      </c>
      <c r="O167" s="4">
        <v>62.589891304347809</v>
      </c>
      <c r="P167" s="4">
        <v>0</v>
      </c>
      <c r="Q167" s="9">
        <v>0</v>
      </c>
      <c r="R167" s="4">
        <v>9.7282608695652169</v>
      </c>
      <c r="S167" s="4">
        <v>0</v>
      </c>
      <c r="T167" s="11">
        <v>0</v>
      </c>
      <c r="U167" s="4">
        <v>5.0434782608695654</v>
      </c>
      <c r="V167" s="4">
        <v>0</v>
      </c>
      <c r="W167" s="11">
        <v>0</v>
      </c>
      <c r="X167" s="4">
        <v>39.021739130434788</v>
      </c>
      <c r="Y167" s="4">
        <v>2.652173913043478</v>
      </c>
      <c r="Z167" s="11">
        <v>6.7966573816155978E-2</v>
      </c>
      <c r="AA167" s="4">
        <v>0</v>
      </c>
      <c r="AB167" s="4">
        <v>0</v>
      </c>
      <c r="AC167" s="11" t="s">
        <v>798</v>
      </c>
      <c r="AD167" s="4">
        <v>243.95782608695654</v>
      </c>
      <c r="AE167" s="4">
        <v>23.100543478260871</v>
      </c>
      <c r="AF167" s="11">
        <v>9.4690725232265724E-2</v>
      </c>
      <c r="AG167" s="4">
        <v>0</v>
      </c>
      <c r="AH167" s="4">
        <v>0</v>
      </c>
      <c r="AI167" s="11" t="s">
        <v>798</v>
      </c>
      <c r="AJ167" s="4">
        <v>0</v>
      </c>
      <c r="AK167" s="4">
        <v>0</v>
      </c>
      <c r="AL167" s="11" t="s">
        <v>798</v>
      </c>
      <c r="AM167" s="1">
        <v>235005</v>
      </c>
      <c r="AN167" s="1">
        <v>5</v>
      </c>
      <c r="AX167"/>
      <c r="AY167"/>
    </row>
    <row r="168" spans="1:51" x14ac:dyDescent="0.25">
      <c r="A168" t="s">
        <v>433</v>
      </c>
      <c r="B168" t="s">
        <v>48</v>
      </c>
      <c r="C168" t="s">
        <v>616</v>
      </c>
      <c r="D168" t="s">
        <v>511</v>
      </c>
      <c r="E168" s="4">
        <v>26.206521739130434</v>
      </c>
      <c r="F168" s="4">
        <v>160.2146739130435</v>
      </c>
      <c r="G168" s="4">
        <v>0</v>
      </c>
      <c r="H168" s="11">
        <v>0</v>
      </c>
      <c r="I168" s="4">
        <v>148.30163043478262</v>
      </c>
      <c r="J168" s="4">
        <v>0</v>
      </c>
      <c r="K168" s="11">
        <v>0</v>
      </c>
      <c r="L168" s="4">
        <v>57.964673913043477</v>
      </c>
      <c r="M168" s="4">
        <v>0</v>
      </c>
      <c r="N168" s="11">
        <v>0</v>
      </c>
      <c r="O168" s="4">
        <v>46.051630434782609</v>
      </c>
      <c r="P168" s="4">
        <v>0</v>
      </c>
      <c r="Q168" s="9">
        <v>0</v>
      </c>
      <c r="R168" s="4">
        <v>7.1304347826086953</v>
      </c>
      <c r="S168" s="4">
        <v>0</v>
      </c>
      <c r="T168" s="11">
        <v>0</v>
      </c>
      <c r="U168" s="4">
        <v>4.7826086956521738</v>
      </c>
      <c r="V168" s="4">
        <v>0</v>
      </c>
      <c r="W168" s="11">
        <v>0</v>
      </c>
      <c r="X168" s="4">
        <v>1.6820652173913044</v>
      </c>
      <c r="Y168" s="4">
        <v>0</v>
      </c>
      <c r="Z168" s="11">
        <v>0</v>
      </c>
      <c r="AA168" s="4">
        <v>0</v>
      </c>
      <c r="AB168" s="4">
        <v>0</v>
      </c>
      <c r="AC168" s="11" t="s">
        <v>798</v>
      </c>
      <c r="AD168" s="4">
        <v>100.5679347826087</v>
      </c>
      <c r="AE168" s="4">
        <v>0</v>
      </c>
      <c r="AF168" s="11">
        <v>0</v>
      </c>
      <c r="AG168" s="4">
        <v>0</v>
      </c>
      <c r="AH168" s="4">
        <v>0</v>
      </c>
      <c r="AI168" s="11" t="s">
        <v>798</v>
      </c>
      <c r="AJ168" s="4">
        <v>0</v>
      </c>
      <c r="AK168" s="4">
        <v>0</v>
      </c>
      <c r="AL168" s="11" t="s">
        <v>798</v>
      </c>
      <c r="AM168" s="1">
        <v>235074</v>
      </c>
      <c r="AN168" s="1">
        <v>5</v>
      </c>
      <c r="AX168"/>
      <c r="AY168"/>
    </row>
    <row r="169" spans="1:51" x14ac:dyDescent="0.25">
      <c r="A169" t="s">
        <v>433</v>
      </c>
      <c r="B169" t="s">
        <v>147</v>
      </c>
      <c r="C169" t="s">
        <v>664</v>
      </c>
      <c r="D169" t="s">
        <v>530</v>
      </c>
      <c r="E169" s="4">
        <v>114.40217391304348</v>
      </c>
      <c r="F169" s="4">
        <v>604.93293478260875</v>
      </c>
      <c r="G169" s="4">
        <v>31.024456521739129</v>
      </c>
      <c r="H169" s="11">
        <v>5.1285778534918433E-2</v>
      </c>
      <c r="I169" s="4">
        <v>555.63130434782613</v>
      </c>
      <c r="J169" s="4">
        <v>31.024456521739129</v>
      </c>
      <c r="K169" s="11">
        <v>5.583640856620592E-2</v>
      </c>
      <c r="L169" s="4">
        <v>105.50271739130436</v>
      </c>
      <c r="M169" s="4">
        <v>0</v>
      </c>
      <c r="N169" s="11">
        <v>0</v>
      </c>
      <c r="O169" s="4">
        <v>56.201086956521721</v>
      </c>
      <c r="P169" s="4">
        <v>0</v>
      </c>
      <c r="Q169" s="9">
        <v>0</v>
      </c>
      <c r="R169" s="4">
        <v>44.6576086956522</v>
      </c>
      <c r="S169" s="4">
        <v>0</v>
      </c>
      <c r="T169" s="11">
        <v>0</v>
      </c>
      <c r="U169" s="4">
        <v>4.6440217391304346</v>
      </c>
      <c r="V169" s="4">
        <v>0</v>
      </c>
      <c r="W169" s="11">
        <v>0</v>
      </c>
      <c r="X169" s="4">
        <v>92.529891304347828</v>
      </c>
      <c r="Y169" s="4">
        <v>0.2608695652173913</v>
      </c>
      <c r="Z169" s="11">
        <v>2.8193004610730962E-3</v>
      </c>
      <c r="AA169" s="4">
        <v>0</v>
      </c>
      <c r="AB169" s="4">
        <v>0</v>
      </c>
      <c r="AC169" s="11" t="s">
        <v>798</v>
      </c>
      <c r="AD169" s="4">
        <v>406.90032608695657</v>
      </c>
      <c r="AE169" s="4">
        <v>30.763586956521738</v>
      </c>
      <c r="AF169" s="11">
        <v>7.5604724263473339E-2</v>
      </c>
      <c r="AG169" s="4">
        <v>0</v>
      </c>
      <c r="AH169" s="4">
        <v>0</v>
      </c>
      <c r="AI169" s="11" t="s">
        <v>798</v>
      </c>
      <c r="AJ169" s="4">
        <v>0</v>
      </c>
      <c r="AK169" s="4">
        <v>0</v>
      </c>
      <c r="AL169" s="11" t="s">
        <v>798</v>
      </c>
      <c r="AM169" s="1">
        <v>235321</v>
      </c>
      <c r="AN169" s="1">
        <v>5</v>
      </c>
      <c r="AX169"/>
      <c r="AY169"/>
    </row>
    <row r="170" spans="1:51" x14ac:dyDescent="0.25">
      <c r="A170" t="s">
        <v>433</v>
      </c>
      <c r="B170" t="s">
        <v>69</v>
      </c>
      <c r="C170" t="s">
        <v>548</v>
      </c>
      <c r="D170" t="s">
        <v>462</v>
      </c>
      <c r="E170" s="4">
        <v>66.228260869565219</v>
      </c>
      <c r="F170" s="4">
        <v>197.53869565217389</v>
      </c>
      <c r="G170" s="4">
        <v>0</v>
      </c>
      <c r="H170" s="11">
        <v>0</v>
      </c>
      <c r="I170" s="4">
        <v>179.67782608695649</v>
      </c>
      <c r="J170" s="4">
        <v>0</v>
      </c>
      <c r="K170" s="11">
        <v>0</v>
      </c>
      <c r="L170" s="4">
        <v>41.440217391304344</v>
      </c>
      <c r="M170" s="4">
        <v>0</v>
      </c>
      <c r="N170" s="11">
        <v>0</v>
      </c>
      <c r="O170" s="4">
        <v>23.579347826086952</v>
      </c>
      <c r="P170" s="4">
        <v>0</v>
      </c>
      <c r="Q170" s="9">
        <v>0</v>
      </c>
      <c r="R170" s="4">
        <v>12.382608695652175</v>
      </c>
      <c r="S170" s="4">
        <v>0</v>
      </c>
      <c r="T170" s="11">
        <v>0</v>
      </c>
      <c r="U170" s="4">
        <v>5.4782608695652177</v>
      </c>
      <c r="V170" s="4">
        <v>0</v>
      </c>
      <c r="W170" s="11">
        <v>0</v>
      </c>
      <c r="X170" s="4">
        <v>32.297391304347826</v>
      </c>
      <c r="Y170" s="4">
        <v>0</v>
      </c>
      <c r="Z170" s="11">
        <v>0</v>
      </c>
      <c r="AA170" s="4">
        <v>0</v>
      </c>
      <c r="AB170" s="4">
        <v>0</v>
      </c>
      <c r="AC170" s="11" t="s">
        <v>798</v>
      </c>
      <c r="AD170" s="4">
        <v>59.192065217391296</v>
      </c>
      <c r="AE170" s="4">
        <v>0</v>
      </c>
      <c r="AF170" s="11">
        <v>0</v>
      </c>
      <c r="AG170" s="4">
        <v>64.609021739130426</v>
      </c>
      <c r="AH170" s="4">
        <v>0</v>
      </c>
      <c r="AI170" s="11">
        <v>0</v>
      </c>
      <c r="AJ170" s="4">
        <v>0</v>
      </c>
      <c r="AK170" s="4">
        <v>0</v>
      </c>
      <c r="AL170" s="11" t="s">
        <v>798</v>
      </c>
      <c r="AM170" s="1">
        <v>235174</v>
      </c>
      <c r="AN170" s="1">
        <v>5</v>
      </c>
      <c r="AX170"/>
      <c r="AY170"/>
    </row>
    <row r="171" spans="1:51" x14ac:dyDescent="0.25">
      <c r="A171" t="s">
        <v>433</v>
      </c>
      <c r="B171" t="s">
        <v>65</v>
      </c>
      <c r="C171" t="s">
        <v>624</v>
      </c>
      <c r="D171" t="s">
        <v>519</v>
      </c>
      <c r="E171" s="4">
        <v>176.53260869565219</v>
      </c>
      <c r="F171" s="4">
        <v>984.60217391304332</v>
      </c>
      <c r="G171" s="4">
        <v>8.4759782608695655</v>
      </c>
      <c r="H171" s="11">
        <v>8.6085309228843276E-3</v>
      </c>
      <c r="I171" s="4">
        <v>888.41326086956519</v>
      </c>
      <c r="J171" s="4">
        <v>8.4759782608695655</v>
      </c>
      <c r="K171" s="11">
        <v>9.5405805318275073E-3</v>
      </c>
      <c r="L171" s="4">
        <v>96.348369565217411</v>
      </c>
      <c r="M171" s="4">
        <v>0</v>
      </c>
      <c r="N171" s="11">
        <v>0</v>
      </c>
      <c r="O171" s="4">
        <v>34.376847826086959</v>
      </c>
      <c r="P171" s="4">
        <v>0</v>
      </c>
      <c r="Q171" s="9">
        <v>0</v>
      </c>
      <c r="R171" s="4">
        <v>56.580217391304352</v>
      </c>
      <c r="S171" s="4">
        <v>0</v>
      </c>
      <c r="T171" s="11">
        <v>0</v>
      </c>
      <c r="U171" s="4">
        <v>5.3913043478260869</v>
      </c>
      <c r="V171" s="4">
        <v>0</v>
      </c>
      <c r="W171" s="11">
        <v>0</v>
      </c>
      <c r="X171" s="4">
        <v>197.8439130434783</v>
      </c>
      <c r="Y171" s="4">
        <v>3.0602173913043482</v>
      </c>
      <c r="Z171" s="11">
        <v>1.5467836964141692E-2</v>
      </c>
      <c r="AA171" s="4">
        <v>34.217391304347828</v>
      </c>
      <c r="AB171" s="4">
        <v>0</v>
      </c>
      <c r="AC171" s="11">
        <v>0</v>
      </c>
      <c r="AD171" s="4">
        <v>656.19249999999988</v>
      </c>
      <c r="AE171" s="4">
        <v>5.4157608695652177</v>
      </c>
      <c r="AF171" s="11">
        <v>8.2533111389801288E-3</v>
      </c>
      <c r="AG171" s="4">
        <v>0</v>
      </c>
      <c r="AH171" s="4">
        <v>0</v>
      </c>
      <c r="AI171" s="11" t="s">
        <v>798</v>
      </c>
      <c r="AJ171" s="4">
        <v>0</v>
      </c>
      <c r="AK171" s="4">
        <v>0</v>
      </c>
      <c r="AL171" s="11" t="s">
        <v>798</v>
      </c>
      <c r="AM171" s="1">
        <v>235155</v>
      </c>
      <c r="AN171" s="1">
        <v>5</v>
      </c>
      <c r="AX171"/>
      <c r="AY171"/>
    </row>
    <row r="172" spans="1:51" x14ac:dyDescent="0.25">
      <c r="A172" t="s">
        <v>433</v>
      </c>
      <c r="B172" t="s">
        <v>175</v>
      </c>
      <c r="C172" t="s">
        <v>678</v>
      </c>
      <c r="D172" t="s">
        <v>464</v>
      </c>
      <c r="E172" s="4">
        <v>198.83098591549296</v>
      </c>
      <c r="F172" s="4">
        <v>796.09535211267598</v>
      </c>
      <c r="G172" s="4">
        <v>0</v>
      </c>
      <c r="H172" s="11">
        <v>0</v>
      </c>
      <c r="I172" s="4">
        <v>708.9474647887323</v>
      </c>
      <c r="J172" s="4">
        <v>0</v>
      </c>
      <c r="K172" s="11">
        <v>0</v>
      </c>
      <c r="L172" s="4">
        <v>138.33098591549296</v>
      </c>
      <c r="M172" s="4">
        <v>0</v>
      </c>
      <c r="N172" s="11">
        <v>0</v>
      </c>
      <c r="O172" s="4">
        <v>59.158450704225352</v>
      </c>
      <c r="P172" s="4">
        <v>0</v>
      </c>
      <c r="Q172" s="9">
        <v>0</v>
      </c>
      <c r="R172" s="4">
        <v>73.426056338028175</v>
      </c>
      <c r="S172" s="4">
        <v>0</v>
      </c>
      <c r="T172" s="11">
        <v>0</v>
      </c>
      <c r="U172" s="4">
        <v>5.746478873239437</v>
      </c>
      <c r="V172" s="4">
        <v>0</v>
      </c>
      <c r="W172" s="11">
        <v>0</v>
      </c>
      <c r="X172" s="4">
        <v>177.11549295774648</v>
      </c>
      <c r="Y172" s="4">
        <v>0</v>
      </c>
      <c r="Z172" s="11">
        <v>0</v>
      </c>
      <c r="AA172" s="4">
        <v>7.975352112676056</v>
      </c>
      <c r="AB172" s="4">
        <v>0</v>
      </c>
      <c r="AC172" s="11">
        <v>0</v>
      </c>
      <c r="AD172" s="4">
        <v>472.67352112676053</v>
      </c>
      <c r="AE172" s="4">
        <v>0</v>
      </c>
      <c r="AF172" s="11">
        <v>0</v>
      </c>
      <c r="AG172" s="4">
        <v>0</v>
      </c>
      <c r="AH172" s="4">
        <v>0</v>
      </c>
      <c r="AI172" s="11" t="s">
        <v>798</v>
      </c>
      <c r="AJ172" s="4">
        <v>0</v>
      </c>
      <c r="AK172" s="4">
        <v>0</v>
      </c>
      <c r="AL172" s="11" t="s">
        <v>798</v>
      </c>
      <c r="AM172" s="1">
        <v>235369</v>
      </c>
      <c r="AN172" s="1">
        <v>5</v>
      </c>
      <c r="AX172"/>
      <c r="AY172"/>
    </row>
    <row r="173" spans="1:51" x14ac:dyDescent="0.25">
      <c r="A173" t="s">
        <v>433</v>
      </c>
      <c r="B173" t="s">
        <v>391</v>
      </c>
      <c r="C173" t="s">
        <v>601</v>
      </c>
      <c r="D173" t="s">
        <v>470</v>
      </c>
      <c r="E173" s="4">
        <v>37.369565217391305</v>
      </c>
      <c r="F173" s="4">
        <v>251.38293478260869</v>
      </c>
      <c r="G173" s="4">
        <v>0.70923913043478259</v>
      </c>
      <c r="H173" s="11">
        <v>2.8213495520215781E-3</v>
      </c>
      <c r="I173" s="4">
        <v>225.00304347826085</v>
      </c>
      <c r="J173" s="4">
        <v>0.70923913043478259</v>
      </c>
      <c r="K173" s="11">
        <v>3.1521312755189786E-3</v>
      </c>
      <c r="L173" s="4">
        <v>73.396739130434796</v>
      </c>
      <c r="M173" s="4">
        <v>0.19086956521739132</v>
      </c>
      <c r="N173" s="11">
        <v>2.6005183265457236E-3</v>
      </c>
      <c r="O173" s="4">
        <v>47.016847826086959</v>
      </c>
      <c r="P173" s="4">
        <v>0.19086956521739132</v>
      </c>
      <c r="Q173" s="9">
        <v>4.0595993573071636E-3</v>
      </c>
      <c r="R173" s="4">
        <v>21.423369565217396</v>
      </c>
      <c r="S173" s="4">
        <v>0</v>
      </c>
      <c r="T173" s="11">
        <v>0</v>
      </c>
      <c r="U173" s="4">
        <v>4.9565217391304346</v>
      </c>
      <c r="V173" s="4">
        <v>0</v>
      </c>
      <c r="W173" s="11">
        <v>0</v>
      </c>
      <c r="X173" s="4">
        <v>58.719782608695645</v>
      </c>
      <c r="Y173" s="4">
        <v>0.5183695652173913</v>
      </c>
      <c r="Z173" s="11">
        <v>8.82785225333289E-3</v>
      </c>
      <c r="AA173" s="4">
        <v>0</v>
      </c>
      <c r="AB173" s="4">
        <v>0</v>
      </c>
      <c r="AC173" s="11" t="s">
        <v>798</v>
      </c>
      <c r="AD173" s="4">
        <v>119.26641304347824</v>
      </c>
      <c r="AE173" s="4">
        <v>0</v>
      </c>
      <c r="AF173" s="11">
        <v>0</v>
      </c>
      <c r="AG173" s="4">
        <v>0</v>
      </c>
      <c r="AH173" s="4">
        <v>0</v>
      </c>
      <c r="AI173" s="11" t="s">
        <v>798</v>
      </c>
      <c r="AJ173" s="4">
        <v>0</v>
      </c>
      <c r="AK173" s="4">
        <v>0</v>
      </c>
      <c r="AL173" s="11" t="s">
        <v>798</v>
      </c>
      <c r="AM173" s="1">
        <v>235708</v>
      </c>
      <c r="AN173" s="1">
        <v>5</v>
      </c>
      <c r="AX173"/>
      <c r="AY173"/>
    </row>
    <row r="174" spans="1:51" x14ac:dyDescent="0.25">
      <c r="A174" t="s">
        <v>433</v>
      </c>
      <c r="B174" t="s">
        <v>279</v>
      </c>
      <c r="C174" t="s">
        <v>609</v>
      </c>
      <c r="D174" t="s">
        <v>474</v>
      </c>
      <c r="E174" s="4">
        <v>73.163043478260875</v>
      </c>
      <c r="F174" s="4">
        <v>374.96271739130435</v>
      </c>
      <c r="G174" s="4">
        <v>0</v>
      </c>
      <c r="H174" s="11">
        <v>0</v>
      </c>
      <c r="I174" s="4">
        <v>328.52521739130435</v>
      </c>
      <c r="J174" s="4">
        <v>0</v>
      </c>
      <c r="K174" s="11">
        <v>0</v>
      </c>
      <c r="L174" s="4">
        <v>41.845108695652172</v>
      </c>
      <c r="M174" s="4">
        <v>0</v>
      </c>
      <c r="N174" s="11">
        <v>0</v>
      </c>
      <c r="O174" s="4">
        <v>14.173913043478262</v>
      </c>
      <c r="P174" s="4">
        <v>0</v>
      </c>
      <c r="Q174" s="9">
        <v>0</v>
      </c>
      <c r="R174" s="4">
        <v>17.589673913043477</v>
      </c>
      <c r="S174" s="4">
        <v>0</v>
      </c>
      <c r="T174" s="11">
        <v>0</v>
      </c>
      <c r="U174" s="4">
        <v>10.081521739130435</v>
      </c>
      <c r="V174" s="4">
        <v>0</v>
      </c>
      <c r="W174" s="11">
        <v>0</v>
      </c>
      <c r="X174" s="4">
        <v>129.93271739130435</v>
      </c>
      <c r="Y174" s="4">
        <v>0</v>
      </c>
      <c r="Z174" s="11">
        <v>0</v>
      </c>
      <c r="AA174" s="4">
        <v>18.766304347826086</v>
      </c>
      <c r="AB174" s="4">
        <v>0</v>
      </c>
      <c r="AC174" s="11">
        <v>0</v>
      </c>
      <c r="AD174" s="4">
        <v>184.41858695652175</v>
      </c>
      <c r="AE174" s="4">
        <v>0</v>
      </c>
      <c r="AF174" s="11">
        <v>0</v>
      </c>
      <c r="AG174" s="4">
        <v>0</v>
      </c>
      <c r="AH174" s="4">
        <v>0</v>
      </c>
      <c r="AI174" s="11" t="s">
        <v>798</v>
      </c>
      <c r="AJ174" s="4">
        <v>0</v>
      </c>
      <c r="AK174" s="4">
        <v>0</v>
      </c>
      <c r="AL174" s="11" t="s">
        <v>798</v>
      </c>
      <c r="AM174" s="1">
        <v>235530</v>
      </c>
      <c r="AN174" s="1">
        <v>5</v>
      </c>
      <c r="AX174"/>
      <c r="AY174"/>
    </row>
    <row r="175" spans="1:51" x14ac:dyDescent="0.25">
      <c r="A175" t="s">
        <v>433</v>
      </c>
      <c r="B175" t="s">
        <v>307</v>
      </c>
      <c r="C175" t="s">
        <v>610</v>
      </c>
      <c r="D175" t="s">
        <v>507</v>
      </c>
      <c r="E175" s="4">
        <v>10.95774647887324</v>
      </c>
      <c r="F175" s="4">
        <v>81.611408450704204</v>
      </c>
      <c r="G175" s="4">
        <v>0</v>
      </c>
      <c r="H175" s="11">
        <v>0</v>
      </c>
      <c r="I175" s="4">
        <v>68.280422535211244</v>
      </c>
      <c r="J175" s="4">
        <v>0</v>
      </c>
      <c r="K175" s="11">
        <v>0</v>
      </c>
      <c r="L175" s="4">
        <v>36.42563380281689</v>
      </c>
      <c r="M175" s="4">
        <v>0</v>
      </c>
      <c r="N175" s="11">
        <v>0</v>
      </c>
      <c r="O175" s="4">
        <v>23.09464788732393</v>
      </c>
      <c r="P175" s="4">
        <v>0</v>
      </c>
      <c r="Q175" s="9">
        <v>0</v>
      </c>
      <c r="R175" s="4">
        <v>9.422535211267606</v>
      </c>
      <c r="S175" s="4">
        <v>0</v>
      </c>
      <c r="T175" s="11">
        <v>0</v>
      </c>
      <c r="U175" s="4">
        <v>3.908450704225352</v>
      </c>
      <c r="V175" s="4">
        <v>0</v>
      </c>
      <c r="W175" s="11">
        <v>0</v>
      </c>
      <c r="X175" s="4">
        <v>18.057183098591555</v>
      </c>
      <c r="Y175" s="4">
        <v>0</v>
      </c>
      <c r="Z175" s="11">
        <v>0</v>
      </c>
      <c r="AA175" s="4">
        <v>0</v>
      </c>
      <c r="AB175" s="4">
        <v>0</v>
      </c>
      <c r="AC175" s="11" t="s">
        <v>798</v>
      </c>
      <c r="AD175" s="4">
        <v>27.12859154929577</v>
      </c>
      <c r="AE175" s="4">
        <v>0</v>
      </c>
      <c r="AF175" s="11">
        <v>0</v>
      </c>
      <c r="AG175" s="4">
        <v>0</v>
      </c>
      <c r="AH175" s="4">
        <v>0</v>
      </c>
      <c r="AI175" s="11" t="s">
        <v>798</v>
      </c>
      <c r="AJ175" s="4">
        <v>0</v>
      </c>
      <c r="AK175" s="4">
        <v>0</v>
      </c>
      <c r="AL175" s="11" t="s">
        <v>798</v>
      </c>
      <c r="AM175" s="1">
        <v>235577</v>
      </c>
      <c r="AN175" s="1">
        <v>5</v>
      </c>
      <c r="AX175"/>
      <c r="AY175"/>
    </row>
    <row r="176" spans="1:51" x14ac:dyDescent="0.25">
      <c r="A176" t="s">
        <v>433</v>
      </c>
      <c r="B176" t="s">
        <v>23</v>
      </c>
      <c r="C176" t="s">
        <v>595</v>
      </c>
      <c r="D176" t="s">
        <v>495</v>
      </c>
      <c r="E176" s="4">
        <v>93.695652173913047</v>
      </c>
      <c r="F176" s="4">
        <v>439.84717391304343</v>
      </c>
      <c r="G176" s="4">
        <v>0</v>
      </c>
      <c r="H176" s="11">
        <v>0</v>
      </c>
      <c r="I176" s="4">
        <v>387.53956521739127</v>
      </c>
      <c r="J176" s="4">
        <v>0</v>
      </c>
      <c r="K176" s="11">
        <v>0</v>
      </c>
      <c r="L176" s="4">
        <v>84.42217391304348</v>
      </c>
      <c r="M176" s="4">
        <v>0</v>
      </c>
      <c r="N176" s="11">
        <v>0</v>
      </c>
      <c r="O176" s="4">
        <v>43.125978260869559</v>
      </c>
      <c r="P176" s="4">
        <v>0</v>
      </c>
      <c r="Q176" s="9">
        <v>0</v>
      </c>
      <c r="R176" s="4">
        <v>37.067934782608695</v>
      </c>
      <c r="S176" s="4">
        <v>0</v>
      </c>
      <c r="T176" s="11">
        <v>0</v>
      </c>
      <c r="U176" s="4">
        <v>4.2282608695652177</v>
      </c>
      <c r="V176" s="4">
        <v>0</v>
      </c>
      <c r="W176" s="11">
        <v>0</v>
      </c>
      <c r="X176" s="4">
        <v>48.337608695652172</v>
      </c>
      <c r="Y176" s="4">
        <v>0</v>
      </c>
      <c r="Z176" s="11">
        <v>0</v>
      </c>
      <c r="AA176" s="4">
        <v>11.01141304347826</v>
      </c>
      <c r="AB176" s="4">
        <v>0</v>
      </c>
      <c r="AC176" s="11">
        <v>0</v>
      </c>
      <c r="AD176" s="4">
        <v>296.07597826086953</v>
      </c>
      <c r="AE176" s="4">
        <v>0</v>
      </c>
      <c r="AF176" s="11">
        <v>0</v>
      </c>
      <c r="AG176" s="4">
        <v>0</v>
      </c>
      <c r="AH176" s="4">
        <v>0</v>
      </c>
      <c r="AI176" s="11" t="s">
        <v>798</v>
      </c>
      <c r="AJ176" s="4">
        <v>0</v>
      </c>
      <c r="AK176" s="4">
        <v>0</v>
      </c>
      <c r="AL176" s="11" t="s">
        <v>798</v>
      </c>
      <c r="AM176" s="1">
        <v>235025</v>
      </c>
      <c r="AN176" s="1">
        <v>5</v>
      </c>
      <c r="AX176"/>
      <c r="AY176"/>
    </row>
    <row r="177" spans="1:51" x14ac:dyDescent="0.25">
      <c r="A177" t="s">
        <v>433</v>
      </c>
      <c r="B177" t="s">
        <v>356</v>
      </c>
      <c r="C177" t="s">
        <v>577</v>
      </c>
      <c r="D177" t="s">
        <v>467</v>
      </c>
      <c r="E177" s="4">
        <v>47.565217391304351</v>
      </c>
      <c r="F177" s="4">
        <v>172.59228260869565</v>
      </c>
      <c r="G177" s="4">
        <v>44.984999999999999</v>
      </c>
      <c r="H177" s="11">
        <v>0.26064317198927606</v>
      </c>
      <c r="I177" s="4">
        <v>162.63576086956522</v>
      </c>
      <c r="J177" s="4">
        <v>44.984999999999999</v>
      </c>
      <c r="K177" s="11">
        <v>0.2765996836088111</v>
      </c>
      <c r="L177" s="4">
        <v>37.311304347826088</v>
      </c>
      <c r="M177" s="4">
        <v>17.326521739130438</v>
      </c>
      <c r="N177" s="11">
        <v>0.46437727230353321</v>
      </c>
      <c r="O177" s="4">
        <v>27.35478260869565</v>
      </c>
      <c r="P177" s="4">
        <v>17.326521739130438</v>
      </c>
      <c r="Q177" s="9">
        <v>0.63340008900756584</v>
      </c>
      <c r="R177" s="4">
        <v>4.2173913043478262</v>
      </c>
      <c r="S177" s="4">
        <v>0</v>
      </c>
      <c r="T177" s="11">
        <v>0</v>
      </c>
      <c r="U177" s="4">
        <v>5.7391304347826084</v>
      </c>
      <c r="V177" s="4">
        <v>0</v>
      </c>
      <c r="W177" s="11">
        <v>0</v>
      </c>
      <c r="X177" s="4">
        <v>34.787282608695669</v>
      </c>
      <c r="Y177" s="4">
        <v>14.521195652173908</v>
      </c>
      <c r="Z177" s="11">
        <v>0.4174282830744615</v>
      </c>
      <c r="AA177" s="4">
        <v>0</v>
      </c>
      <c r="AB177" s="4">
        <v>0</v>
      </c>
      <c r="AC177" s="11" t="s">
        <v>798</v>
      </c>
      <c r="AD177" s="4">
        <v>95.960978260869538</v>
      </c>
      <c r="AE177" s="4">
        <v>13.137282608695653</v>
      </c>
      <c r="AF177" s="11">
        <v>0.13690234141821692</v>
      </c>
      <c r="AG177" s="4">
        <v>4.5327173913043461</v>
      </c>
      <c r="AH177" s="4">
        <v>0</v>
      </c>
      <c r="AI177" s="11">
        <v>0</v>
      </c>
      <c r="AJ177" s="4">
        <v>0</v>
      </c>
      <c r="AK177" s="4">
        <v>0</v>
      </c>
      <c r="AL177" s="11" t="s">
        <v>798</v>
      </c>
      <c r="AM177" s="1">
        <v>235640</v>
      </c>
      <c r="AN177" s="1">
        <v>5</v>
      </c>
      <c r="AX177"/>
      <c r="AY177"/>
    </row>
    <row r="178" spans="1:51" x14ac:dyDescent="0.25">
      <c r="A178" t="s">
        <v>433</v>
      </c>
      <c r="B178" t="s">
        <v>165</v>
      </c>
      <c r="C178" t="s">
        <v>675</v>
      </c>
      <c r="D178" t="s">
        <v>482</v>
      </c>
      <c r="E178" s="4">
        <v>102.6195652173913</v>
      </c>
      <c r="F178" s="4">
        <v>330.11043478260865</v>
      </c>
      <c r="G178" s="4">
        <v>0</v>
      </c>
      <c r="H178" s="11">
        <v>0</v>
      </c>
      <c r="I178" s="4">
        <v>289.0897826086956</v>
      </c>
      <c r="J178" s="4">
        <v>0</v>
      </c>
      <c r="K178" s="11">
        <v>0</v>
      </c>
      <c r="L178" s="4">
        <v>68.713695652173911</v>
      </c>
      <c r="M178" s="4">
        <v>0</v>
      </c>
      <c r="N178" s="11">
        <v>0</v>
      </c>
      <c r="O178" s="4">
        <v>33.432173913043478</v>
      </c>
      <c r="P178" s="4">
        <v>0</v>
      </c>
      <c r="Q178" s="9">
        <v>0</v>
      </c>
      <c r="R178" s="4">
        <v>29.977173913043476</v>
      </c>
      <c r="S178" s="4">
        <v>0</v>
      </c>
      <c r="T178" s="11">
        <v>0</v>
      </c>
      <c r="U178" s="4">
        <v>5.3043478260869561</v>
      </c>
      <c r="V178" s="4">
        <v>0</v>
      </c>
      <c r="W178" s="11">
        <v>0</v>
      </c>
      <c r="X178" s="4">
        <v>47.832934782608675</v>
      </c>
      <c r="Y178" s="4">
        <v>0</v>
      </c>
      <c r="Z178" s="11">
        <v>0</v>
      </c>
      <c r="AA178" s="4">
        <v>5.7391304347826084</v>
      </c>
      <c r="AB178" s="4">
        <v>0</v>
      </c>
      <c r="AC178" s="11">
        <v>0</v>
      </c>
      <c r="AD178" s="4">
        <v>207.82467391304345</v>
      </c>
      <c r="AE178" s="4">
        <v>0</v>
      </c>
      <c r="AF178" s="11">
        <v>0</v>
      </c>
      <c r="AG178" s="4">
        <v>0</v>
      </c>
      <c r="AH178" s="4">
        <v>0</v>
      </c>
      <c r="AI178" s="11" t="s">
        <v>798</v>
      </c>
      <c r="AJ178" s="4">
        <v>0</v>
      </c>
      <c r="AK178" s="4">
        <v>0</v>
      </c>
      <c r="AL178" s="11" t="s">
        <v>798</v>
      </c>
      <c r="AM178" s="1">
        <v>235356</v>
      </c>
      <c r="AN178" s="1">
        <v>5</v>
      </c>
      <c r="AX178"/>
      <c r="AY178"/>
    </row>
    <row r="179" spans="1:51" x14ac:dyDescent="0.25">
      <c r="A179" t="s">
        <v>433</v>
      </c>
      <c r="B179" t="s">
        <v>120</v>
      </c>
      <c r="C179" t="s">
        <v>654</v>
      </c>
      <c r="D179" t="s">
        <v>527</v>
      </c>
      <c r="E179" s="4">
        <v>102.40217391304348</v>
      </c>
      <c r="F179" s="4">
        <v>425.73771739130427</v>
      </c>
      <c r="G179" s="4">
        <v>0</v>
      </c>
      <c r="H179" s="11">
        <v>0</v>
      </c>
      <c r="I179" s="4">
        <v>380.8151086956521</v>
      </c>
      <c r="J179" s="4">
        <v>0</v>
      </c>
      <c r="K179" s="11">
        <v>0</v>
      </c>
      <c r="L179" s="4">
        <v>105.94032608695652</v>
      </c>
      <c r="M179" s="4">
        <v>0</v>
      </c>
      <c r="N179" s="11">
        <v>0</v>
      </c>
      <c r="O179" s="4">
        <v>72.41065217391305</v>
      </c>
      <c r="P179" s="4">
        <v>0</v>
      </c>
      <c r="Q179" s="9">
        <v>0</v>
      </c>
      <c r="R179" s="4">
        <v>28.225326086956521</v>
      </c>
      <c r="S179" s="4">
        <v>0</v>
      </c>
      <c r="T179" s="11">
        <v>0</v>
      </c>
      <c r="U179" s="4">
        <v>5.3043478260869561</v>
      </c>
      <c r="V179" s="4">
        <v>0</v>
      </c>
      <c r="W179" s="11">
        <v>0</v>
      </c>
      <c r="X179" s="4">
        <v>44.70728260869565</v>
      </c>
      <c r="Y179" s="4">
        <v>0</v>
      </c>
      <c r="Z179" s="11">
        <v>0</v>
      </c>
      <c r="AA179" s="4">
        <v>11.392934782608696</v>
      </c>
      <c r="AB179" s="4">
        <v>0</v>
      </c>
      <c r="AC179" s="11">
        <v>0</v>
      </c>
      <c r="AD179" s="4">
        <v>257.60260869565212</v>
      </c>
      <c r="AE179" s="4">
        <v>0</v>
      </c>
      <c r="AF179" s="11">
        <v>0</v>
      </c>
      <c r="AG179" s="4">
        <v>6.0945652173913052</v>
      </c>
      <c r="AH179" s="4">
        <v>0</v>
      </c>
      <c r="AI179" s="11">
        <v>0</v>
      </c>
      <c r="AJ179" s="4">
        <v>0</v>
      </c>
      <c r="AK179" s="4">
        <v>0</v>
      </c>
      <c r="AL179" s="11" t="s">
        <v>798</v>
      </c>
      <c r="AM179" s="1">
        <v>235280</v>
      </c>
      <c r="AN179" s="1">
        <v>5</v>
      </c>
      <c r="AX179"/>
      <c r="AY179"/>
    </row>
    <row r="180" spans="1:51" x14ac:dyDescent="0.25">
      <c r="A180" t="s">
        <v>433</v>
      </c>
      <c r="B180" t="s">
        <v>266</v>
      </c>
      <c r="C180" t="s">
        <v>644</v>
      </c>
      <c r="D180" t="s">
        <v>491</v>
      </c>
      <c r="E180" s="4">
        <v>62.967391304347828</v>
      </c>
      <c r="F180" s="4">
        <v>211.28967391304352</v>
      </c>
      <c r="G180" s="4">
        <v>6.7967391304347835</v>
      </c>
      <c r="H180" s="11">
        <v>3.2167871740064254E-2</v>
      </c>
      <c r="I180" s="4">
        <v>188.34728260869568</v>
      </c>
      <c r="J180" s="4">
        <v>6.7967391304347835</v>
      </c>
      <c r="K180" s="11">
        <v>3.6086207543304313E-2</v>
      </c>
      <c r="L180" s="4">
        <v>51.083152173913042</v>
      </c>
      <c r="M180" s="4">
        <v>5.1807608695652183</v>
      </c>
      <c r="N180" s="11">
        <v>0.10141819071632996</v>
      </c>
      <c r="O180" s="4">
        <v>28.157065217391299</v>
      </c>
      <c r="P180" s="4">
        <v>5.1807608695652183</v>
      </c>
      <c r="Q180" s="9">
        <v>0.18399505877357222</v>
      </c>
      <c r="R180" s="4">
        <v>11.817391304347826</v>
      </c>
      <c r="S180" s="4">
        <v>0</v>
      </c>
      <c r="T180" s="11">
        <v>0</v>
      </c>
      <c r="U180" s="4">
        <v>11.108695652173912</v>
      </c>
      <c r="V180" s="4">
        <v>0</v>
      </c>
      <c r="W180" s="11">
        <v>0</v>
      </c>
      <c r="X180" s="4">
        <v>31.580000000000016</v>
      </c>
      <c r="Y180" s="4">
        <v>1.615978260869565</v>
      </c>
      <c r="Z180" s="11">
        <v>5.1170939229561882E-2</v>
      </c>
      <c r="AA180" s="4">
        <v>1.6304347826086956E-2</v>
      </c>
      <c r="AB180" s="4">
        <v>0</v>
      </c>
      <c r="AC180" s="11">
        <v>0</v>
      </c>
      <c r="AD180" s="4">
        <v>124.82434782608698</v>
      </c>
      <c r="AE180" s="4">
        <v>0</v>
      </c>
      <c r="AF180" s="11">
        <v>0</v>
      </c>
      <c r="AG180" s="4">
        <v>3.7858695652173915</v>
      </c>
      <c r="AH180" s="4">
        <v>0</v>
      </c>
      <c r="AI180" s="11">
        <v>0</v>
      </c>
      <c r="AJ180" s="4">
        <v>0</v>
      </c>
      <c r="AK180" s="4">
        <v>0</v>
      </c>
      <c r="AL180" s="11" t="s">
        <v>798</v>
      </c>
      <c r="AM180" s="1">
        <v>235517</v>
      </c>
      <c r="AN180" s="1">
        <v>5</v>
      </c>
      <c r="AX180"/>
      <c r="AY180"/>
    </row>
    <row r="181" spans="1:51" x14ac:dyDescent="0.25">
      <c r="A181" t="s">
        <v>433</v>
      </c>
      <c r="B181" t="s">
        <v>368</v>
      </c>
      <c r="C181" t="s">
        <v>572</v>
      </c>
      <c r="D181" t="s">
        <v>491</v>
      </c>
      <c r="E181" s="4">
        <v>81.804347826086953</v>
      </c>
      <c r="F181" s="4">
        <v>298.75478260869568</v>
      </c>
      <c r="G181" s="4">
        <v>0</v>
      </c>
      <c r="H181" s="11">
        <v>0</v>
      </c>
      <c r="I181" s="4">
        <v>269.30923913043478</v>
      </c>
      <c r="J181" s="4">
        <v>0</v>
      </c>
      <c r="K181" s="11">
        <v>0</v>
      </c>
      <c r="L181" s="4">
        <v>49.556630434782605</v>
      </c>
      <c r="M181" s="4">
        <v>0</v>
      </c>
      <c r="N181" s="11">
        <v>0</v>
      </c>
      <c r="O181" s="4">
        <v>29.042608695652174</v>
      </c>
      <c r="P181" s="4">
        <v>0</v>
      </c>
      <c r="Q181" s="9">
        <v>0</v>
      </c>
      <c r="R181" s="4">
        <v>14.829347826086956</v>
      </c>
      <c r="S181" s="4">
        <v>0</v>
      </c>
      <c r="T181" s="11">
        <v>0</v>
      </c>
      <c r="U181" s="4">
        <v>5.6846739130434782</v>
      </c>
      <c r="V181" s="4">
        <v>0</v>
      </c>
      <c r="W181" s="11">
        <v>0</v>
      </c>
      <c r="X181" s="4">
        <v>58.088152173913038</v>
      </c>
      <c r="Y181" s="4">
        <v>0</v>
      </c>
      <c r="Z181" s="11">
        <v>0</v>
      </c>
      <c r="AA181" s="4">
        <v>8.9315217391304333</v>
      </c>
      <c r="AB181" s="4">
        <v>0</v>
      </c>
      <c r="AC181" s="11">
        <v>0</v>
      </c>
      <c r="AD181" s="4">
        <v>182.17847826086958</v>
      </c>
      <c r="AE181" s="4">
        <v>0</v>
      </c>
      <c r="AF181" s="11">
        <v>0</v>
      </c>
      <c r="AG181" s="4">
        <v>0</v>
      </c>
      <c r="AH181" s="4">
        <v>0</v>
      </c>
      <c r="AI181" s="11" t="s">
        <v>798</v>
      </c>
      <c r="AJ181" s="4">
        <v>0</v>
      </c>
      <c r="AK181" s="4">
        <v>0</v>
      </c>
      <c r="AL181" s="11" t="s">
        <v>798</v>
      </c>
      <c r="AM181" s="1">
        <v>235653</v>
      </c>
      <c r="AN181" s="1">
        <v>5</v>
      </c>
      <c r="AX181"/>
      <c r="AY181"/>
    </row>
    <row r="182" spans="1:51" x14ac:dyDescent="0.25">
      <c r="A182" t="s">
        <v>433</v>
      </c>
      <c r="B182" t="s">
        <v>126</v>
      </c>
      <c r="C182" t="s">
        <v>655</v>
      </c>
      <c r="D182" t="s">
        <v>514</v>
      </c>
      <c r="E182" s="4">
        <v>56.771739130434781</v>
      </c>
      <c r="F182" s="4">
        <v>215.22239130434778</v>
      </c>
      <c r="G182" s="4">
        <v>15.154782608695649</v>
      </c>
      <c r="H182" s="11">
        <v>7.0414525723139762E-2</v>
      </c>
      <c r="I182" s="4">
        <v>194.41554347826082</v>
      </c>
      <c r="J182" s="4">
        <v>15.154782608695649</v>
      </c>
      <c r="K182" s="11">
        <v>7.7950468041616386E-2</v>
      </c>
      <c r="L182" s="4">
        <v>40.674782608695658</v>
      </c>
      <c r="M182" s="4">
        <v>8.5836956521739101</v>
      </c>
      <c r="N182" s="11">
        <v>0.21103236702582512</v>
      </c>
      <c r="O182" s="4">
        <v>24.27771739130435</v>
      </c>
      <c r="P182" s="4">
        <v>8.5836956521739101</v>
      </c>
      <c r="Q182" s="9">
        <v>0.35356271406505324</v>
      </c>
      <c r="R182" s="4">
        <v>11.060108695652174</v>
      </c>
      <c r="S182" s="4">
        <v>0</v>
      </c>
      <c r="T182" s="11">
        <v>0</v>
      </c>
      <c r="U182" s="4">
        <v>5.3369565217391308</v>
      </c>
      <c r="V182" s="4">
        <v>0</v>
      </c>
      <c r="W182" s="11">
        <v>0</v>
      </c>
      <c r="X182" s="4">
        <v>36.255000000000003</v>
      </c>
      <c r="Y182" s="4">
        <v>3.0579347826086956</v>
      </c>
      <c r="Z182" s="11">
        <v>8.4345187770202598E-2</v>
      </c>
      <c r="AA182" s="4">
        <v>4.409782608695652</v>
      </c>
      <c r="AB182" s="4">
        <v>0</v>
      </c>
      <c r="AC182" s="11">
        <v>0</v>
      </c>
      <c r="AD182" s="4">
        <v>133.88282608695647</v>
      </c>
      <c r="AE182" s="4">
        <v>3.5131521739130438</v>
      </c>
      <c r="AF182" s="11">
        <v>2.6240499073654621E-2</v>
      </c>
      <c r="AG182" s="4">
        <v>0</v>
      </c>
      <c r="AH182" s="4">
        <v>0</v>
      </c>
      <c r="AI182" s="11" t="s">
        <v>798</v>
      </c>
      <c r="AJ182" s="4">
        <v>0</v>
      </c>
      <c r="AK182" s="4">
        <v>0</v>
      </c>
      <c r="AL182" s="11" t="s">
        <v>798</v>
      </c>
      <c r="AM182" s="1">
        <v>235286</v>
      </c>
      <c r="AN182" s="1">
        <v>5</v>
      </c>
      <c r="AX182"/>
      <c r="AY182"/>
    </row>
    <row r="183" spans="1:51" x14ac:dyDescent="0.25">
      <c r="A183" t="s">
        <v>433</v>
      </c>
      <c r="B183" t="s">
        <v>303</v>
      </c>
      <c r="C183" t="s">
        <v>725</v>
      </c>
      <c r="D183" t="s">
        <v>540</v>
      </c>
      <c r="E183" s="4">
        <v>55.478260869565219</v>
      </c>
      <c r="F183" s="4">
        <v>220.13652173913047</v>
      </c>
      <c r="G183" s="4">
        <v>0</v>
      </c>
      <c r="H183" s="11">
        <v>0</v>
      </c>
      <c r="I183" s="4">
        <v>196.33489130434788</v>
      </c>
      <c r="J183" s="4">
        <v>0</v>
      </c>
      <c r="K183" s="11">
        <v>0</v>
      </c>
      <c r="L183" s="4">
        <v>87.155869565217415</v>
      </c>
      <c r="M183" s="4">
        <v>0</v>
      </c>
      <c r="N183" s="11">
        <v>0</v>
      </c>
      <c r="O183" s="4">
        <v>63.370543478260892</v>
      </c>
      <c r="P183" s="4">
        <v>0</v>
      </c>
      <c r="Q183" s="9">
        <v>0</v>
      </c>
      <c r="R183" s="4">
        <v>18.480978260869566</v>
      </c>
      <c r="S183" s="4">
        <v>0</v>
      </c>
      <c r="T183" s="11">
        <v>0</v>
      </c>
      <c r="U183" s="4">
        <v>5.3043478260869561</v>
      </c>
      <c r="V183" s="4">
        <v>0</v>
      </c>
      <c r="W183" s="11">
        <v>0</v>
      </c>
      <c r="X183" s="4">
        <v>10.520108695652175</v>
      </c>
      <c r="Y183" s="4">
        <v>0</v>
      </c>
      <c r="Z183" s="11">
        <v>0</v>
      </c>
      <c r="AA183" s="4">
        <v>1.6304347826086956E-2</v>
      </c>
      <c r="AB183" s="4">
        <v>0</v>
      </c>
      <c r="AC183" s="11">
        <v>0</v>
      </c>
      <c r="AD183" s="4">
        <v>122.4442391304348</v>
      </c>
      <c r="AE183" s="4">
        <v>0</v>
      </c>
      <c r="AF183" s="11">
        <v>0</v>
      </c>
      <c r="AG183" s="4">
        <v>0</v>
      </c>
      <c r="AH183" s="4">
        <v>0</v>
      </c>
      <c r="AI183" s="11" t="s">
        <v>798</v>
      </c>
      <c r="AJ183" s="4">
        <v>0</v>
      </c>
      <c r="AK183" s="4">
        <v>0</v>
      </c>
      <c r="AL183" s="11" t="s">
        <v>798</v>
      </c>
      <c r="AM183" s="1">
        <v>235566</v>
      </c>
      <c r="AN183" s="1">
        <v>5</v>
      </c>
      <c r="AX183"/>
      <c r="AY183"/>
    </row>
    <row r="184" spans="1:51" x14ac:dyDescent="0.25">
      <c r="A184" t="s">
        <v>433</v>
      </c>
      <c r="B184" t="s">
        <v>21</v>
      </c>
      <c r="C184" t="s">
        <v>594</v>
      </c>
      <c r="D184" t="s">
        <v>494</v>
      </c>
      <c r="E184" s="4">
        <v>68.380434782608702</v>
      </c>
      <c r="F184" s="4">
        <v>265.49054347826086</v>
      </c>
      <c r="G184" s="4">
        <v>0</v>
      </c>
      <c r="H184" s="11">
        <v>0</v>
      </c>
      <c r="I184" s="4">
        <v>239.70249999999999</v>
      </c>
      <c r="J184" s="4">
        <v>0</v>
      </c>
      <c r="K184" s="11">
        <v>0</v>
      </c>
      <c r="L184" s="4">
        <v>47.918695652173923</v>
      </c>
      <c r="M184" s="4">
        <v>0</v>
      </c>
      <c r="N184" s="11">
        <v>0</v>
      </c>
      <c r="O184" s="4">
        <v>27.261086956521748</v>
      </c>
      <c r="P184" s="4">
        <v>0</v>
      </c>
      <c r="Q184" s="9">
        <v>0</v>
      </c>
      <c r="R184" s="4">
        <v>15.961956521739131</v>
      </c>
      <c r="S184" s="4">
        <v>0</v>
      </c>
      <c r="T184" s="11">
        <v>0</v>
      </c>
      <c r="U184" s="4">
        <v>4.6956521739130439</v>
      </c>
      <c r="V184" s="4">
        <v>0</v>
      </c>
      <c r="W184" s="11">
        <v>0</v>
      </c>
      <c r="X184" s="4">
        <v>39.866086956521734</v>
      </c>
      <c r="Y184" s="4">
        <v>0</v>
      </c>
      <c r="Z184" s="11">
        <v>0</v>
      </c>
      <c r="AA184" s="4">
        <v>5.1304347826086953</v>
      </c>
      <c r="AB184" s="4">
        <v>0</v>
      </c>
      <c r="AC184" s="11">
        <v>0</v>
      </c>
      <c r="AD184" s="4">
        <v>172.57532608695652</v>
      </c>
      <c r="AE184" s="4">
        <v>0</v>
      </c>
      <c r="AF184" s="11">
        <v>0</v>
      </c>
      <c r="AG184" s="4">
        <v>0</v>
      </c>
      <c r="AH184" s="4">
        <v>0</v>
      </c>
      <c r="AI184" s="11" t="s">
        <v>798</v>
      </c>
      <c r="AJ184" s="4">
        <v>0</v>
      </c>
      <c r="AK184" s="4">
        <v>0</v>
      </c>
      <c r="AL184" s="11" t="s">
        <v>798</v>
      </c>
      <c r="AM184" s="1">
        <v>235022</v>
      </c>
      <c r="AN184" s="1">
        <v>5</v>
      </c>
      <c r="AX184"/>
      <c r="AY184"/>
    </row>
    <row r="185" spans="1:51" x14ac:dyDescent="0.25">
      <c r="A185" t="s">
        <v>433</v>
      </c>
      <c r="B185" t="s">
        <v>123</v>
      </c>
      <c r="C185" t="s">
        <v>644</v>
      </c>
      <c r="D185" t="s">
        <v>491</v>
      </c>
      <c r="E185" s="4">
        <v>60.695652173913047</v>
      </c>
      <c r="F185" s="4">
        <v>267.18804347826085</v>
      </c>
      <c r="G185" s="4">
        <v>3.0666304347826085</v>
      </c>
      <c r="H185" s="11">
        <v>1.1477423895400162E-2</v>
      </c>
      <c r="I185" s="4">
        <v>247.6152173913043</v>
      </c>
      <c r="J185" s="4">
        <v>3.0666304347826085</v>
      </c>
      <c r="K185" s="11">
        <v>1.2384660632292391E-2</v>
      </c>
      <c r="L185" s="4">
        <v>80.563478260869573</v>
      </c>
      <c r="M185" s="4">
        <v>3.0666304347826085</v>
      </c>
      <c r="N185" s="11">
        <v>3.8064772040411012E-2</v>
      </c>
      <c r="O185" s="4">
        <v>61.001521739130432</v>
      </c>
      <c r="P185" s="4">
        <v>3.0666304347826085</v>
      </c>
      <c r="Q185" s="9">
        <v>5.0271375981354706E-2</v>
      </c>
      <c r="R185" s="4">
        <v>15.127173913043478</v>
      </c>
      <c r="S185" s="4">
        <v>0</v>
      </c>
      <c r="T185" s="11">
        <v>0</v>
      </c>
      <c r="U185" s="4">
        <v>4.4347826086956523</v>
      </c>
      <c r="V185" s="4">
        <v>0</v>
      </c>
      <c r="W185" s="11">
        <v>0</v>
      </c>
      <c r="X185" s="4">
        <v>36.525108695652186</v>
      </c>
      <c r="Y185" s="4">
        <v>0</v>
      </c>
      <c r="Z185" s="11">
        <v>0</v>
      </c>
      <c r="AA185" s="4">
        <v>1.0869565217391304E-2</v>
      </c>
      <c r="AB185" s="4">
        <v>0</v>
      </c>
      <c r="AC185" s="11">
        <v>0</v>
      </c>
      <c r="AD185" s="4">
        <v>149.73423913043473</v>
      </c>
      <c r="AE185" s="4">
        <v>0</v>
      </c>
      <c r="AF185" s="11">
        <v>0</v>
      </c>
      <c r="AG185" s="4">
        <v>0.35434782608695653</v>
      </c>
      <c r="AH185" s="4">
        <v>0</v>
      </c>
      <c r="AI185" s="11">
        <v>0</v>
      </c>
      <c r="AJ185" s="4">
        <v>0</v>
      </c>
      <c r="AK185" s="4">
        <v>0</v>
      </c>
      <c r="AL185" s="11" t="s">
        <v>798</v>
      </c>
      <c r="AM185" s="1">
        <v>235283</v>
      </c>
      <c r="AN185" s="1">
        <v>5</v>
      </c>
      <c r="AX185"/>
      <c r="AY185"/>
    </row>
    <row r="186" spans="1:51" x14ac:dyDescent="0.25">
      <c r="A186" t="s">
        <v>433</v>
      </c>
      <c r="B186" t="s">
        <v>132</v>
      </c>
      <c r="C186" t="s">
        <v>563</v>
      </c>
      <c r="D186" t="s">
        <v>501</v>
      </c>
      <c r="E186" s="4">
        <v>60.695652173913047</v>
      </c>
      <c r="F186" s="4">
        <v>265.42554347826092</v>
      </c>
      <c r="G186" s="4">
        <v>0</v>
      </c>
      <c r="H186" s="11">
        <v>0</v>
      </c>
      <c r="I186" s="4">
        <v>249.72989130434786</v>
      </c>
      <c r="J186" s="4">
        <v>0</v>
      </c>
      <c r="K186" s="11">
        <v>0</v>
      </c>
      <c r="L186" s="4">
        <v>52.489456521739143</v>
      </c>
      <c r="M186" s="4">
        <v>0</v>
      </c>
      <c r="N186" s="11">
        <v>0</v>
      </c>
      <c r="O186" s="4">
        <v>36.793804347826097</v>
      </c>
      <c r="P186" s="4">
        <v>0</v>
      </c>
      <c r="Q186" s="9">
        <v>0</v>
      </c>
      <c r="R186" s="4">
        <v>10.478260869565217</v>
      </c>
      <c r="S186" s="4">
        <v>0</v>
      </c>
      <c r="T186" s="11">
        <v>0</v>
      </c>
      <c r="U186" s="4">
        <v>5.2173913043478262</v>
      </c>
      <c r="V186" s="4">
        <v>0</v>
      </c>
      <c r="W186" s="11">
        <v>0</v>
      </c>
      <c r="X186" s="4">
        <v>73.060869565217402</v>
      </c>
      <c r="Y186" s="4">
        <v>0</v>
      </c>
      <c r="Z186" s="11">
        <v>0</v>
      </c>
      <c r="AA186" s="4">
        <v>0</v>
      </c>
      <c r="AB186" s="4">
        <v>0</v>
      </c>
      <c r="AC186" s="11" t="s">
        <v>798</v>
      </c>
      <c r="AD186" s="4">
        <v>139.87521739130437</v>
      </c>
      <c r="AE186" s="4">
        <v>0</v>
      </c>
      <c r="AF186" s="11">
        <v>0</v>
      </c>
      <c r="AG186" s="4">
        <v>0</v>
      </c>
      <c r="AH186" s="4">
        <v>0</v>
      </c>
      <c r="AI186" s="11" t="s">
        <v>798</v>
      </c>
      <c r="AJ186" s="4">
        <v>0</v>
      </c>
      <c r="AK186" s="4">
        <v>0</v>
      </c>
      <c r="AL186" s="11" t="s">
        <v>798</v>
      </c>
      <c r="AM186" s="1">
        <v>235293</v>
      </c>
      <c r="AN186" s="1">
        <v>5</v>
      </c>
      <c r="AX186"/>
      <c r="AY186"/>
    </row>
    <row r="187" spans="1:51" x14ac:dyDescent="0.25">
      <c r="A187" t="s">
        <v>433</v>
      </c>
      <c r="B187" t="s">
        <v>70</v>
      </c>
      <c r="C187" t="s">
        <v>628</v>
      </c>
      <c r="D187" t="s">
        <v>506</v>
      </c>
      <c r="E187" s="4">
        <v>61.565217391304351</v>
      </c>
      <c r="F187" s="4">
        <v>249.6397826086957</v>
      </c>
      <c r="G187" s="4">
        <v>0</v>
      </c>
      <c r="H187" s="11">
        <v>0</v>
      </c>
      <c r="I187" s="4">
        <v>226.22782608695655</v>
      </c>
      <c r="J187" s="4">
        <v>0</v>
      </c>
      <c r="K187" s="11">
        <v>0</v>
      </c>
      <c r="L187" s="4">
        <v>48.478913043478265</v>
      </c>
      <c r="M187" s="4">
        <v>0</v>
      </c>
      <c r="N187" s="11">
        <v>0</v>
      </c>
      <c r="O187" s="4">
        <v>25.099565217391312</v>
      </c>
      <c r="P187" s="4">
        <v>0</v>
      </c>
      <c r="Q187" s="9">
        <v>0</v>
      </c>
      <c r="R187" s="4">
        <v>17.98804347826087</v>
      </c>
      <c r="S187" s="4">
        <v>0</v>
      </c>
      <c r="T187" s="11">
        <v>0</v>
      </c>
      <c r="U187" s="4">
        <v>5.3913043478260869</v>
      </c>
      <c r="V187" s="4">
        <v>0</v>
      </c>
      <c r="W187" s="11">
        <v>0</v>
      </c>
      <c r="X187" s="4">
        <v>57.405326086956542</v>
      </c>
      <c r="Y187" s="4">
        <v>0</v>
      </c>
      <c r="Z187" s="11">
        <v>0</v>
      </c>
      <c r="AA187" s="4">
        <v>3.2608695652173912E-2</v>
      </c>
      <c r="AB187" s="4">
        <v>0</v>
      </c>
      <c r="AC187" s="11">
        <v>0</v>
      </c>
      <c r="AD187" s="4">
        <v>140.22836956521741</v>
      </c>
      <c r="AE187" s="4">
        <v>0</v>
      </c>
      <c r="AF187" s="11">
        <v>0</v>
      </c>
      <c r="AG187" s="4">
        <v>3.4945652173913051</v>
      </c>
      <c r="AH187" s="4">
        <v>0</v>
      </c>
      <c r="AI187" s="11">
        <v>0</v>
      </c>
      <c r="AJ187" s="4">
        <v>0</v>
      </c>
      <c r="AK187" s="4">
        <v>0</v>
      </c>
      <c r="AL187" s="11" t="s">
        <v>798</v>
      </c>
      <c r="AM187" s="1">
        <v>235175</v>
      </c>
      <c r="AN187" s="1">
        <v>5</v>
      </c>
      <c r="AX187"/>
      <c r="AY187"/>
    </row>
    <row r="188" spans="1:51" x14ac:dyDescent="0.25">
      <c r="A188" t="s">
        <v>433</v>
      </c>
      <c r="B188" t="s">
        <v>160</v>
      </c>
      <c r="C188" t="s">
        <v>589</v>
      </c>
      <c r="D188" t="s">
        <v>487</v>
      </c>
      <c r="E188" s="4">
        <v>69.771739130434781</v>
      </c>
      <c r="F188" s="4">
        <v>279.05945652173909</v>
      </c>
      <c r="G188" s="4">
        <v>0</v>
      </c>
      <c r="H188" s="11">
        <v>0</v>
      </c>
      <c r="I188" s="4">
        <v>261.96163043478259</v>
      </c>
      <c r="J188" s="4">
        <v>0</v>
      </c>
      <c r="K188" s="11">
        <v>0</v>
      </c>
      <c r="L188" s="4">
        <v>68.6408695652174</v>
      </c>
      <c r="M188" s="4">
        <v>0</v>
      </c>
      <c r="N188" s="11">
        <v>0</v>
      </c>
      <c r="O188" s="4">
        <v>51.548478260869572</v>
      </c>
      <c r="P188" s="4">
        <v>0</v>
      </c>
      <c r="Q188" s="9">
        <v>0</v>
      </c>
      <c r="R188" s="4">
        <v>11.353260869565217</v>
      </c>
      <c r="S188" s="4">
        <v>0</v>
      </c>
      <c r="T188" s="11">
        <v>0</v>
      </c>
      <c r="U188" s="4">
        <v>5.7391304347826084</v>
      </c>
      <c r="V188" s="4">
        <v>0</v>
      </c>
      <c r="W188" s="11">
        <v>0</v>
      </c>
      <c r="X188" s="4">
        <v>65.937499999999986</v>
      </c>
      <c r="Y188" s="4">
        <v>0</v>
      </c>
      <c r="Z188" s="11">
        <v>0</v>
      </c>
      <c r="AA188" s="4">
        <v>5.434782608695652E-3</v>
      </c>
      <c r="AB188" s="4">
        <v>0</v>
      </c>
      <c r="AC188" s="11">
        <v>0</v>
      </c>
      <c r="AD188" s="4">
        <v>144.47565217391301</v>
      </c>
      <c r="AE188" s="4">
        <v>0</v>
      </c>
      <c r="AF188" s="11">
        <v>0</v>
      </c>
      <c r="AG188" s="4">
        <v>0</v>
      </c>
      <c r="AH188" s="4">
        <v>0</v>
      </c>
      <c r="AI188" s="11" t="s">
        <v>798</v>
      </c>
      <c r="AJ188" s="4">
        <v>0</v>
      </c>
      <c r="AK188" s="4">
        <v>0</v>
      </c>
      <c r="AL188" s="11" t="s">
        <v>798</v>
      </c>
      <c r="AM188" s="1">
        <v>235350</v>
      </c>
      <c r="AN188" s="1">
        <v>5</v>
      </c>
      <c r="AX188"/>
      <c r="AY188"/>
    </row>
    <row r="189" spans="1:51" x14ac:dyDescent="0.25">
      <c r="A189" t="s">
        <v>433</v>
      </c>
      <c r="B189" t="s">
        <v>90</v>
      </c>
      <c r="C189" t="s">
        <v>627</v>
      </c>
      <c r="D189" t="s">
        <v>516</v>
      </c>
      <c r="E189" s="4">
        <v>84.271739130434781</v>
      </c>
      <c r="F189" s="4">
        <v>509.76195652173919</v>
      </c>
      <c r="G189" s="4">
        <v>4.3990217391304318</v>
      </c>
      <c r="H189" s="11">
        <v>8.6295606858273512E-3</v>
      </c>
      <c r="I189" s="4">
        <v>480.8733695652175</v>
      </c>
      <c r="J189" s="4">
        <v>4.3990217391304318</v>
      </c>
      <c r="K189" s="11">
        <v>9.147983684577532E-3</v>
      </c>
      <c r="L189" s="4">
        <v>68.08152173913048</v>
      </c>
      <c r="M189" s="4">
        <v>4.3990217391304318</v>
      </c>
      <c r="N189" s="11">
        <v>6.4614033687235478E-2</v>
      </c>
      <c r="O189" s="4">
        <v>52.258152173913082</v>
      </c>
      <c r="P189" s="4">
        <v>4.3990217391304318</v>
      </c>
      <c r="Q189" s="9">
        <v>8.4178669855961605E-2</v>
      </c>
      <c r="R189" s="4">
        <v>4.7798913043478262</v>
      </c>
      <c r="S189" s="4">
        <v>0</v>
      </c>
      <c r="T189" s="11">
        <v>0</v>
      </c>
      <c r="U189" s="4">
        <v>11.043478260869565</v>
      </c>
      <c r="V189" s="4">
        <v>0</v>
      </c>
      <c r="W189" s="11">
        <v>0</v>
      </c>
      <c r="X189" s="4">
        <v>131.32152173913042</v>
      </c>
      <c r="Y189" s="4">
        <v>0</v>
      </c>
      <c r="Z189" s="11">
        <v>0</v>
      </c>
      <c r="AA189" s="4">
        <v>13.065217391304349</v>
      </c>
      <c r="AB189" s="4">
        <v>0</v>
      </c>
      <c r="AC189" s="11">
        <v>0</v>
      </c>
      <c r="AD189" s="4">
        <v>297.29369565217399</v>
      </c>
      <c r="AE189" s="4">
        <v>0</v>
      </c>
      <c r="AF189" s="11">
        <v>0</v>
      </c>
      <c r="AG189" s="4">
        <v>0</v>
      </c>
      <c r="AH189" s="4">
        <v>0</v>
      </c>
      <c r="AI189" s="11" t="s">
        <v>798</v>
      </c>
      <c r="AJ189" s="4">
        <v>0</v>
      </c>
      <c r="AK189" s="4">
        <v>0</v>
      </c>
      <c r="AL189" s="11" t="s">
        <v>798</v>
      </c>
      <c r="AM189" s="1">
        <v>235226</v>
      </c>
      <c r="AN189" s="1">
        <v>5</v>
      </c>
      <c r="AX189"/>
      <c r="AY189"/>
    </row>
    <row r="190" spans="1:51" x14ac:dyDescent="0.25">
      <c r="A190" t="s">
        <v>433</v>
      </c>
      <c r="B190" t="s">
        <v>310</v>
      </c>
      <c r="C190" t="s">
        <v>654</v>
      </c>
      <c r="D190" t="s">
        <v>527</v>
      </c>
      <c r="E190" s="4">
        <v>34.434782608695649</v>
      </c>
      <c r="F190" s="4">
        <v>132.06358695652176</v>
      </c>
      <c r="G190" s="4">
        <v>0</v>
      </c>
      <c r="H190" s="11">
        <v>0</v>
      </c>
      <c r="I190" s="4">
        <v>117.45326086956521</v>
      </c>
      <c r="J190" s="4">
        <v>0</v>
      </c>
      <c r="K190" s="11">
        <v>0</v>
      </c>
      <c r="L190" s="4">
        <v>43.223804347826103</v>
      </c>
      <c r="M190" s="4">
        <v>0</v>
      </c>
      <c r="N190" s="11">
        <v>0</v>
      </c>
      <c r="O190" s="4">
        <v>28.618913043478273</v>
      </c>
      <c r="P190" s="4">
        <v>0</v>
      </c>
      <c r="Q190" s="9">
        <v>0</v>
      </c>
      <c r="R190" s="4">
        <v>8.2842391304347842</v>
      </c>
      <c r="S190" s="4">
        <v>0</v>
      </c>
      <c r="T190" s="11">
        <v>0</v>
      </c>
      <c r="U190" s="4">
        <v>6.3206521739130439</v>
      </c>
      <c r="V190" s="4">
        <v>0</v>
      </c>
      <c r="W190" s="11">
        <v>0</v>
      </c>
      <c r="X190" s="4">
        <v>16.923478260869562</v>
      </c>
      <c r="Y190" s="4">
        <v>0</v>
      </c>
      <c r="Z190" s="11">
        <v>0</v>
      </c>
      <c r="AA190" s="4">
        <v>5.434782608695652E-3</v>
      </c>
      <c r="AB190" s="4">
        <v>0</v>
      </c>
      <c r="AC190" s="11">
        <v>0</v>
      </c>
      <c r="AD190" s="4">
        <v>71.791304347826085</v>
      </c>
      <c r="AE190" s="4">
        <v>0</v>
      </c>
      <c r="AF190" s="11">
        <v>0</v>
      </c>
      <c r="AG190" s="4">
        <v>0.11956521739130435</v>
      </c>
      <c r="AH190" s="4">
        <v>0</v>
      </c>
      <c r="AI190" s="11">
        <v>0</v>
      </c>
      <c r="AJ190" s="4">
        <v>0</v>
      </c>
      <c r="AK190" s="4">
        <v>0</v>
      </c>
      <c r="AL190" s="11" t="s">
        <v>798</v>
      </c>
      <c r="AM190" s="1">
        <v>235583</v>
      </c>
      <c r="AN190" s="1">
        <v>5</v>
      </c>
      <c r="AX190"/>
      <c r="AY190"/>
    </row>
    <row r="191" spans="1:51" x14ac:dyDescent="0.25">
      <c r="A191" t="s">
        <v>433</v>
      </c>
      <c r="B191" t="s">
        <v>98</v>
      </c>
      <c r="C191" t="s">
        <v>617</v>
      </c>
      <c r="D191" t="s">
        <v>513</v>
      </c>
      <c r="E191" s="4">
        <v>95.989130434782609</v>
      </c>
      <c r="F191" s="4">
        <v>351.5684782608696</v>
      </c>
      <c r="G191" s="4">
        <v>0</v>
      </c>
      <c r="H191" s="11">
        <v>0</v>
      </c>
      <c r="I191" s="4">
        <v>323.84739130434787</v>
      </c>
      <c r="J191" s="4">
        <v>0</v>
      </c>
      <c r="K191" s="11">
        <v>0</v>
      </c>
      <c r="L191" s="4">
        <v>79.5158695652174</v>
      </c>
      <c r="M191" s="4">
        <v>0</v>
      </c>
      <c r="N191" s="11">
        <v>0</v>
      </c>
      <c r="O191" s="4">
        <v>55.683369565217397</v>
      </c>
      <c r="P191" s="4">
        <v>0</v>
      </c>
      <c r="Q191" s="9">
        <v>0</v>
      </c>
      <c r="R191" s="4">
        <v>18.267282608695655</v>
      </c>
      <c r="S191" s="4">
        <v>0</v>
      </c>
      <c r="T191" s="11">
        <v>0</v>
      </c>
      <c r="U191" s="4">
        <v>5.5652173913043477</v>
      </c>
      <c r="V191" s="4">
        <v>0</v>
      </c>
      <c r="W191" s="11">
        <v>0</v>
      </c>
      <c r="X191" s="4">
        <v>50.322717391304344</v>
      </c>
      <c r="Y191" s="4">
        <v>0</v>
      </c>
      <c r="Z191" s="11">
        <v>0</v>
      </c>
      <c r="AA191" s="4">
        <v>3.8885869565217392</v>
      </c>
      <c r="AB191" s="4">
        <v>0</v>
      </c>
      <c r="AC191" s="11">
        <v>0</v>
      </c>
      <c r="AD191" s="4">
        <v>213.18152173913049</v>
      </c>
      <c r="AE191" s="4">
        <v>0</v>
      </c>
      <c r="AF191" s="11">
        <v>0</v>
      </c>
      <c r="AG191" s="4">
        <v>4.659782608695652</v>
      </c>
      <c r="AH191" s="4">
        <v>0</v>
      </c>
      <c r="AI191" s="11">
        <v>0</v>
      </c>
      <c r="AJ191" s="4">
        <v>0</v>
      </c>
      <c r="AK191" s="4">
        <v>0</v>
      </c>
      <c r="AL191" s="11" t="s">
        <v>798</v>
      </c>
      <c r="AM191" s="1">
        <v>235243</v>
      </c>
      <c r="AN191" s="1">
        <v>5</v>
      </c>
      <c r="AX191"/>
      <c r="AY191"/>
    </row>
    <row r="192" spans="1:51" x14ac:dyDescent="0.25">
      <c r="A192" t="s">
        <v>433</v>
      </c>
      <c r="B192" t="s">
        <v>202</v>
      </c>
      <c r="C192" t="s">
        <v>689</v>
      </c>
      <c r="D192" t="s">
        <v>535</v>
      </c>
      <c r="E192" s="4">
        <v>30.913043478260871</v>
      </c>
      <c r="F192" s="4">
        <v>157.49097826086958</v>
      </c>
      <c r="G192" s="4">
        <v>0</v>
      </c>
      <c r="H192" s="11">
        <v>0</v>
      </c>
      <c r="I192" s="4">
        <v>137.14913043478262</v>
      </c>
      <c r="J192" s="4">
        <v>0</v>
      </c>
      <c r="K192" s="11">
        <v>0</v>
      </c>
      <c r="L192" s="4">
        <v>48.715326086956537</v>
      </c>
      <c r="M192" s="4">
        <v>0</v>
      </c>
      <c r="N192" s="11">
        <v>0</v>
      </c>
      <c r="O192" s="4">
        <v>28.373478260869582</v>
      </c>
      <c r="P192" s="4">
        <v>0</v>
      </c>
      <c r="Q192" s="9">
        <v>0</v>
      </c>
      <c r="R192" s="4">
        <v>14.689673913043478</v>
      </c>
      <c r="S192" s="4">
        <v>0</v>
      </c>
      <c r="T192" s="11">
        <v>0</v>
      </c>
      <c r="U192" s="4">
        <v>5.6521739130434785</v>
      </c>
      <c r="V192" s="4">
        <v>0</v>
      </c>
      <c r="W192" s="11">
        <v>0</v>
      </c>
      <c r="X192" s="4">
        <v>22.941956521739129</v>
      </c>
      <c r="Y192" s="4">
        <v>0</v>
      </c>
      <c r="Z192" s="11">
        <v>0</v>
      </c>
      <c r="AA192" s="4">
        <v>0</v>
      </c>
      <c r="AB192" s="4">
        <v>0</v>
      </c>
      <c r="AC192" s="11" t="s">
        <v>798</v>
      </c>
      <c r="AD192" s="4">
        <v>84.931521739130446</v>
      </c>
      <c r="AE192" s="4">
        <v>0</v>
      </c>
      <c r="AF192" s="11">
        <v>0</v>
      </c>
      <c r="AG192" s="4">
        <v>0.90217391304347827</v>
      </c>
      <c r="AH192" s="4">
        <v>0</v>
      </c>
      <c r="AI192" s="11">
        <v>0</v>
      </c>
      <c r="AJ192" s="4">
        <v>0</v>
      </c>
      <c r="AK192" s="4">
        <v>0</v>
      </c>
      <c r="AL192" s="11" t="s">
        <v>798</v>
      </c>
      <c r="AM192" s="1">
        <v>235423</v>
      </c>
      <c r="AN192" s="1">
        <v>5</v>
      </c>
      <c r="AX192"/>
      <c r="AY192"/>
    </row>
    <row r="193" spans="1:51" x14ac:dyDescent="0.25">
      <c r="A193" t="s">
        <v>433</v>
      </c>
      <c r="B193" t="s">
        <v>354</v>
      </c>
      <c r="C193" t="s">
        <v>683</v>
      </c>
      <c r="D193" t="s">
        <v>482</v>
      </c>
      <c r="E193" s="4">
        <v>71.934782608695656</v>
      </c>
      <c r="F193" s="4">
        <v>285.28608695652179</v>
      </c>
      <c r="G193" s="4">
        <v>0</v>
      </c>
      <c r="H193" s="11">
        <v>0</v>
      </c>
      <c r="I193" s="4">
        <v>257.546847826087</v>
      </c>
      <c r="J193" s="4">
        <v>0</v>
      </c>
      <c r="K193" s="11">
        <v>0</v>
      </c>
      <c r="L193" s="4">
        <v>47.411630434782609</v>
      </c>
      <c r="M193" s="4">
        <v>0</v>
      </c>
      <c r="N193" s="11">
        <v>0</v>
      </c>
      <c r="O193" s="4">
        <v>26.238478260869567</v>
      </c>
      <c r="P193" s="4">
        <v>0</v>
      </c>
      <c r="Q193" s="9">
        <v>0</v>
      </c>
      <c r="R193" s="4">
        <v>15.607934782608696</v>
      </c>
      <c r="S193" s="4">
        <v>0</v>
      </c>
      <c r="T193" s="11">
        <v>0</v>
      </c>
      <c r="U193" s="4">
        <v>5.5652173913043477</v>
      </c>
      <c r="V193" s="4">
        <v>0</v>
      </c>
      <c r="W193" s="11">
        <v>0</v>
      </c>
      <c r="X193" s="4">
        <v>59.351304347826101</v>
      </c>
      <c r="Y193" s="4">
        <v>0</v>
      </c>
      <c r="Z193" s="11">
        <v>0</v>
      </c>
      <c r="AA193" s="4">
        <v>6.5660869565217386</v>
      </c>
      <c r="AB193" s="4">
        <v>0</v>
      </c>
      <c r="AC193" s="11">
        <v>0</v>
      </c>
      <c r="AD193" s="4">
        <v>171.95706521739135</v>
      </c>
      <c r="AE193" s="4">
        <v>0</v>
      </c>
      <c r="AF193" s="11">
        <v>0</v>
      </c>
      <c r="AG193" s="4">
        <v>0</v>
      </c>
      <c r="AH193" s="4">
        <v>0</v>
      </c>
      <c r="AI193" s="11" t="s">
        <v>798</v>
      </c>
      <c r="AJ193" s="4">
        <v>0</v>
      </c>
      <c r="AK193" s="4">
        <v>0</v>
      </c>
      <c r="AL193" s="11" t="s">
        <v>798</v>
      </c>
      <c r="AM193" s="1">
        <v>235638</v>
      </c>
      <c r="AN193" s="1">
        <v>5</v>
      </c>
      <c r="AX193"/>
      <c r="AY193"/>
    </row>
    <row r="194" spans="1:51" x14ac:dyDescent="0.25">
      <c r="A194" t="s">
        <v>433</v>
      </c>
      <c r="B194" t="s">
        <v>152</v>
      </c>
      <c r="C194" t="s">
        <v>668</v>
      </c>
      <c r="D194" t="s">
        <v>476</v>
      </c>
      <c r="E194" s="4">
        <v>123.05434782608695</v>
      </c>
      <c r="F194" s="4">
        <v>411.82782608695658</v>
      </c>
      <c r="G194" s="4">
        <v>70.623043478260854</v>
      </c>
      <c r="H194" s="11">
        <v>0.17148681804553184</v>
      </c>
      <c r="I194" s="4">
        <v>370.1919565217392</v>
      </c>
      <c r="J194" s="4">
        <v>70.623043478260854</v>
      </c>
      <c r="K194" s="11">
        <v>0.19077411660108173</v>
      </c>
      <c r="L194" s="4">
        <v>109.07956521739132</v>
      </c>
      <c r="M194" s="4">
        <v>3.5632608695652173</v>
      </c>
      <c r="N194" s="11">
        <v>3.266662149288712E-2</v>
      </c>
      <c r="O194" s="4">
        <v>72.427391304347836</v>
      </c>
      <c r="P194" s="4">
        <v>3.5632608695652173</v>
      </c>
      <c r="Q194" s="9">
        <v>4.9197697244016486E-2</v>
      </c>
      <c r="R194" s="4">
        <v>30.130434782608706</v>
      </c>
      <c r="S194" s="4">
        <v>0</v>
      </c>
      <c r="T194" s="11">
        <v>0</v>
      </c>
      <c r="U194" s="4">
        <v>6.5217391304347823</v>
      </c>
      <c r="V194" s="4">
        <v>0</v>
      </c>
      <c r="W194" s="11">
        <v>0</v>
      </c>
      <c r="X194" s="4">
        <v>55.672391304347833</v>
      </c>
      <c r="Y194" s="4">
        <v>27.98423913043478</v>
      </c>
      <c r="Z194" s="11">
        <v>0.50265919021605421</v>
      </c>
      <c r="AA194" s="4">
        <v>4.9836956521739131</v>
      </c>
      <c r="AB194" s="4">
        <v>0</v>
      </c>
      <c r="AC194" s="11">
        <v>0</v>
      </c>
      <c r="AD194" s="4">
        <v>242.09217391304352</v>
      </c>
      <c r="AE194" s="4">
        <v>39.075543478260855</v>
      </c>
      <c r="AF194" s="11">
        <v>0.16140771032233492</v>
      </c>
      <c r="AG194" s="4">
        <v>0</v>
      </c>
      <c r="AH194" s="4">
        <v>0</v>
      </c>
      <c r="AI194" s="11" t="s">
        <v>798</v>
      </c>
      <c r="AJ194" s="4">
        <v>0</v>
      </c>
      <c r="AK194" s="4">
        <v>0</v>
      </c>
      <c r="AL194" s="11" t="s">
        <v>798</v>
      </c>
      <c r="AM194" s="1">
        <v>235331</v>
      </c>
      <c r="AN194" s="1">
        <v>5</v>
      </c>
      <c r="AX194"/>
      <c r="AY194"/>
    </row>
    <row r="195" spans="1:51" x14ac:dyDescent="0.25">
      <c r="A195" t="s">
        <v>433</v>
      </c>
      <c r="B195" t="s">
        <v>122</v>
      </c>
      <c r="C195" t="s">
        <v>606</v>
      </c>
      <c r="D195" t="s">
        <v>504</v>
      </c>
      <c r="E195" s="4">
        <v>37.391304347826086</v>
      </c>
      <c r="F195" s="4">
        <v>150.51152173913039</v>
      </c>
      <c r="G195" s="4">
        <v>0</v>
      </c>
      <c r="H195" s="11">
        <v>0</v>
      </c>
      <c r="I195" s="4">
        <v>134.00880434782601</v>
      </c>
      <c r="J195" s="4">
        <v>0</v>
      </c>
      <c r="K195" s="11">
        <v>0</v>
      </c>
      <c r="L195" s="4">
        <v>32.077173913043474</v>
      </c>
      <c r="M195" s="4">
        <v>0</v>
      </c>
      <c r="N195" s="11">
        <v>0</v>
      </c>
      <c r="O195" s="4">
        <v>20.802717391304348</v>
      </c>
      <c r="P195" s="4">
        <v>0</v>
      </c>
      <c r="Q195" s="9">
        <v>0</v>
      </c>
      <c r="R195" s="4">
        <v>10.089673913043478</v>
      </c>
      <c r="S195" s="4">
        <v>0</v>
      </c>
      <c r="T195" s="11">
        <v>0</v>
      </c>
      <c r="U195" s="4">
        <v>1.1847826086956521</v>
      </c>
      <c r="V195" s="4">
        <v>0</v>
      </c>
      <c r="W195" s="11">
        <v>0</v>
      </c>
      <c r="X195" s="4">
        <v>25.649565217391288</v>
      </c>
      <c r="Y195" s="4">
        <v>0</v>
      </c>
      <c r="Z195" s="11">
        <v>0</v>
      </c>
      <c r="AA195" s="4">
        <v>5.2282608695652177</v>
      </c>
      <c r="AB195" s="4">
        <v>0</v>
      </c>
      <c r="AC195" s="11">
        <v>0</v>
      </c>
      <c r="AD195" s="4">
        <v>87.556521739130389</v>
      </c>
      <c r="AE195" s="4">
        <v>0</v>
      </c>
      <c r="AF195" s="11">
        <v>0</v>
      </c>
      <c r="AG195" s="4">
        <v>0</v>
      </c>
      <c r="AH195" s="4">
        <v>0</v>
      </c>
      <c r="AI195" s="11" t="s">
        <v>798</v>
      </c>
      <c r="AJ195" s="4">
        <v>0</v>
      </c>
      <c r="AK195" s="4">
        <v>0</v>
      </c>
      <c r="AL195" s="11" t="s">
        <v>798</v>
      </c>
      <c r="AM195" s="1">
        <v>235282</v>
      </c>
      <c r="AN195" s="1">
        <v>5</v>
      </c>
      <c r="AX195"/>
      <c r="AY195"/>
    </row>
    <row r="196" spans="1:51" x14ac:dyDescent="0.25">
      <c r="A196" t="s">
        <v>433</v>
      </c>
      <c r="B196" t="s">
        <v>125</v>
      </c>
      <c r="C196" t="s">
        <v>572</v>
      </c>
      <c r="D196" t="s">
        <v>497</v>
      </c>
      <c r="E196" s="4">
        <v>49.358695652173914</v>
      </c>
      <c r="F196" s="4">
        <v>151.31467391304349</v>
      </c>
      <c r="G196" s="4">
        <v>6.5095652173913034</v>
      </c>
      <c r="H196" s="11">
        <v>4.3020052510784099E-2</v>
      </c>
      <c r="I196" s="4">
        <v>140.97347826086957</v>
      </c>
      <c r="J196" s="4">
        <v>6.5095652173913034</v>
      </c>
      <c r="K196" s="11">
        <v>4.6175814753931503E-2</v>
      </c>
      <c r="L196" s="4">
        <v>25.711521739130436</v>
      </c>
      <c r="M196" s="4">
        <v>0</v>
      </c>
      <c r="N196" s="11">
        <v>0</v>
      </c>
      <c r="O196" s="4">
        <v>16.718152173913044</v>
      </c>
      <c r="P196" s="4">
        <v>0</v>
      </c>
      <c r="Q196" s="9">
        <v>0</v>
      </c>
      <c r="R196" s="4">
        <v>5.1326086956521735</v>
      </c>
      <c r="S196" s="4">
        <v>0</v>
      </c>
      <c r="T196" s="11">
        <v>0</v>
      </c>
      <c r="U196" s="4">
        <v>3.8607608695652176</v>
      </c>
      <c r="V196" s="4">
        <v>0</v>
      </c>
      <c r="W196" s="11">
        <v>0</v>
      </c>
      <c r="X196" s="4">
        <v>35.001847826086951</v>
      </c>
      <c r="Y196" s="4">
        <v>5.9389130434782604</v>
      </c>
      <c r="Z196" s="11">
        <v>0.16967427185521264</v>
      </c>
      <c r="AA196" s="4">
        <v>1.3478260869565217</v>
      </c>
      <c r="AB196" s="4">
        <v>0</v>
      </c>
      <c r="AC196" s="11">
        <v>0</v>
      </c>
      <c r="AD196" s="4">
        <v>81.540434782608713</v>
      </c>
      <c r="AE196" s="4">
        <v>0.57065217391304346</v>
      </c>
      <c r="AF196" s="11">
        <v>6.9983950347386982E-3</v>
      </c>
      <c r="AG196" s="4">
        <v>7.7130434782608699</v>
      </c>
      <c r="AH196" s="4">
        <v>0</v>
      </c>
      <c r="AI196" s="11">
        <v>0</v>
      </c>
      <c r="AJ196" s="4">
        <v>0</v>
      </c>
      <c r="AK196" s="4">
        <v>0</v>
      </c>
      <c r="AL196" s="11" t="s">
        <v>798</v>
      </c>
      <c r="AM196" s="1">
        <v>235285</v>
      </c>
      <c r="AN196" s="1">
        <v>5</v>
      </c>
      <c r="AX196"/>
      <c r="AY196"/>
    </row>
    <row r="197" spans="1:51" x14ac:dyDescent="0.25">
      <c r="A197" t="s">
        <v>433</v>
      </c>
      <c r="B197" t="s">
        <v>83</v>
      </c>
      <c r="C197" t="s">
        <v>638</v>
      </c>
      <c r="D197" t="s">
        <v>523</v>
      </c>
      <c r="E197" s="4">
        <v>63.260869565217391</v>
      </c>
      <c r="F197" s="4">
        <v>209.40695652173912</v>
      </c>
      <c r="G197" s="4">
        <v>0</v>
      </c>
      <c r="H197" s="11">
        <v>0</v>
      </c>
      <c r="I197" s="4">
        <v>188.15054347826086</v>
      </c>
      <c r="J197" s="4">
        <v>0</v>
      </c>
      <c r="K197" s="11">
        <v>0</v>
      </c>
      <c r="L197" s="4">
        <v>63.685000000000009</v>
      </c>
      <c r="M197" s="4">
        <v>0</v>
      </c>
      <c r="N197" s="11">
        <v>0</v>
      </c>
      <c r="O197" s="4">
        <v>42.515543478260874</v>
      </c>
      <c r="P197" s="4">
        <v>0</v>
      </c>
      <c r="Q197" s="9">
        <v>0</v>
      </c>
      <c r="R197" s="4">
        <v>15.691195652173915</v>
      </c>
      <c r="S197" s="4">
        <v>0</v>
      </c>
      <c r="T197" s="11">
        <v>0</v>
      </c>
      <c r="U197" s="4">
        <v>5.4782608695652177</v>
      </c>
      <c r="V197" s="4">
        <v>0</v>
      </c>
      <c r="W197" s="11">
        <v>0</v>
      </c>
      <c r="X197" s="4">
        <v>19.352717391304349</v>
      </c>
      <c r="Y197" s="4">
        <v>0</v>
      </c>
      <c r="Z197" s="11">
        <v>0</v>
      </c>
      <c r="AA197" s="4">
        <v>8.6956521739130432E-2</v>
      </c>
      <c r="AB197" s="4">
        <v>0</v>
      </c>
      <c r="AC197" s="11">
        <v>0</v>
      </c>
      <c r="AD197" s="4">
        <v>126.28228260869564</v>
      </c>
      <c r="AE197" s="4">
        <v>0</v>
      </c>
      <c r="AF197" s="11">
        <v>0</v>
      </c>
      <c r="AG197" s="4">
        <v>0</v>
      </c>
      <c r="AH197" s="4">
        <v>0</v>
      </c>
      <c r="AI197" s="11" t="s">
        <v>798</v>
      </c>
      <c r="AJ197" s="4">
        <v>0</v>
      </c>
      <c r="AK197" s="4">
        <v>0</v>
      </c>
      <c r="AL197" s="11" t="s">
        <v>798</v>
      </c>
      <c r="AM197" s="1">
        <v>235209</v>
      </c>
      <c r="AN197" s="1">
        <v>5</v>
      </c>
      <c r="AX197"/>
      <c r="AY197"/>
    </row>
    <row r="198" spans="1:51" x14ac:dyDescent="0.25">
      <c r="A198" t="s">
        <v>433</v>
      </c>
      <c r="B198" t="s">
        <v>151</v>
      </c>
      <c r="C198" t="s">
        <v>668</v>
      </c>
      <c r="D198" t="s">
        <v>476</v>
      </c>
      <c r="E198" s="4">
        <v>74.630434782608702</v>
      </c>
      <c r="F198" s="4">
        <v>282.70706521739135</v>
      </c>
      <c r="G198" s="4">
        <v>5.5101086956521721</v>
      </c>
      <c r="H198" s="11">
        <v>1.9490523490861826E-2</v>
      </c>
      <c r="I198" s="4">
        <v>266.9364130434783</v>
      </c>
      <c r="J198" s="4">
        <v>5.5101086956521721</v>
      </c>
      <c r="K198" s="11">
        <v>2.064202718853007E-2</v>
      </c>
      <c r="L198" s="4">
        <v>79.119891304347831</v>
      </c>
      <c r="M198" s="4">
        <v>5.5101086956521721</v>
      </c>
      <c r="N198" s="11">
        <v>6.9642521050194847E-2</v>
      </c>
      <c r="O198" s="4">
        <v>63.362826086956524</v>
      </c>
      <c r="P198" s="4">
        <v>5.5101086956521721</v>
      </c>
      <c r="Q198" s="9">
        <v>8.6961220575773032E-2</v>
      </c>
      <c r="R198" s="4">
        <v>14.278804347826087</v>
      </c>
      <c r="S198" s="4">
        <v>0</v>
      </c>
      <c r="T198" s="11">
        <v>0</v>
      </c>
      <c r="U198" s="4">
        <v>1.4782608695652173</v>
      </c>
      <c r="V198" s="4">
        <v>0</v>
      </c>
      <c r="W198" s="11">
        <v>0</v>
      </c>
      <c r="X198" s="4">
        <v>68.036847826086955</v>
      </c>
      <c r="Y198" s="4">
        <v>0</v>
      </c>
      <c r="Z198" s="11">
        <v>0</v>
      </c>
      <c r="AA198" s="4">
        <v>1.358695652173913E-2</v>
      </c>
      <c r="AB198" s="4">
        <v>0</v>
      </c>
      <c r="AC198" s="11">
        <v>0</v>
      </c>
      <c r="AD198" s="4">
        <v>135.5367391304348</v>
      </c>
      <c r="AE198" s="4">
        <v>0</v>
      </c>
      <c r="AF198" s="11">
        <v>0</v>
      </c>
      <c r="AG198" s="4">
        <v>0</v>
      </c>
      <c r="AH198" s="4">
        <v>0</v>
      </c>
      <c r="AI198" s="11" t="s">
        <v>798</v>
      </c>
      <c r="AJ198" s="4">
        <v>0</v>
      </c>
      <c r="AK198" s="4">
        <v>0</v>
      </c>
      <c r="AL198" s="11" t="s">
        <v>798</v>
      </c>
      <c r="AM198" s="1">
        <v>235330</v>
      </c>
      <c r="AN198" s="1">
        <v>5</v>
      </c>
      <c r="AX198"/>
      <c r="AY198"/>
    </row>
    <row r="199" spans="1:51" x14ac:dyDescent="0.25">
      <c r="A199" t="s">
        <v>433</v>
      </c>
      <c r="B199" t="s">
        <v>167</v>
      </c>
      <c r="C199" t="s">
        <v>615</v>
      </c>
      <c r="D199" t="s">
        <v>477</v>
      </c>
      <c r="E199" s="4">
        <v>62.271739130434781</v>
      </c>
      <c r="F199" s="4">
        <v>253.31108695652171</v>
      </c>
      <c r="G199" s="4">
        <v>0</v>
      </c>
      <c r="H199" s="11">
        <v>0</v>
      </c>
      <c r="I199" s="4">
        <v>230.79076086956519</v>
      </c>
      <c r="J199" s="4">
        <v>0</v>
      </c>
      <c r="K199" s="11">
        <v>0</v>
      </c>
      <c r="L199" s="4">
        <v>72.564999999999998</v>
      </c>
      <c r="M199" s="4">
        <v>0</v>
      </c>
      <c r="N199" s="11">
        <v>0</v>
      </c>
      <c r="O199" s="4">
        <v>50.047391304347819</v>
      </c>
      <c r="P199" s="4">
        <v>0</v>
      </c>
      <c r="Q199" s="9">
        <v>0</v>
      </c>
      <c r="R199" s="4">
        <v>15.387173913043481</v>
      </c>
      <c r="S199" s="4">
        <v>0</v>
      </c>
      <c r="T199" s="11">
        <v>0</v>
      </c>
      <c r="U199" s="4">
        <v>7.1304347826086953</v>
      </c>
      <c r="V199" s="4">
        <v>0</v>
      </c>
      <c r="W199" s="11">
        <v>0</v>
      </c>
      <c r="X199" s="4">
        <v>12.981521739130432</v>
      </c>
      <c r="Y199" s="4">
        <v>0</v>
      </c>
      <c r="Z199" s="11">
        <v>0</v>
      </c>
      <c r="AA199" s="4">
        <v>2.717391304347826E-3</v>
      </c>
      <c r="AB199" s="4">
        <v>0</v>
      </c>
      <c r="AC199" s="11">
        <v>0</v>
      </c>
      <c r="AD199" s="4">
        <v>164.53793478260869</v>
      </c>
      <c r="AE199" s="4">
        <v>0</v>
      </c>
      <c r="AF199" s="11">
        <v>0</v>
      </c>
      <c r="AG199" s="4">
        <v>3.2239130434782597</v>
      </c>
      <c r="AH199" s="4">
        <v>0</v>
      </c>
      <c r="AI199" s="11">
        <v>0</v>
      </c>
      <c r="AJ199" s="4">
        <v>0</v>
      </c>
      <c r="AK199" s="4">
        <v>0</v>
      </c>
      <c r="AL199" s="11" t="s">
        <v>798</v>
      </c>
      <c r="AM199" s="1">
        <v>235358</v>
      </c>
      <c r="AN199" s="1">
        <v>5</v>
      </c>
      <c r="AX199"/>
      <c r="AY199"/>
    </row>
    <row r="200" spans="1:51" x14ac:dyDescent="0.25">
      <c r="A200" t="s">
        <v>433</v>
      </c>
      <c r="B200" t="s">
        <v>252</v>
      </c>
      <c r="C200" t="s">
        <v>548</v>
      </c>
      <c r="D200" t="s">
        <v>462</v>
      </c>
      <c r="E200" s="4">
        <v>65.445652173913047</v>
      </c>
      <c r="F200" s="4">
        <v>255.05706521739137</v>
      </c>
      <c r="G200" s="4">
        <v>0</v>
      </c>
      <c r="H200" s="11">
        <v>0</v>
      </c>
      <c r="I200" s="4">
        <v>232.53369565217395</v>
      </c>
      <c r="J200" s="4">
        <v>0</v>
      </c>
      <c r="K200" s="11">
        <v>0</v>
      </c>
      <c r="L200" s="4">
        <v>46.159239130434784</v>
      </c>
      <c r="M200" s="4">
        <v>0</v>
      </c>
      <c r="N200" s="11">
        <v>0</v>
      </c>
      <c r="O200" s="4">
        <v>24.853260869565219</v>
      </c>
      <c r="P200" s="4">
        <v>0</v>
      </c>
      <c r="Q200" s="9">
        <v>0</v>
      </c>
      <c r="R200" s="4">
        <v>16.871195652173913</v>
      </c>
      <c r="S200" s="4">
        <v>0</v>
      </c>
      <c r="T200" s="11">
        <v>0</v>
      </c>
      <c r="U200" s="4">
        <v>4.4347826086956523</v>
      </c>
      <c r="V200" s="4">
        <v>0</v>
      </c>
      <c r="W200" s="11">
        <v>0</v>
      </c>
      <c r="X200" s="4">
        <v>63.314565217391312</v>
      </c>
      <c r="Y200" s="4">
        <v>0</v>
      </c>
      <c r="Z200" s="11">
        <v>0</v>
      </c>
      <c r="AA200" s="4">
        <v>1.2173913043478262</v>
      </c>
      <c r="AB200" s="4">
        <v>0</v>
      </c>
      <c r="AC200" s="11">
        <v>0</v>
      </c>
      <c r="AD200" s="4">
        <v>144.36586956521742</v>
      </c>
      <c r="AE200" s="4">
        <v>0</v>
      </c>
      <c r="AF200" s="11">
        <v>0</v>
      </c>
      <c r="AG200" s="4">
        <v>0</v>
      </c>
      <c r="AH200" s="4">
        <v>0</v>
      </c>
      <c r="AI200" s="11" t="s">
        <v>798</v>
      </c>
      <c r="AJ200" s="4">
        <v>0</v>
      </c>
      <c r="AK200" s="4">
        <v>0</v>
      </c>
      <c r="AL200" s="11" t="s">
        <v>798</v>
      </c>
      <c r="AM200" s="1">
        <v>235495</v>
      </c>
      <c r="AN200" s="1">
        <v>5</v>
      </c>
      <c r="AX200"/>
      <c r="AY200"/>
    </row>
    <row r="201" spans="1:51" x14ac:dyDescent="0.25">
      <c r="A201" t="s">
        <v>433</v>
      </c>
      <c r="B201" t="s">
        <v>124</v>
      </c>
      <c r="C201" t="s">
        <v>646</v>
      </c>
      <c r="D201" t="s">
        <v>525</v>
      </c>
      <c r="E201" s="4">
        <v>57.032608695652172</v>
      </c>
      <c r="F201" s="4">
        <v>218.15195652173912</v>
      </c>
      <c r="G201" s="4">
        <v>0</v>
      </c>
      <c r="H201" s="11">
        <v>0</v>
      </c>
      <c r="I201" s="4">
        <v>187.91097826086954</v>
      </c>
      <c r="J201" s="4">
        <v>0</v>
      </c>
      <c r="K201" s="11">
        <v>0</v>
      </c>
      <c r="L201" s="4">
        <v>62.901956521739137</v>
      </c>
      <c r="M201" s="4">
        <v>0</v>
      </c>
      <c r="N201" s="11">
        <v>0</v>
      </c>
      <c r="O201" s="4">
        <v>38.2425</v>
      </c>
      <c r="P201" s="4">
        <v>0</v>
      </c>
      <c r="Q201" s="9">
        <v>0</v>
      </c>
      <c r="R201" s="4">
        <v>19.181195652173916</v>
      </c>
      <c r="S201" s="4">
        <v>0</v>
      </c>
      <c r="T201" s="11">
        <v>0</v>
      </c>
      <c r="U201" s="4">
        <v>5.4782608695652177</v>
      </c>
      <c r="V201" s="4">
        <v>0</v>
      </c>
      <c r="W201" s="11">
        <v>0</v>
      </c>
      <c r="X201" s="4">
        <v>34.241630434782607</v>
      </c>
      <c r="Y201" s="4">
        <v>0</v>
      </c>
      <c r="Z201" s="11">
        <v>0</v>
      </c>
      <c r="AA201" s="4">
        <v>5.5815217391304346</v>
      </c>
      <c r="AB201" s="4">
        <v>0</v>
      </c>
      <c r="AC201" s="11">
        <v>0</v>
      </c>
      <c r="AD201" s="4">
        <v>115.42684782608694</v>
      </c>
      <c r="AE201" s="4">
        <v>0</v>
      </c>
      <c r="AF201" s="11">
        <v>0</v>
      </c>
      <c r="AG201" s="4">
        <v>0</v>
      </c>
      <c r="AH201" s="4">
        <v>0</v>
      </c>
      <c r="AI201" s="11" t="s">
        <v>798</v>
      </c>
      <c r="AJ201" s="4">
        <v>0</v>
      </c>
      <c r="AK201" s="4">
        <v>0</v>
      </c>
      <c r="AL201" s="11" t="s">
        <v>798</v>
      </c>
      <c r="AM201" s="1">
        <v>235284</v>
      </c>
      <c r="AN201" s="1">
        <v>5</v>
      </c>
      <c r="AX201"/>
      <c r="AY201"/>
    </row>
    <row r="202" spans="1:51" x14ac:dyDescent="0.25">
      <c r="A202" t="s">
        <v>433</v>
      </c>
      <c r="B202" t="s">
        <v>365</v>
      </c>
      <c r="C202" t="s">
        <v>561</v>
      </c>
      <c r="D202" t="s">
        <v>501</v>
      </c>
      <c r="E202" s="4">
        <v>84.195652173913047</v>
      </c>
      <c r="F202" s="4">
        <v>264.35489130434786</v>
      </c>
      <c r="G202" s="4">
        <v>0</v>
      </c>
      <c r="H202" s="11">
        <v>0</v>
      </c>
      <c r="I202" s="4">
        <v>237.15032608695654</v>
      </c>
      <c r="J202" s="4">
        <v>0</v>
      </c>
      <c r="K202" s="11">
        <v>0</v>
      </c>
      <c r="L202" s="4">
        <v>63.926956521739129</v>
      </c>
      <c r="M202" s="4">
        <v>0</v>
      </c>
      <c r="N202" s="11">
        <v>0</v>
      </c>
      <c r="O202" s="4">
        <v>36.757717391304347</v>
      </c>
      <c r="P202" s="4">
        <v>0</v>
      </c>
      <c r="Q202" s="9">
        <v>0</v>
      </c>
      <c r="R202" s="4">
        <v>24.386630434782607</v>
      </c>
      <c r="S202" s="4">
        <v>0</v>
      </c>
      <c r="T202" s="11">
        <v>0</v>
      </c>
      <c r="U202" s="4">
        <v>2.7826086956521738</v>
      </c>
      <c r="V202" s="4">
        <v>0</v>
      </c>
      <c r="W202" s="11">
        <v>0</v>
      </c>
      <c r="X202" s="4">
        <v>75.537282608695662</v>
      </c>
      <c r="Y202" s="4">
        <v>0</v>
      </c>
      <c r="Z202" s="11">
        <v>0</v>
      </c>
      <c r="AA202" s="4">
        <v>3.5326086956521736E-2</v>
      </c>
      <c r="AB202" s="4">
        <v>0</v>
      </c>
      <c r="AC202" s="11">
        <v>0</v>
      </c>
      <c r="AD202" s="4">
        <v>124.85532608695652</v>
      </c>
      <c r="AE202" s="4">
        <v>0</v>
      </c>
      <c r="AF202" s="11">
        <v>0</v>
      </c>
      <c r="AG202" s="4">
        <v>0</v>
      </c>
      <c r="AH202" s="4">
        <v>0</v>
      </c>
      <c r="AI202" s="11" t="s">
        <v>798</v>
      </c>
      <c r="AJ202" s="4">
        <v>0</v>
      </c>
      <c r="AK202" s="4">
        <v>0</v>
      </c>
      <c r="AL202" s="11" t="s">
        <v>798</v>
      </c>
      <c r="AM202" s="1">
        <v>235650</v>
      </c>
      <c r="AN202" s="1">
        <v>5</v>
      </c>
      <c r="AX202"/>
      <c r="AY202"/>
    </row>
    <row r="203" spans="1:51" x14ac:dyDescent="0.25">
      <c r="A203" t="s">
        <v>433</v>
      </c>
      <c r="B203" t="s">
        <v>301</v>
      </c>
      <c r="C203" t="s">
        <v>566</v>
      </c>
      <c r="D203" t="s">
        <v>465</v>
      </c>
      <c r="E203" s="4">
        <v>92.380434782608702</v>
      </c>
      <c r="F203" s="4">
        <v>320.06021739130438</v>
      </c>
      <c r="G203" s="4">
        <v>0</v>
      </c>
      <c r="H203" s="11">
        <v>0</v>
      </c>
      <c r="I203" s="4">
        <v>279.64934782608702</v>
      </c>
      <c r="J203" s="4">
        <v>0</v>
      </c>
      <c r="K203" s="11">
        <v>0</v>
      </c>
      <c r="L203" s="4">
        <v>45.134673913043478</v>
      </c>
      <c r="M203" s="4">
        <v>0</v>
      </c>
      <c r="N203" s="11">
        <v>0</v>
      </c>
      <c r="O203" s="4">
        <v>20.802065217391309</v>
      </c>
      <c r="P203" s="4">
        <v>0</v>
      </c>
      <c r="Q203" s="9">
        <v>0</v>
      </c>
      <c r="R203" s="4">
        <v>19.338043478260868</v>
      </c>
      <c r="S203" s="4">
        <v>0</v>
      </c>
      <c r="T203" s="11">
        <v>0</v>
      </c>
      <c r="U203" s="4">
        <v>4.9945652173913047</v>
      </c>
      <c r="V203" s="4">
        <v>0</v>
      </c>
      <c r="W203" s="11">
        <v>0</v>
      </c>
      <c r="X203" s="4">
        <v>77.107173913043468</v>
      </c>
      <c r="Y203" s="4">
        <v>0</v>
      </c>
      <c r="Z203" s="11">
        <v>0</v>
      </c>
      <c r="AA203" s="4">
        <v>16.078260869565216</v>
      </c>
      <c r="AB203" s="4">
        <v>0</v>
      </c>
      <c r="AC203" s="11">
        <v>0</v>
      </c>
      <c r="AD203" s="4">
        <v>181.74010869565225</v>
      </c>
      <c r="AE203" s="4">
        <v>0</v>
      </c>
      <c r="AF203" s="11">
        <v>0</v>
      </c>
      <c r="AG203" s="4">
        <v>0</v>
      </c>
      <c r="AH203" s="4">
        <v>0</v>
      </c>
      <c r="AI203" s="11" t="s">
        <v>798</v>
      </c>
      <c r="AJ203" s="4">
        <v>0</v>
      </c>
      <c r="AK203" s="4">
        <v>0</v>
      </c>
      <c r="AL203" s="11" t="s">
        <v>798</v>
      </c>
      <c r="AM203" s="1">
        <v>235563</v>
      </c>
      <c r="AN203" s="1">
        <v>5</v>
      </c>
      <c r="AX203"/>
      <c r="AY203"/>
    </row>
    <row r="204" spans="1:51" x14ac:dyDescent="0.25">
      <c r="A204" t="s">
        <v>433</v>
      </c>
      <c r="B204" t="s">
        <v>325</v>
      </c>
      <c r="C204" t="s">
        <v>552</v>
      </c>
      <c r="D204" t="s">
        <v>516</v>
      </c>
      <c r="E204" s="4">
        <v>70.945652173913047</v>
      </c>
      <c r="F204" s="4">
        <v>265.09032608695651</v>
      </c>
      <c r="G204" s="4">
        <v>0</v>
      </c>
      <c r="H204" s="11">
        <v>0</v>
      </c>
      <c r="I204" s="4">
        <v>238.80173913043478</v>
      </c>
      <c r="J204" s="4">
        <v>0</v>
      </c>
      <c r="K204" s="11">
        <v>0</v>
      </c>
      <c r="L204" s="4">
        <v>82.061413043478296</v>
      </c>
      <c r="M204" s="4">
        <v>0</v>
      </c>
      <c r="N204" s="11">
        <v>0</v>
      </c>
      <c r="O204" s="4">
        <v>57.936413043478296</v>
      </c>
      <c r="P204" s="4">
        <v>0</v>
      </c>
      <c r="Q204" s="9">
        <v>0</v>
      </c>
      <c r="R204" s="4">
        <v>19.364130434782609</v>
      </c>
      <c r="S204" s="4">
        <v>0</v>
      </c>
      <c r="T204" s="11">
        <v>0</v>
      </c>
      <c r="U204" s="4">
        <v>4.7608695652173916</v>
      </c>
      <c r="V204" s="4">
        <v>0</v>
      </c>
      <c r="W204" s="11">
        <v>0</v>
      </c>
      <c r="X204" s="4">
        <v>14.767500000000009</v>
      </c>
      <c r="Y204" s="4">
        <v>0</v>
      </c>
      <c r="Z204" s="11">
        <v>0</v>
      </c>
      <c r="AA204" s="4">
        <v>2.1635869565217392</v>
      </c>
      <c r="AB204" s="4">
        <v>0</v>
      </c>
      <c r="AC204" s="11">
        <v>0</v>
      </c>
      <c r="AD204" s="4">
        <v>166.09782608695647</v>
      </c>
      <c r="AE204" s="4">
        <v>0</v>
      </c>
      <c r="AF204" s="11">
        <v>0</v>
      </c>
      <c r="AG204" s="4">
        <v>0</v>
      </c>
      <c r="AH204" s="4">
        <v>0</v>
      </c>
      <c r="AI204" s="11" t="s">
        <v>798</v>
      </c>
      <c r="AJ204" s="4">
        <v>0</v>
      </c>
      <c r="AK204" s="4">
        <v>0</v>
      </c>
      <c r="AL204" s="11" t="s">
        <v>798</v>
      </c>
      <c r="AM204" s="1">
        <v>235600</v>
      </c>
      <c r="AN204" s="1">
        <v>5</v>
      </c>
      <c r="AX204"/>
      <c r="AY204"/>
    </row>
    <row r="205" spans="1:51" x14ac:dyDescent="0.25">
      <c r="A205" t="s">
        <v>433</v>
      </c>
      <c r="B205" t="s">
        <v>249</v>
      </c>
      <c r="C205" t="s">
        <v>571</v>
      </c>
      <c r="D205" t="s">
        <v>502</v>
      </c>
      <c r="E205" s="4">
        <v>66.043478260869563</v>
      </c>
      <c r="F205" s="4">
        <v>261.51358695652169</v>
      </c>
      <c r="G205" s="4">
        <v>0</v>
      </c>
      <c r="H205" s="11">
        <v>0</v>
      </c>
      <c r="I205" s="4">
        <v>231.81163043478256</v>
      </c>
      <c r="J205" s="4">
        <v>0</v>
      </c>
      <c r="K205" s="11">
        <v>0</v>
      </c>
      <c r="L205" s="4">
        <v>75.088586956521723</v>
      </c>
      <c r="M205" s="4">
        <v>0</v>
      </c>
      <c r="N205" s="11">
        <v>0</v>
      </c>
      <c r="O205" s="4">
        <v>45.402934782608682</v>
      </c>
      <c r="P205" s="4">
        <v>0</v>
      </c>
      <c r="Q205" s="9">
        <v>0</v>
      </c>
      <c r="R205" s="4">
        <v>25.337826086956522</v>
      </c>
      <c r="S205" s="4">
        <v>0</v>
      </c>
      <c r="T205" s="11">
        <v>0</v>
      </c>
      <c r="U205" s="4">
        <v>4.3478260869565215</v>
      </c>
      <c r="V205" s="4">
        <v>0</v>
      </c>
      <c r="W205" s="11">
        <v>0</v>
      </c>
      <c r="X205" s="4">
        <v>18.151086956521734</v>
      </c>
      <c r="Y205" s="4">
        <v>0</v>
      </c>
      <c r="Z205" s="11">
        <v>0</v>
      </c>
      <c r="AA205" s="4">
        <v>1.6304347826086956E-2</v>
      </c>
      <c r="AB205" s="4">
        <v>0</v>
      </c>
      <c r="AC205" s="11">
        <v>0</v>
      </c>
      <c r="AD205" s="4">
        <v>168.25760869565215</v>
      </c>
      <c r="AE205" s="4">
        <v>0</v>
      </c>
      <c r="AF205" s="11">
        <v>0</v>
      </c>
      <c r="AG205" s="4">
        <v>0</v>
      </c>
      <c r="AH205" s="4">
        <v>0</v>
      </c>
      <c r="AI205" s="11" t="s">
        <v>798</v>
      </c>
      <c r="AJ205" s="4">
        <v>0</v>
      </c>
      <c r="AK205" s="4">
        <v>0</v>
      </c>
      <c r="AL205" s="11" t="s">
        <v>798</v>
      </c>
      <c r="AM205" s="1">
        <v>235490</v>
      </c>
      <c r="AN205" s="1">
        <v>5</v>
      </c>
      <c r="AX205"/>
      <c r="AY205"/>
    </row>
    <row r="206" spans="1:51" x14ac:dyDescent="0.25">
      <c r="A206" t="s">
        <v>433</v>
      </c>
      <c r="B206" t="s">
        <v>197</v>
      </c>
      <c r="C206" t="s">
        <v>687</v>
      </c>
      <c r="D206" t="s">
        <v>534</v>
      </c>
      <c r="E206" s="4">
        <v>65.271739130434781</v>
      </c>
      <c r="F206" s="4">
        <v>235.80445652173913</v>
      </c>
      <c r="G206" s="4">
        <v>0</v>
      </c>
      <c r="H206" s="11">
        <v>0</v>
      </c>
      <c r="I206" s="4">
        <v>207.39293478260868</v>
      </c>
      <c r="J206" s="4">
        <v>0</v>
      </c>
      <c r="K206" s="11">
        <v>0</v>
      </c>
      <c r="L206" s="4">
        <v>77.852717391304353</v>
      </c>
      <c r="M206" s="4">
        <v>0</v>
      </c>
      <c r="N206" s="11">
        <v>0</v>
      </c>
      <c r="O206" s="4">
        <v>53.267282608695652</v>
      </c>
      <c r="P206" s="4">
        <v>0</v>
      </c>
      <c r="Q206" s="9">
        <v>0</v>
      </c>
      <c r="R206" s="4">
        <v>19.232173913043479</v>
      </c>
      <c r="S206" s="4">
        <v>0</v>
      </c>
      <c r="T206" s="11">
        <v>0</v>
      </c>
      <c r="U206" s="4">
        <v>5.3532608695652177</v>
      </c>
      <c r="V206" s="4">
        <v>0</v>
      </c>
      <c r="W206" s="11">
        <v>0</v>
      </c>
      <c r="X206" s="4">
        <v>20.330978260869561</v>
      </c>
      <c r="Y206" s="4">
        <v>0</v>
      </c>
      <c r="Z206" s="11">
        <v>0</v>
      </c>
      <c r="AA206" s="4">
        <v>3.8260869565217379</v>
      </c>
      <c r="AB206" s="4">
        <v>0</v>
      </c>
      <c r="AC206" s="11">
        <v>0</v>
      </c>
      <c r="AD206" s="4">
        <v>128.37336956521739</v>
      </c>
      <c r="AE206" s="4">
        <v>0</v>
      </c>
      <c r="AF206" s="11">
        <v>0</v>
      </c>
      <c r="AG206" s="4">
        <v>5.4213043478260872</v>
      </c>
      <c r="AH206" s="4">
        <v>0</v>
      </c>
      <c r="AI206" s="11">
        <v>0</v>
      </c>
      <c r="AJ206" s="4">
        <v>0</v>
      </c>
      <c r="AK206" s="4">
        <v>0</v>
      </c>
      <c r="AL206" s="11" t="s">
        <v>798</v>
      </c>
      <c r="AM206" s="1">
        <v>235410</v>
      </c>
      <c r="AN206" s="1">
        <v>5</v>
      </c>
      <c r="AX206"/>
      <c r="AY206"/>
    </row>
    <row r="207" spans="1:51" x14ac:dyDescent="0.25">
      <c r="A207" t="s">
        <v>433</v>
      </c>
      <c r="B207" t="s">
        <v>362</v>
      </c>
      <c r="C207" t="s">
        <v>593</v>
      </c>
      <c r="D207" t="s">
        <v>491</v>
      </c>
      <c r="E207" s="4">
        <v>56.032608695652172</v>
      </c>
      <c r="F207" s="4">
        <v>211.21902173913048</v>
      </c>
      <c r="G207" s="4">
        <v>0</v>
      </c>
      <c r="H207" s="11">
        <v>0</v>
      </c>
      <c r="I207" s="4">
        <v>193.12119565217395</v>
      </c>
      <c r="J207" s="4">
        <v>0</v>
      </c>
      <c r="K207" s="11">
        <v>0</v>
      </c>
      <c r="L207" s="4">
        <v>66.311195652173936</v>
      </c>
      <c r="M207" s="4">
        <v>0</v>
      </c>
      <c r="N207" s="11">
        <v>0</v>
      </c>
      <c r="O207" s="4">
        <v>48.235108695652194</v>
      </c>
      <c r="P207" s="4">
        <v>0</v>
      </c>
      <c r="Q207" s="9">
        <v>0</v>
      </c>
      <c r="R207" s="4">
        <v>10.858695652173914</v>
      </c>
      <c r="S207" s="4">
        <v>0</v>
      </c>
      <c r="T207" s="11">
        <v>0</v>
      </c>
      <c r="U207" s="4">
        <v>7.2173913043478262</v>
      </c>
      <c r="V207" s="4">
        <v>0</v>
      </c>
      <c r="W207" s="11">
        <v>0</v>
      </c>
      <c r="X207" s="4">
        <v>23.279891304347824</v>
      </c>
      <c r="Y207" s="4">
        <v>0</v>
      </c>
      <c r="Z207" s="11">
        <v>0</v>
      </c>
      <c r="AA207" s="4">
        <v>2.1739130434782608E-2</v>
      </c>
      <c r="AB207" s="4">
        <v>0</v>
      </c>
      <c r="AC207" s="11">
        <v>0</v>
      </c>
      <c r="AD207" s="4">
        <v>121.60619565217394</v>
      </c>
      <c r="AE207" s="4">
        <v>0</v>
      </c>
      <c r="AF207" s="11">
        <v>0</v>
      </c>
      <c r="AG207" s="4">
        <v>0</v>
      </c>
      <c r="AH207" s="4">
        <v>0</v>
      </c>
      <c r="AI207" s="11" t="s">
        <v>798</v>
      </c>
      <c r="AJ207" s="4">
        <v>0</v>
      </c>
      <c r="AK207" s="4">
        <v>0</v>
      </c>
      <c r="AL207" s="11" t="s">
        <v>798</v>
      </c>
      <c r="AM207" s="1">
        <v>235647</v>
      </c>
      <c r="AN207" s="1">
        <v>5</v>
      </c>
      <c r="AX207"/>
      <c r="AY207"/>
    </row>
    <row r="208" spans="1:51" x14ac:dyDescent="0.25">
      <c r="A208" t="s">
        <v>433</v>
      </c>
      <c r="B208" t="s">
        <v>259</v>
      </c>
      <c r="C208" t="s">
        <v>564</v>
      </c>
      <c r="D208" t="s">
        <v>474</v>
      </c>
      <c r="E208" s="4">
        <v>31.847826086956523</v>
      </c>
      <c r="F208" s="4">
        <v>135.08945652173909</v>
      </c>
      <c r="G208" s="4">
        <v>0</v>
      </c>
      <c r="H208" s="11">
        <v>0</v>
      </c>
      <c r="I208" s="4">
        <v>116.54380434782607</v>
      </c>
      <c r="J208" s="4">
        <v>0</v>
      </c>
      <c r="K208" s="11">
        <v>0</v>
      </c>
      <c r="L208" s="4">
        <v>36.359999999999992</v>
      </c>
      <c r="M208" s="4">
        <v>0</v>
      </c>
      <c r="N208" s="11">
        <v>0</v>
      </c>
      <c r="O208" s="4">
        <v>20.224130434782602</v>
      </c>
      <c r="P208" s="4">
        <v>0</v>
      </c>
      <c r="Q208" s="9">
        <v>0</v>
      </c>
      <c r="R208" s="4">
        <v>11.179347826086957</v>
      </c>
      <c r="S208" s="4">
        <v>0</v>
      </c>
      <c r="T208" s="11">
        <v>0</v>
      </c>
      <c r="U208" s="4">
        <v>4.9565217391304346</v>
      </c>
      <c r="V208" s="4">
        <v>0</v>
      </c>
      <c r="W208" s="11">
        <v>0</v>
      </c>
      <c r="X208" s="4">
        <v>27.300108695652167</v>
      </c>
      <c r="Y208" s="4">
        <v>0</v>
      </c>
      <c r="Z208" s="11">
        <v>0</v>
      </c>
      <c r="AA208" s="4">
        <v>2.4097826086956524</v>
      </c>
      <c r="AB208" s="4">
        <v>0</v>
      </c>
      <c r="AC208" s="11">
        <v>0</v>
      </c>
      <c r="AD208" s="4">
        <v>58.845652173913038</v>
      </c>
      <c r="AE208" s="4">
        <v>0</v>
      </c>
      <c r="AF208" s="11">
        <v>0</v>
      </c>
      <c r="AG208" s="4">
        <v>10.173913043478263</v>
      </c>
      <c r="AH208" s="4">
        <v>0</v>
      </c>
      <c r="AI208" s="11">
        <v>0</v>
      </c>
      <c r="AJ208" s="4">
        <v>0</v>
      </c>
      <c r="AK208" s="4">
        <v>0</v>
      </c>
      <c r="AL208" s="11" t="s">
        <v>798</v>
      </c>
      <c r="AM208" s="1">
        <v>235507</v>
      </c>
      <c r="AN208" s="1">
        <v>5</v>
      </c>
      <c r="AX208"/>
      <c r="AY208"/>
    </row>
    <row r="209" spans="1:51" x14ac:dyDescent="0.25">
      <c r="A209" t="s">
        <v>433</v>
      </c>
      <c r="B209" t="s">
        <v>200</v>
      </c>
      <c r="C209" t="s">
        <v>688</v>
      </c>
      <c r="D209" t="s">
        <v>464</v>
      </c>
      <c r="E209" s="4">
        <v>106.55434782608695</v>
      </c>
      <c r="F209" s="4">
        <v>352.48304347826081</v>
      </c>
      <c r="G209" s="4">
        <v>0</v>
      </c>
      <c r="H209" s="11">
        <v>0</v>
      </c>
      <c r="I209" s="4">
        <v>329.60510869565212</v>
      </c>
      <c r="J209" s="4">
        <v>0</v>
      </c>
      <c r="K209" s="11">
        <v>0</v>
      </c>
      <c r="L209" s="4">
        <v>49.792934782608675</v>
      </c>
      <c r="M209" s="4">
        <v>0</v>
      </c>
      <c r="N209" s="11">
        <v>0</v>
      </c>
      <c r="O209" s="4">
        <v>26.923152173913028</v>
      </c>
      <c r="P209" s="4">
        <v>0</v>
      </c>
      <c r="Q209" s="9">
        <v>0</v>
      </c>
      <c r="R209" s="4">
        <v>17.591521739130432</v>
      </c>
      <c r="S209" s="4">
        <v>0</v>
      </c>
      <c r="T209" s="11">
        <v>0</v>
      </c>
      <c r="U209" s="4">
        <v>5.2782608695652176</v>
      </c>
      <c r="V209" s="4">
        <v>0</v>
      </c>
      <c r="W209" s="11">
        <v>0</v>
      </c>
      <c r="X209" s="4">
        <v>76.777391304347816</v>
      </c>
      <c r="Y209" s="4">
        <v>0</v>
      </c>
      <c r="Z209" s="11">
        <v>0</v>
      </c>
      <c r="AA209" s="4">
        <v>8.152173913043478E-3</v>
      </c>
      <c r="AB209" s="4">
        <v>0</v>
      </c>
      <c r="AC209" s="11">
        <v>0</v>
      </c>
      <c r="AD209" s="4">
        <v>225.90456521739128</v>
      </c>
      <c r="AE209" s="4">
        <v>0</v>
      </c>
      <c r="AF209" s="11">
        <v>0</v>
      </c>
      <c r="AG209" s="4">
        <v>0</v>
      </c>
      <c r="AH209" s="4">
        <v>0</v>
      </c>
      <c r="AI209" s="11" t="s">
        <v>798</v>
      </c>
      <c r="AJ209" s="4">
        <v>0</v>
      </c>
      <c r="AK209" s="4">
        <v>0</v>
      </c>
      <c r="AL209" s="11" t="s">
        <v>798</v>
      </c>
      <c r="AM209" s="1">
        <v>235421</v>
      </c>
      <c r="AN209" s="1">
        <v>5</v>
      </c>
      <c r="AX209"/>
      <c r="AY209"/>
    </row>
    <row r="210" spans="1:51" x14ac:dyDescent="0.25">
      <c r="A210" t="s">
        <v>433</v>
      </c>
      <c r="B210" t="s">
        <v>192</v>
      </c>
      <c r="C210" t="s">
        <v>581</v>
      </c>
      <c r="D210" t="s">
        <v>504</v>
      </c>
      <c r="E210" s="4">
        <v>81.923913043478265</v>
      </c>
      <c r="F210" s="4">
        <v>281.25141304347824</v>
      </c>
      <c r="G210" s="4">
        <v>0</v>
      </c>
      <c r="H210" s="11">
        <v>0</v>
      </c>
      <c r="I210" s="4">
        <v>253.1084782608695</v>
      </c>
      <c r="J210" s="4">
        <v>0</v>
      </c>
      <c r="K210" s="11">
        <v>0</v>
      </c>
      <c r="L210" s="4">
        <v>75.420217391304334</v>
      </c>
      <c r="M210" s="4">
        <v>0</v>
      </c>
      <c r="N210" s="11">
        <v>0</v>
      </c>
      <c r="O210" s="4">
        <v>47.309891304347808</v>
      </c>
      <c r="P210" s="4">
        <v>0</v>
      </c>
      <c r="Q210" s="9">
        <v>0</v>
      </c>
      <c r="R210" s="4">
        <v>23.153804347826089</v>
      </c>
      <c r="S210" s="4">
        <v>0</v>
      </c>
      <c r="T210" s="11">
        <v>0</v>
      </c>
      <c r="U210" s="4">
        <v>4.9565217391304346</v>
      </c>
      <c r="V210" s="4">
        <v>0</v>
      </c>
      <c r="W210" s="11">
        <v>0</v>
      </c>
      <c r="X210" s="4">
        <v>43.267065217391313</v>
      </c>
      <c r="Y210" s="4">
        <v>0</v>
      </c>
      <c r="Z210" s="11">
        <v>0</v>
      </c>
      <c r="AA210" s="4">
        <v>3.2608695652173912E-2</v>
      </c>
      <c r="AB210" s="4">
        <v>0</v>
      </c>
      <c r="AC210" s="11">
        <v>0</v>
      </c>
      <c r="AD210" s="4">
        <v>162.5315217391304</v>
      </c>
      <c r="AE210" s="4">
        <v>0</v>
      </c>
      <c r="AF210" s="11">
        <v>0</v>
      </c>
      <c r="AG210" s="4">
        <v>0</v>
      </c>
      <c r="AH210" s="4">
        <v>0</v>
      </c>
      <c r="AI210" s="11" t="s">
        <v>798</v>
      </c>
      <c r="AJ210" s="4">
        <v>0</v>
      </c>
      <c r="AK210" s="4">
        <v>0</v>
      </c>
      <c r="AL210" s="11" t="s">
        <v>798</v>
      </c>
      <c r="AM210" s="1">
        <v>235399</v>
      </c>
      <c r="AN210" s="1">
        <v>5</v>
      </c>
      <c r="AX210"/>
      <c r="AY210"/>
    </row>
    <row r="211" spans="1:51" x14ac:dyDescent="0.25">
      <c r="A211" t="s">
        <v>433</v>
      </c>
      <c r="B211" t="s">
        <v>246</v>
      </c>
      <c r="C211" t="s">
        <v>554</v>
      </c>
      <c r="D211" t="s">
        <v>519</v>
      </c>
      <c r="E211" s="4">
        <v>74.369565217391298</v>
      </c>
      <c r="F211" s="4">
        <v>253.74260869565217</v>
      </c>
      <c r="G211" s="4">
        <v>0</v>
      </c>
      <c r="H211" s="11">
        <v>0</v>
      </c>
      <c r="I211" s="4">
        <v>237.98434782608695</v>
      </c>
      <c r="J211" s="4">
        <v>0</v>
      </c>
      <c r="K211" s="11">
        <v>0</v>
      </c>
      <c r="L211" s="4">
        <v>35.539782608695653</v>
      </c>
      <c r="M211" s="4">
        <v>0</v>
      </c>
      <c r="N211" s="11">
        <v>0</v>
      </c>
      <c r="O211" s="4">
        <v>25.787499999999998</v>
      </c>
      <c r="P211" s="4">
        <v>0</v>
      </c>
      <c r="Q211" s="9">
        <v>0</v>
      </c>
      <c r="R211" s="4">
        <v>4.5348913043478261</v>
      </c>
      <c r="S211" s="4">
        <v>0</v>
      </c>
      <c r="T211" s="11">
        <v>0</v>
      </c>
      <c r="U211" s="4">
        <v>5.2173913043478262</v>
      </c>
      <c r="V211" s="4">
        <v>0</v>
      </c>
      <c r="W211" s="11">
        <v>0</v>
      </c>
      <c r="X211" s="4">
        <v>50.937717391304339</v>
      </c>
      <c r="Y211" s="4">
        <v>0</v>
      </c>
      <c r="Z211" s="11">
        <v>0</v>
      </c>
      <c r="AA211" s="4">
        <v>6.0059782608695658</v>
      </c>
      <c r="AB211" s="4">
        <v>0</v>
      </c>
      <c r="AC211" s="11">
        <v>0</v>
      </c>
      <c r="AD211" s="4">
        <v>158.16130434782607</v>
      </c>
      <c r="AE211" s="4">
        <v>0</v>
      </c>
      <c r="AF211" s="11">
        <v>0</v>
      </c>
      <c r="AG211" s="4">
        <v>3.0978260869565211</v>
      </c>
      <c r="AH211" s="4">
        <v>0</v>
      </c>
      <c r="AI211" s="11">
        <v>0</v>
      </c>
      <c r="AJ211" s="4">
        <v>0</v>
      </c>
      <c r="AK211" s="4">
        <v>0</v>
      </c>
      <c r="AL211" s="11" t="s">
        <v>798</v>
      </c>
      <c r="AM211" s="1">
        <v>235486</v>
      </c>
      <c r="AN211" s="1">
        <v>5</v>
      </c>
      <c r="AX211"/>
      <c r="AY211"/>
    </row>
    <row r="212" spans="1:51" x14ac:dyDescent="0.25">
      <c r="A212" t="s">
        <v>433</v>
      </c>
      <c r="B212" t="s">
        <v>31</v>
      </c>
      <c r="C212" t="s">
        <v>602</v>
      </c>
      <c r="D212" t="s">
        <v>501</v>
      </c>
      <c r="E212" s="4">
        <v>58.858695652173914</v>
      </c>
      <c r="F212" s="4">
        <v>201.18228260869563</v>
      </c>
      <c r="G212" s="4">
        <v>8.3380434782608681</v>
      </c>
      <c r="H212" s="11">
        <v>4.1445217591444483E-2</v>
      </c>
      <c r="I212" s="4">
        <v>182.34913043478258</v>
      </c>
      <c r="J212" s="4">
        <v>8.3380434782608681</v>
      </c>
      <c r="K212" s="11">
        <v>4.5725710116522773E-2</v>
      </c>
      <c r="L212" s="4">
        <v>36.628913043478271</v>
      </c>
      <c r="M212" s="4">
        <v>4.3117391304347823</v>
      </c>
      <c r="N212" s="11">
        <v>0.11771408901259989</v>
      </c>
      <c r="O212" s="4">
        <v>24.201521739130445</v>
      </c>
      <c r="P212" s="4">
        <v>4.3117391304347823</v>
      </c>
      <c r="Q212" s="9">
        <v>0.17815983543974048</v>
      </c>
      <c r="R212" s="4">
        <v>7.7317391304347831</v>
      </c>
      <c r="S212" s="4">
        <v>0</v>
      </c>
      <c r="T212" s="11">
        <v>0</v>
      </c>
      <c r="U212" s="4">
        <v>4.6956521739130439</v>
      </c>
      <c r="V212" s="4">
        <v>0</v>
      </c>
      <c r="W212" s="11">
        <v>0</v>
      </c>
      <c r="X212" s="4">
        <v>41.048478260869572</v>
      </c>
      <c r="Y212" s="4">
        <v>4.0263043478260867</v>
      </c>
      <c r="Z212" s="11">
        <v>9.8086567843959666E-2</v>
      </c>
      <c r="AA212" s="4">
        <v>6.405760869565218</v>
      </c>
      <c r="AB212" s="4">
        <v>0</v>
      </c>
      <c r="AC212" s="11">
        <v>0</v>
      </c>
      <c r="AD212" s="4">
        <v>117.09913043478258</v>
      </c>
      <c r="AE212" s="4">
        <v>0</v>
      </c>
      <c r="AF212" s="11">
        <v>0</v>
      </c>
      <c r="AG212" s="4">
        <v>0</v>
      </c>
      <c r="AH212" s="4">
        <v>0</v>
      </c>
      <c r="AI212" s="11" t="s">
        <v>798</v>
      </c>
      <c r="AJ212" s="4">
        <v>0</v>
      </c>
      <c r="AK212" s="4">
        <v>0</v>
      </c>
      <c r="AL212" s="11" t="s">
        <v>798</v>
      </c>
      <c r="AM212" s="1">
        <v>235036</v>
      </c>
      <c r="AN212" s="1">
        <v>5</v>
      </c>
      <c r="AX212"/>
      <c r="AY212"/>
    </row>
    <row r="213" spans="1:51" x14ac:dyDescent="0.25">
      <c r="A213" t="s">
        <v>433</v>
      </c>
      <c r="B213" t="s">
        <v>294</v>
      </c>
      <c r="C213" t="s">
        <v>721</v>
      </c>
      <c r="D213" t="s">
        <v>539</v>
      </c>
      <c r="E213" s="4">
        <v>59.489130434782609</v>
      </c>
      <c r="F213" s="4">
        <v>211.28989130434786</v>
      </c>
      <c r="G213" s="4">
        <v>0</v>
      </c>
      <c r="H213" s="11">
        <v>0</v>
      </c>
      <c r="I213" s="4">
        <v>183.91358695652178</v>
      </c>
      <c r="J213" s="4">
        <v>0</v>
      </c>
      <c r="K213" s="11">
        <v>0</v>
      </c>
      <c r="L213" s="4">
        <v>73.835760869565235</v>
      </c>
      <c r="M213" s="4">
        <v>0</v>
      </c>
      <c r="N213" s="11">
        <v>0</v>
      </c>
      <c r="O213" s="4">
        <v>46.459456521739142</v>
      </c>
      <c r="P213" s="4">
        <v>0</v>
      </c>
      <c r="Q213" s="9">
        <v>0</v>
      </c>
      <c r="R213" s="4">
        <v>22.463260869565215</v>
      </c>
      <c r="S213" s="4">
        <v>0</v>
      </c>
      <c r="T213" s="11">
        <v>0</v>
      </c>
      <c r="U213" s="4">
        <v>4.9130434782608692</v>
      </c>
      <c r="V213" s="4">
        <v>0</v>
      </c>
      <c r="W213" s="11">
        <v>0</v>
      </c>
      <c r="X213" s="4">
        <v>18.126630434782612</v>
      </c>
      <c r="Y213" s="4">
        <v>0</v>
      </c>
      <c r="Z213" s="11">
        <v>0</v>
      </c>
      <c r="AA213" s="4">
        <v>0</v>
      </c>
      <c r="AB213" s="4">
        <v>0</v>
      </c>
      <c r="AC213" s="11" t="s">
        <v>798</v>
      </c>
      <c r="AD213" s="4">
        <v>119.32750000000001</v>
      </c>
      <c r="AE213" s="4">
        <v>0</v>
      </c>
      <c r="AF213" s="11">
        <v>0</v>
      </c>
      <c r="AG213" s="4">
        <v>0</v>
      </c>
      <c r="AH213" s="4">
        <v>0</v>
      </c>
      <c r="AI213" s="11" t="s">
        <v>798</v>
      </c>
      <c r="AJ213" s="4">
        <v>0</v>
      </c>
      <c r="AK213" s="4">
        <v>0</v>
      </c>
      <c r="AL213" s="11" t="s">
        <v>798</v>
      </c>
      <c r="AM213" s="1">
        <v>235553</v>
      </c>
      <c r="AN213" s="1">
        <v>5</v>
      </c>
      <c r="AX213"/>
      <c r="AY213"/>
    </row>
    <row r="214" spans="1:51" x14ac:dyDescent="0.25">
      <c r="A214" t="s">
        <v>433</v>
      </c>
      <c r="B214" t="s">
        <v>131</v>
      </c>
      <c r="C214" t="s">
        <v>657</v>
      </c>
      <c r="D214" t="s">
        <v>528</v>
      </c>
      <c r="E214" s="4">
        <v>67.163043478260875</v>
      </c>
      <c r="F214" s="4">
        <v>236.52608695652174</v>
      </c>
      <c r="G214" s="4">
        <v>0</v>
      </c>
      <c r="H214" s="11">
        <v>0</v>
      </c>
      <c r="I214" s="4">
        <v>234.78967391304349</v>
      </c>
      <c r="J214" s="4">
        <v>0</v>
      </c>
      <c r="K214" s="11">
        <v>0</v>
      </c>
      <c r="L214" s="4">
        <v>20.002717391304351</v>
      </c>
      <c r="M214" s="4">
        <v>0</v>
      </c>
      <c r="N214" s="11">
        <v>0</v>
      </c>
      <c r="O214" s="4">
        <v>19.097826086956523</v>
      </c>
      <c r="P214" s="4">
        <v>0</v>
      </c>
      <c r="Q214" s="9">
        <v>0</v>
      </c>
      <c r="R214" s="4">
        <v>0.86141304347826086</v>
      </c>
      <c r="S214" s="4">
        <v>0</v>
      </c>
      <c r="T214" s="11">
        <v>0</v>
      </c>
      <c r="U214" s="4">
        <v>4.3478260869565216E-2</v>
      </c>
      <c r="V214" s="4">
        <v>0</v>
      </c>
      <c r="W214" s="11">
        <v>0</v>
      </c>
      <c r="X214" s="4">
        <v>57.701086956521742</v>
      </c>
      <c r="Y214" s="4">
        <v>0</v>
      </c>
      <c r="Z214" s="11">
        <v>0</v>
      </c>
      <c r="AA214" s="4">
        <v>0.83152173913043481</v>
      </c>
      <c r="AB214" s="4">
        <v>0</v>
      </c>
      <c r="AC214" s="11">
        <v>0</v>
      </c>
      <c r="AD214" s="4">
        <v>157.99076086956521</v>
      </c>
      <c r="AE214" s="4">
        <v>0</v>
      </c>
      <c r="AF214" s="11">
        <v>0</v>
      </c>
      <c r="AG214" s="4">
        <v>0</v>
      </c>
      <c r="AH214" s="4">
        <v>0</v>
      </c>
      <c r="AI214" s="11" t="s">
        <v>798</v>
      </c>
      <c r="AJ214" s="4">
        <v>0</v>
      </c>
      <c r="AK214" s="4">
        <v>0</v>
      </c>
      <c r="AL214" s="11" t="s">
        <v>798</v>
      </c>
      <c r="AM214" s="1">
        <v>235292</v>
      </c>
      <c r="AN214" s="1">
        <v>5</v>
      </c>
      <c r="AX214"/>
      <c r="AY214"/>
    </row>
    <row r="215" spans="1:51" x14ac:dyDescent="0.25">
      <c r="A215" t="s">
        <v>433</v>
      </c>
      <c r="B215" t="s">
        <v>235</v>
      </c>
      <c r="C215" t="s">
        <v>649</v>
      </c>
      <c r="D215" t="s">
        <v>519</v>
      </c>
      <c r="E215" s="4">
        <v>87.695652173913047</v>
      </c>
      <c r="F215" s="4">
        <v>297.38793478260862</v>
      </c>
      <c r="G215" s="4">
        <v>0</v>
      </c>
      <c r="H215" s="11">
        <v>0</v>
      </c>
      <c r="I215" s="4">
        <v>262.81989130434772</v>
      </c>
      <c r="J215" s="4">
        <v>0</v>
      </c>
      <c r="K215" s="11">
        <v>0</v>
      </c>
      <c r="L215" s="4">
        <v>52.954782608695645</v>
      </c>
      <c r="M215" s="4">
        <v>0</v>
      </c>
      <c r="N215" s="11">
        <v>0</v>
      </c>
      <c r="O215" s="4">
        <v>40.045434782608687</v>
      </c>
      <c r="P215" s="4">
        <v>0</v>
      </c>
      <c r="Q215" s="9">
        <v>0</v>
      </c>
      <c r="R215" s="4">
        <v>7.2571739130434789</v>
      </c>
      <c r="S215" s="4">
        <v>0</v>
      </c>
      <c r="T215" s="11">
        <v>0</v>
      </c>
      <c r="U215" s="4">
        <v>5.6521739130434785</v>
      </c>
      <c r="V215" s="4">
        <v>0</v>
      </c>
      <c r="W215" s="11">
        <v>0</v>
      </c>
      <c r="X215" s="4">
        <v>76.233369565217359</v>
      </c>
      <c r="Y215" s="4">
        <v>0</v>
      </c>
      <c r="Z215" s="11">
        <v>0</v>
      </c>
      <c r="AA215" s="4">
        <v>21.658695652173918</v>
      </c>
      <c r="AB215" s="4">
        <v>0</v>
      </c>
      <c r="AC215" s="11">
        <v>0</v>
      </c>
      <c r="AD215" s="4">
        <v>146.5410869565217</v>
      </c>
      <c r="AE215" s="4">
        <v>0</v>
      </c>
      <c r="AF215" s="11">
        <v>0</v>
      </c>
      <c r="AG215" s="4">
        <v>0</v>
      </c>
      <c r="AH215" s="4">
        <v>0</v>
      </c>
      <c r="AI215" s="11" t="s">
        <v>798</v>
      </c>
      <c r="AJ215" s="4">
        <v>0</v>
      </c>
      <c r="AK215" s="4">
        <v>0</v>
      </c>
      <c r="AL215" s="11" t="s">
        <v>798</v>
      </c>
      <c r="AM215" s="1">
        <v>235473</v>
      </c>
      <c r="AN215" s="1">
        <v>5</v>
      </c>
      <c r="AX215"/>
      <c r="AY215"/>
    </row>
    <row r="216" spans="1:51" x14ac:dyDescent="0.25">
      <c r="A216" t="s">
        <v>433</v>
      </c>
      <c r="B216" t="s">
        <v>135</v>
      </c>
      <c r="C216" t="s">
        <v>660</v>
      </c>
      <c r="D216" t="s">
        <v>501</v>
      </c>
      <c r="E216" s="4">
        <v>124.81521739130434</v>
      </c>
      <c r="F216" s="4">
        <v>418.06750000000011</v>
      </c>
      <c r="G216" s="4">
        <v>8.0229347826086954</v>
      </c>
      <c r="H216" s="11">
        <v>1.9190524933434656E-2</v>
      </c>
      <c r="I216" s="4">
        <v>380.30228260869569</v>
      </c>
      <c r="J216" s="4">
        <v>8.0229347826086954</v>
      </c>
      <c r="K216" s="11">
        <v>2.1096204649562231E-2</v>
      </c>
      <c r="L216" s="4">
        <v>86.190869565217398</v>
      </c>
      <c r="M216" s="4">
        <v>8.0229347826086954</v>
      </c>
      <c r="N216" s="11">
        <v>9.308334888694958E-2</v>
      </c>
      <c r="O216" s="4">
        <v>66.490869565217395</v>
      </c>
      <c r="P216" s="4">
        <v>8.0229347826086954</v>
      </c>
      <c r="Q216" s="9">
        <v>0.12066220272152436</v>
      </c>
      <c r="R216" s="4">
        <v>13.547826086956521</v>
      </c>
      <c r="S216" s="4">
        <v>0</v>
      </c>
      <c r="T216" s="11">
        <v>0</v>
      </c>
      <c r="U216" s="4">
        <v>6.1521739130434785</v>
      </c>
      <c r="V216" s="4">
        <v>0</v>
      </c>
      <c r="W216" s="11">
        <v>0</v>
      </c>
      <c r="X216" s="4">
        <v>88.15510869565216</v>
      </c>
      <c r="Y216" s="4">
        <v>0</v>
      </c>
      <c r="Z216" s="11">
        <v>0</v>
      </c>
      <c r="AA216" s="4">
        <v>18.065217391304348</v>
      </c>
      <c r="AB216" s="4">
        <v>0</v>
      </c>
      <c r="AC216" s="11">
        <v>0</v>
      </c>
      <c r="AD216" s="4">
        <v>225.65630434782616</v>
      </c>
      <c r="AE216" s="4">
        <v>0</v>
      </c>
      <c r="AF216" s="11">
        <v>0</v>
      </c>
      <c r="AG216" s="4">
        <v>0</v>
      </c>
      <c r="AH216" s="4">
        <v>0</v>
      </c>
      <c r="AI216" s="11" t="s">
        <v>798</v>
      </c>
      <c r="AJ216" s="4">
        <v>0</v>
      </c>
      <c r="AK216" s="4">
        <v>0</v>
      </c>
      <c r="AL216" s="11" t="s">
        <v>798</v>
      </c>
      <c r="AM216" s="1">
        <v>235296</v>
      </c>
      <c r="AN216" s="1">
        <v>5</v>
      </c>
      <c r="AX216"/>
      <c r="AY216"/>
    </row>
    <row r="217" spans="1:51" x14ac:dyDescent="0.25">
      <c r="A217" t="s">
        <v>433</v>
      </c>
      <c r="B217" t="s">
        <v>176</v>
      </c>
      <c r="C217" t="s">
        <v>679</v>
      </c>
      <c r="D217" t="s">
        <v>464</v>
      </c>
      <c r="E217" s="4">
        <v>96.423913043478265</v>
      </c>
      <c r="F217" s="4">
        <v>294.65086956521736</v>
      </c>
      <c r="G217" s="4">
        <v>0</v>
      </c>
      <c r="H217" s="11">
        <v>0</v>
      </c>
      <c r="I217" s="4">
        <v>261.45369565217391</v>
      </c>
      <c r="J217" s="4">
        <v>0</v>
      </c>
      <c r="K217" s="11">
        <v>0</v>
      </c>
      <c r="L217" s="4">
        <v>49.106086956521743</v>
      </c>
      <c r="M217" s="4">
        <v>0</v>
      </c>
      <c r="N217" s="11">
        <v>0</v>
      </c>
      <c r="O217" s="4">
        <v>25.455869565217398</v>
      </c>
      <c r="P217" s="4">
        <v>0</v>
      </c>
      <c r="Q217" s="9">
        <v>0</v>
      </c>
      <c r="R217" s="4">
        <v>19.302391304347825</v>
      </c>
      <c r="S217" s="4">
        <v>0</v>
      </c>
      <c r="T217" s="11">
        <v>0</v>
      </c>
      <c r="U217" s="4">
        <v>4.3478260869565215</v>
      </c>
      <c r="V217" s="4">
        <v>0</v>
      </c>
      <c r="W217" s="11">
        <v>0</v>
      </c>
      <c r="X217" s="4">
        <v>57.519565217391289</v>
      </c>
      <c r="Y217" s="4">
        <v>0</v>
      </c>
      <c r="Z217" s="11">
        <v>0</v>
      </c>
      <c r="AA217" s="4">
        <v>9.5469565217391317</v>
      </c>
      <c r="AB217" s="4">
        <v>0</v>
      </c>
      <c r="AC217" s="11">
        <v>0</v>
      </c>
      <c r="AD217" s="4">
        <v>178.47826086956519</v>
      </c>
      <c r="AE217" s="4">
        <v>0</v>
      </c>
      <c r="AF217" s="11">
        <v>0</v>
      </c>
      <c r="AG217" s="4">
        <v>0</v>
      </c>
      <c r="AH217" s="4">
        <v>0</v>
      </c>
      <c r="AI217" s="11" t="s">
        <v>798</v>
      </c>
      <c r="AJ217" s="4">
        <v>0</v>
      </c>
      <c r="AK217" s="4">
        <v>0</v>
      </c>
      <c r="AL217" s="11" t="s">
        <v>798</v>
      </c>
      <c r="AM217" s="1">
        <v>235370</v>
      </c>
      <c r="AN217" s="1">
        <v>5</v>
      </c>
      <c r="AX217"/>
      <c r="AY217"/>
    </row>
    <row r="218" spans="1:51" x14ac:dyDescent="0.25">
      <c r="A218" t="s">
        <v>433</v>
      </c>
      <c r="B218" t="s">
        <v>199</v>
      </c>
      <c r="C218" t="s">
        <v>558</v>
      </c>
      <c r="D218" t="s">
        <v>521</v>
      </c>
      <c r="E218" s="4">
        <v>32.880434782608695</v>
      </c>
      <c r="F218" s="4">
        <v>158.79184782608695</v>
      </c>
      <c r="G218" s="4">
        <v>0</v>
      </c>
      <c r="H218" s="11">
        <v>0</v>
      </c>
      <c r="I218" s="4">
        <v>134.72934782608695</v>
      </c>
      <c r="J218" s="4">
        <v>0</v>
      </c>
      <c r="K218" s="11">
        <v>0</v>
      </c>
      <c r="L218" s="4">
        <v>50.04217391304347</v>
      </c>
      <c r="M218" s="4">
        <v>0</v>
      </c>
      <c r="N218" s="11">
        <v>0</v>
      </c>
      <c r="O218" s="4">
        <v>25.979673913043474</v>
      </c>
      <c r="P218" s="4">
        <v>0</v>
      </c>
      <c r="Q218" s="9">
        <v>0</v>
      </c>
      <c r="R218" s="4">
        <v>18.497282608695652</v>
      </c>
      <c r="S218" s="4">
        <v>0</v>
      </c>
      <c r="T218" s="11">
        <v>0</v>
      </c>
      <c r="U218" s="4">
        <v>5.5652173913043477</v>
      </c>
      <c r="V218" s="4">
        <v>0</v>
      </c>
      <c r="W218" s="11">
        <v>0</v>
      </c>
      <c r="X218" s="4">
        <v>26.846304347826077</v>
      </c>
      <c r="Y218" s="4">
        <v>0</v>
      </c>
      <c r="Z218" s="11">
        <v>0</v>
      </c>
      <c r="AA218" s="4">
        <v>0</v>
      </c>
      <c r="AB218" s="4">
        <v>0</v>
      </c>
      <c r="AC218" s="11" t="s">
        <v>798</v>
      </c>
      <c r="AD218" s="4">
        <v>81.903369565217403</v>
      </c>
      <c r="AE218" s="4">
        <v>0</v>
      </c>
      <c r="AF218" s="11">
        <v>0</v>
      </c>
      <c r="AG218" s="4">
        <v>0</v>
      </c>
      <c r="AH218" s="4">
        <v>0</v>
      </c>
      <c r="AI218" s="11" t="s">
        <v>798</v>
      </c>
      <c r="AJ218" s="4">
        <v>0</v>
      </c>
      <c r="AK218" s="4">
        <v>0</v>
      </c>
      <c r="AL218" s="11" t="s">
        <v>798</v>
      </c>
      <c r="AM218" s="1">
        <v>235416</v>
      </c>
      <c r="AN218" s="1">
        <v>5</v>
      </c>
      <c r="AX218"/>
      <c r="AY218"/>
    </row>
    <row r="219" spans="1:51" x14ac:dyDescent="0.25">
      <c r="A219" t="s">
        <v>433</v>
      </c>
      <c r="B219" t="s">
        <v>112</v>
      </c>
      <c r="C219" t="s">
        <v>649</v>
      </c>
      <c r="D219" t="s">
        <v>519</v>
      </c>
      <c r="E219" s="4">
        <v>149.47826086956522</v>
      </c>
      <c r="F219" s="4">
        <v>543.77097826086947</v>
      </c>
      <c r="G219" s="4">
        <v>4.614782608695652</v>
      </c>
      <c r="H219" s="11">
        <v>8.4866291015658971E-3</v>
      </c>
      <c r="I219" s="4">
        <v>484.80054347826081</v>
      </c>
      <c r="J219" s="4">
        <v>4.614782608695652</v>
      </c>
      <c r="K219" s="11">
        <v>9.5189303534734711E-3</v>
      </c>
      <c r="L219" s="4">
        <v>113.99195652173916</v>
      </c>
      <c r="M219" s="4">
        <v>4.614782608695652</v>
      </c>
      <c r="N219" s="11">
        <v>4.0483405579722437E-2</v>
      </c>
      <c r="O219" s="4">
        <v>66.555434782608714</v>
      </c>
      <c r="P219" s="4">
        <v>4.614782608695652</v>
      </c>
      <c r="Q219" s="9">
        <v>6.9337427120249526E-2</v>
      </c>
      <c r="R219" s="4">
        <v>43.523478260869574</v>
      </c>
      <c r="S219" s="4">
        <v>0</v>
      </c>
      <c r="T219" s="11">
        <v>0</v>
      </c>
      <c r="U219" s="4">
        <v>3.9130434782608696</v>
      </c>
      <c r="V219" s="4">
        <v>0</v>
      </c>
      <c r="W219" s="11">
        <v>0</v>
      </c>
      <c r="X219" s="4">
        <v>118.90586956521737</v>
      </c>
      <c r="Y219" s="4">
        <v>0</v>
      </c>
      <c r="Z219" s="11">
        <v>0</v>
      </c>
      <c r="AA219" s="4">
        <v>11.533913043478265</v>
      </c>
      <c r="AB219" s="4">
        <v>0</v>
      </c>
      <c r="AC219" s="11">
        <v>0</v>
      </c>
      <c r="AD219" s="4">
        <v>299.33923913043469</v>
      </c>
      <c r="AE219" s="4">
        <v>0</v>
      </c>
      <c r="AF219" s="11">
        <v>0</v>
      </c>
      <c r="AG219" s="4">
        <v>0</v>
      </c>
      <c r="AH219" s="4">
        <v>0</v>
      </c>
      <c r="AI219" s="11" t="s">
        <v>798</v>
      </c>
      <c r="AJ219" s="4">
        <v>0</v>
      </c>
      <c r="AK219" s="4">
        <v>0</v>
      </c>
      <c r="AL219" s="11" t="s">
        <v>798</v>
      </c>
      <c r="AM219" s="1">
        <v>235263</v>
      </c>
      <c r="AN219" s="1">
        <v>5</v>
      </c>
      <c r="AX219"/>
      <c r="AY219"/>
    </row>
    <row r="220" spans="1:51" x14ac:dyDescent="0.25">
      <c r="A220" t="s">
        <v>433</v>
      </c>
      <c r="B220" t="s">
        <v>185</v>
      </c>
      <c r="C220" t="s">
        <v>591</v>
      </c>
      <c r="D220" t="s">
        <v>490</v>
      </c>
      <c r="E220" s="4">
        <v>61.489130434782609</v>
      </c>
      <c r="F220" s="4">
        <v>242.67380434782606</v>
      </c>
      <c r="G220" s="4">
        <v>0</v>
      </c>
      <c r="H220" s="11">
        <v>0</v>
      </c>
      <c r="I220" s="4">
        <v>220.75478260869562</v>
      </c>
      <c r="J220" s="4">
        <v>0</v>
      </c>
      <c r="K220" s="11">
        <v>0</v>
      </c>
      <c r="L220" s="4">
        <v>56.525108695652165</v>
      </c>
      <c r="M220" s="4">
        <v>0</v>
      </c>
      <c r="N220" s="11">
        <v>0</v>
      </c>
      <c r="O220" s="4">
        <v>34.622391304347815</v>
      </c>
      <c r="P220" s="4">
        <v>0</v>
      </c>
      <c r="Q220" s="9">
        <v>0</v>
      </c>
      <c r="R220" s="4">
        <v>16.511413043478264</v>
      </c>
      <c r="S220" s="4">
        <v>0</v>
      </c>
      <c r="T220" s="11">
        <v>0</v>
      </c>
      <c r="U220" s="4">
        <v>5.3913043478260869</v>
      </c>
      <c r="V220" s="4">
        <v>0</v>
      </c>
      <c r="W220" s="11">
        <v>0</v>
      </c>
      <c r="X220" s="4">
        <v>32.509021739130439</v>
      </c>
      <c r="Y220" s="4">
        <v>0</v>
      </c>
      <c r="Z220" s="11">
        <v>0</v>
      </c>
      <c r="AA220" s="4">
        <v>1.6304347826086956E-2</v>
      </c>
      <c r="AB220" s="4">
        <v>0</v>
      </c>
      <c r="AC220" s="11">
        <v>0</v>
      </c>
      <c r="AD220" s="4">
        <v>150.87336956521736</v>
      </c>
      <c r="AE220" s="4">
        <v>0</v>
      </c>
      <c r="AF220" s="11">
        <v>0</v>
      </c>
      <c r="AG220" s="4">
        <v>2.75</v>
      </c>
      <c r="AH220" s="4">
        <v>0</v>
      </c>
      <c r="AI220" s="11">
        <v>0</v>
      </c>
      <c r="AJ220" s="4">
        <v>0</v>
      </c>
      <c r="AK220" s="4">
        <v>0</v>
      </c>
      <c r="AL220" s="11" t="s">
        <v>798</v>
      </c>
      <c r="AM220" s="1">
        <v>235379</v>
      </c>
      <c r="AN220" s="1">
        <v>5</v>
      </c>
      <c r="AX220"/>
      <c r="AY220"/>
    </row>
    <row r="221" spans="1:51" x14ac:dyDescent="0.25">
      <c r="A221" t="s">
        <v>433</v>
      </c>
      <c r="B221" t="s">
        <v>138</v>
      </c>
      <c r="C221" t="s">
        <v>550</v>
      </c>
      <c r="D221" t="s">
        <v>474</v>
      </c>
      <c r="E221" s="4">
        <v>100.84782608695652</v>
      </c>
      <c r="F221" s="4">
        <v>345.49358695652177</v>
      </c>
      <c r="G221" s="4">
        <v>0</v>
      </c>
      <c r="H221" s="11">
        <v>0</v>
      </c>
      <c r="I221" s="4">
        <v>311.52380434782606</v>
      </c>
      <c r="J221" s="4">
        <v>0</v>
      </c>
      <c r="K221" s="11">
        <v>0</v>
      </c>
      <c r="L221" s="4">
        <v>65.188804347826078</v>
      </c>
      <c r="M221" s="4">
        <v>0</v>
      </c>
      <c r="N221" s="11">
        <v>0</v>
      </c>
      <c r="O221" s="4">
        <v>32.623369565217388</v>
      </c>
      <c r="P221" s="4">
        <v>0</v>
      </c>
      <c r="Q221" s="9">
        <v>0</v>
      </c>
      <c r="R221" s="4">
        <v>26.434999999999999</v>
      </c>
      <c r="S221" s="4">
        <v>0</v>
      </c>
      <c r="T221" s="11">
        <v>0</v>
      </c>
      <c r="U221" s="4">
        <v>6.1304347826086953</v>
      </c>
      <c r="V221" s="4">
        <v>0</v>
      </c>
      <c r="W221" s="11">
        <v>0</v>
      </c>
      <c r="X221" s="4">
        <v>91.86076086956524</v>
      </c>
      <c r="Y221" s="4">
        <v>0</v>
      </c>
      <c r="Z221" s="11">
        <v>0</v>
      </c>
      <c r="AA221" s="4">
        <v>1.4043478260869564</v>
      </c>
      <c r="AB221" s="4">
        <v>0</v>
      </c>
      <c r="AC221" s="11">
        <v>0</v>
      </c>
      <c r="AD221" s="4">
        <v>187.03967391304346</v>
      </c>
      <c r="AE221" s="4">
        <v>0</v>
      </c>
      <c r="AF221" s="11">
        <v>0</v>
      </c>
      <c r="AG221" s="4">
        <v>0</v>
      </c>
      <c r="AH221" s="4">
        <v>0</v>
      </c>
      <c r="AI221" s="11" t="s">
        <v>798</v>
      </c>
      <c r="AJ221" s="4">
        <v>0</v>
      </c>
      <c r="AK221" s="4">
        <v>0</v>
      </c>
      <c r="AL221" s="11" t="s">
        <v>798</v>
      </c>
      <c r="AM221" s="1">
        <v>235300</v>
      </c>
      <c r="AN221" s="1">
        <v>5</v>
      </c>
      <c r="AX221"/>
      <c r="AY221"/>
    </row>
    <row r="222" spans="1:51" x14ac:dyDescent="0.25">
      <c r="A222" t="s">
        <v>433</v>
      </c>
      <c r="B222" t="s">
        <v>154</v>
      </c>
      <c r="C222" t="s">
        <v>617</v>
      </c>
      <c r="D222" t="s">
        <v>513</v>
      </c>
      <c r="E222" s="4">
        <v>62.630434782608695</v>
      </c>
      <c r="F222" s="4">
        <v>234.84347826086957</v>
      </c>
      <c r="G222" s="4">
        <v>0</v>
      </c>
      <c r="H222" s="11">
        <v>0</v>
      </c>
      <c r="I222" s="4">
        <v>214.17228260869564</v>
      </c>
      <c r="J222" s="4">
        <v>0</v>
      </c>
      <c r="K222" s="11">
        <v>0</v>
      </c>
      <c r="L222" s="4">
        <v>52.582173913043469</v>
      </c>
      <c r="M222" s="4">
        <v>0</v>
      </c>
      <c r="N222" s="11">
        <v>0</v>
      </c>
      <c r="O222" s="4">
        <v>31.916413043478254</v>
      </c>
      <c r="P222" s="4">
        <v>0</v>
      </c>
      <c r="Q222" s="9">
        <v>0</v>
      </c>
      <c r="R222" s="4">
        <v>15.258152173913043</v>
      </c>
      <c r="S222" s="4">
        <v>0</v>
      </c>
      <c r="T222" s="11">
        <v>0</v>
      </c>
      <c r="U222" s="4">
        <v>5.4076086956521738</v>
      </c>
      <c r="V222" s="4">
        <v>0</v>
      </c>
      <c r="W222" s="11">
        <v>0</v>
      </c>
      <c r="X222" s="4">
        <v>32.805978260869551</v>
      </c>
      <c r="Y222" s="4">
        <v>0</v>
      </c>
      <c r="Z222" s="11">
        <v>0</v>
      </c>
      <c r="AA222" s="4">
        <v>5.434782608695652E-3</v>
      </c>
      <c r="AB222" s="4">
        <v>0</v>
      </c>
      <c r="AC222" s="11">
        <v>0</v>
      </c>
      <c r="AD222" s="4">
        <v>149.44989130434783</v>
      </c>
      <c r="AE222" s="4">
        <v>0</v>
      </c>
      <c r="AF222" s="11">
        <v>0</v>
      </c>
      <c r="AG222" s="4">
        <v>0</v>
      </c>
      <c r="AH222" s="4">
        <v>0</v>
      </c>
      <c r="AI222" s="11" t="s">
        <v>798</v>
      </c>
      <c r="AJ222" s="4">
        <v>0</v>
      </c>
      <c r="AK222" s="4">
        <v>0</v>
      </c>
      <c r="AL222" s="11" t="s">
        <v>798</v>
      </c>
      <c r="AM222" s="1">
        <v>235336</v>
      </c>
      <c r="AN222" s="1">
        <v>5</v>
      </c>
      <c r="AX222"/>
      <c r="AY222"/>
    </row>
    <row r="223" spans="1:51" x14ac:dyDescent="0.25">
      <c r="A223" t="s">
        <v>433</v>
      </c>
      <c r="B223" t="s">
        <v>286</v>
      </c>
      <c r="C223" t="s">
        <v>606</v>
      </c>
      <c r="D223" t="s">
        <v>504</v>
      </c>
      <c r="E223" s="4">
        <v>72.554347826086953</v>
      </c>
      <c r="F223" s="4">
        <v>272.05934782608699</v>
      </c>
      <c r="G223" s="4">
        <v>0</v>
      </c>
      <c r="H223" s="11">
        <v>0</v>
      </c>
      <c r="I223" s="4">
        <v>248.94586956521744</v>
      </c>
      <c r="J223" s="4">
        <v>0</v>
      </c>
      <c r="K223" s="11">
        <v>0</v>
      </c>
      <c r="L223" s="4">
        <v>58.583804347826089</v>
      </c>
      <c r="M223" s="4">
        <v>0</v>
      </c>
      <c r="N223" s="11">
        <v>0</v>
      </c>
      <c r="O223" s="4">
        <v>38.163804347826087</v>
      </c>
      <c r="P223" s="4">
        <v>0</v>
      </c>
      <c r="Q223" s="9">
        <v>0</v>
      </c>
      <c r="R223" s="4">
        <v>15.289565217391305</v>
      </c>
      <c r="S223" s="4">
        <v>0</v>
      </c>
      <c r="T223" s="11">
        <v>0</v>
      </c>
      <c r="U223" s="4">
        <v>5.1304347826086953</v>
      </c>
      <c r="V223" s="4">
        <v>0</v>
      </c>
      <c r="W223" s="11">
        <v>0</v>
      </c>
      <c r="X223" s="4">
        <v>40.91054347826087</v>
      </c>
      <c r="Y223" s="4">
        <v>0</v>
      </c>
      <c r="Z223" s="11">
        <v>0</v>
      </c>
      <c r="AA223" s="4">
        <v>2.6934782608695653</v>
      </c>
      <c r="AB223" s="4">
        <v>0</v>
      </c>
      <c r="AC223" s="11">
        <v>0</v>
      </c>
      <c r="AD223" s="4">
        <v>169.87152173913049</v>
      </c>
      <c r="AE223" s="4">
        <v>0</v>
      </c>
      <c r="AF223" s="11">
        <v>0</v>
      </c>
      <c r="AG223" s="4">
        <v>0</v>
      </c>
      <c r="AH223" s="4">
        <v>0</v>
      </c>
      <c r="AI223" s="11" t="s">
        <v>798</v>
      </c>
      <c r="AJ223" s="4">
        <v>0</v>
      </c>
      <c r="AK223" s="4">
        <v>0</v>
      </c>
      <c r="AL223" s="11" t="s">
        <v>798</v>
      </c>
      <c r="AM223" s="1">
        <v>235542</v>
      </c>
      <c r="AN223" s="1">
        <v>5</v>
      </c>
      <c r="AX223"/>
      <c r="AY223"/>
    </row>
    <row r="224" spans="1:51" x14ac:dyDescent="0.25">
      <c r="A224" t="s">
        <v>433</v>
      </c>
      <c r="B224" t="s">
        <v>347</v>
      </c>
      <c r="C224" t="s">
        <v>696</v>
      </c>
      <c r="D224" t="s">
        <v>470</v>
      </c>
      <c r="E224" s="4">
        <v>77.989130434782609</v>
      </c>
      <c r="F224" s="4">
        <v>286.49554347826086</v>
      </c>
      <c r="G224" s="4">
        <v>0</v>
      </c>
      <c r="H224" s="11">
        <v>0</v>
      </c>
      <c r="I224" s="4">
        <v>258.24771739130438</v>
      </c>
      <c r="J224" s="4">
        <v>0</v>
      </c>
      <c r="K224" s="11">
        <v>0</v>
      </c>
      <c r="L224" s="4">
        <v>46.752173913043485</v>
      </c>
      <c r="M224" s="4">
        <v>0</v>
      </c>
      <c r="N224" s="11">
        <v>0</v>
      </c>
      <c r="O224" s="4">
        <v>20.311956521739134</v>
      </c>
      <c r="P224" s="4">
        <v>0</v>
      </c>
      <c r="Q224" s="9">
        <v>0</v>
      </c>
      <c r="R224" s="4">
        <v>21.364130434782609</v>
      </c>
      <c r="S224" s="4">
        <v>0</v>
      </c>
      <c r="T224" s="11">
        <v>0</v>
      </c>
      <c r="U224" s="4">
        <v>5.0760869565217392</v>
      </c>
      <c r="V224" s="4">
        <v>0</v>
      </c>
      <c r="W224" s="11">
        <v>0</v>
      </c>
      <c r="X224" s="4">
        <v>64.206956521739116</v>
      </c>
      <c r="Y224" s="4">
        <v>0</v>
      </c>
      <c r="Z224" s="11">
        <v>0</v>
      </c>
      <c r="AA224" s="4">
        <v>1.8076086956521737</v>
      </c>
      <c r="AB224" s="4">
        <v>0</v>
      </c>
      <c r="AC224" s="11">
        <v>0</v>
      </c>
      <c r="AD224" s="4">
        <v>173.7288043478261</v>
      </c>
      <c r="AE224" s="4">
        <v>0</v>
      </c>
      <c r="AF224" s="11">
        <v>0</v>
      </c>
      <c r="AG224" s="4">
        <v>0</v>
      </c>
      <c r="AH224" s="4">
        <v>0</v>
      </c>
      <c r="AI224" s="11" t="s">
        <v>798</v>
      </c>
      <c r="AJ224" s="4">
        <v>0</v>
      </c>
      <c r="AK224" s="4">
        <v>0</v>
      </c>
      <c r="AL224" s="11" t="s">
        <v>798</v>
      </c>
      <c r="AM224" s="1">
        <v>235630</v>
      </c>
      <c r="AN224" s="1">
        <v>5</v>
      </c>
      <c r="AX224"/>
      <c r="AY224"/>
    </row>
    <row r="225" spans="1:51" x14ac:dyDescent="0.25">
      <c r="A225" t="s">
        <v>433</v>
      </c>
      <c r="B225" t="s">
        <v>177</v>
      </c>
      <c r="C225" t="s">
        <v>680</v>
      </c>
      <c r="D225" t="s">
        <v>464</v>
      </c>
      <c r="E225" s="4">
        <v>68.239130434782609</v>
      </c>
      <c r="F225" s="4">
        <v>223.9279347826087</v>
      </c>
      <c r="G225" s="4">
        <v>0</v>
      </c>
      <c r="H225" s="11">
        <v>0</v>
      </c>
      <c r="I225" s="4">
        <v>195.74586956521739</v>
      </c>
      <c r="J225" s="4">
        <v>0</v>
      </c>
      <c r="K225" s="11">
        <v>0</v>
      </c>
      <c r="L225" s="4">
        <v>68.21521739130435</v>
      </c>
      <c r="M225" s="4">
        <v>0</v>
      </c>
      <c r="N225" s="11">
        <v>0</v>
      </c>
      <c r="O225" s="4">
        <v>44.813586956521746</v>
      </c>
      <c r="P225" s="4">
        <v>0</v>
      </c>
      <c r="Q225" s="9">
        <v>0</v>
      </c>
      <c r="R225" s="4">
        <v>18.184239130434783</v>
      </c>
      <c r="S225" s="4">
        <v>0</v>
      </c>
      <c r="T225" s="11">
        <v>0</v>
      </c>
      <c r="U225" s="4">
        <v>5.2173913043478262</v>
      </c>
      <c r="V225" s="4">
        <v>0</v>
      </c>
      <c r="W225" s="11">
        <v>0</v>
      </c>
      <c r="X225" s="4">
        <v>20.83586956521739</v>
      </c>
      <c r="Y225" s="4">
        <v>0</v>
      </c>
      <c r="Z225" s="11">
        <v>0</v>
      </c>
      <c r="AA225" s="4">
        <v>4.7804347826086948</v>
      </c>
      <c r="AB225" s="4">
        <v>0</v>
      </c>
      <c r="AC225" s="11">
        <v>0</v>
      </c>
      <c r="AD225" s="4">
        <v>130.09641304347826</v>
      </c>
      <c r="AE225" s="4">
        <v>0</v>
      </c>
      <c r="AF225" s="11">
        <v>0</v>
      </c>
      <c r="AG225" s="4">
        <v>0</v>
      </c>
      <c r="AH225" s="4">
        <v>0</v>
      </c>
      <c r="AI225" s="11" t="s">
        <v>798</v>
      </c>
      <c r="AJ225" s="4">
        <v>0</v>
      </c>
      <c r="AK225" s="4">
        <v>0</v>
      </c>
      <c r="AL225" s="11" t="s">
        <v>798</v>
      </c>
      <c r="AM225" s="1">
        <v>235371</v>
      </c>
      <c r="AN225" s="1">
        <v>5</v>
      </c>
      <c r="AX225"/>
      <c r="AY225"/>
    </row>
    <row r="226" spans="1:51" x14ac:dyDescent="0.25">
      <c r="A226" t="s">
        <v>433</v>
      </c>
      <c r="B226" t="s">
        <v>234</v>
      </c>
      <c r="C226" t="s">
        <v>613</v>
      </c>
      <c r="D226" t="s">
        <v>509</v>
      </c>
      <c r="E226" s="4">
        <v>18.826086956521738</v>
      </c>
      <c r="F226" s="4">
        <v>100.345</v>
      </c>
      <c r="G226" s="4">
        <v>0</v>
      </c>
      <c r="H226" s="11">
        <v>0</v>
      </c>
      <c r="I226" s="4">
        <v>92.766195652173906</v>
      </c>
      <c r="J226" s="4">
        <v>0</v>
      </c>
      <c r="K226" s="11">
        <v>0</v>
      </c>
      <c r="L226" s="4">
        <v>40.752608695652171</v>
      </c>
      <c r="M226" s="4">
        <v>0</v>
      </c>
      <c r="N226" s="11">
        <v>0</v>
      </c>
      <c r="O226" s="4">
        <v>33.173804347826085</v>
      </c>
      <c r="P226" s="4">
        <v>0</v>
      </c>
      <c r="Q226" s="9">
        <v>0</v>
      </c>
      <c r="R226" s="4">
        <v>7.5788043478260869</v>
      </c>
      <c r="S226" s="4">
        <v>0</v>
      </c>
      <c r="T226" s="11">
        <v>0</v>
      </c>
      <c r="U226" s="4">
        <v>0</v>
      </c>
      <c r="V226" s="4">
        <v>0</v>
      </c>
      <c r="W226" s="11" t="s">
        <v>798</v>
      </c>
      <c r="X226" s="4">
        <v>13.866847826086957</v>
      </c>
      <c r="Y226" s="4">
        <v>0</v>
      </c>
      <c r="Z226" s="11">
        <v>0</v>
      </c>
      <c r="AA226" s="4">
        <v>0</v>
      </c>
      <c r="AB226" s="4">
        <v>0</v>
      </c>
      <c r="AC226" s="11" t="s">
        <v>798</v>
      </c>
      <c r="AD226" s="4">
        <v>45.725543478260867</v>
      </c>
      <c r="AE226" s="4">
        <v>0</v>
      </c>
      <c r="AF226" s="11">
        <v>0</v>
      </c>
      <c r="AG226" s="4">
        <v>0</v>
      </c>
      <c r="AH226" s="4">
        <v>0</v>
      </c>
      <c r="AI226" s="11" t="s">
        <v>798</v>
      </c>
      <c r="AJ226" s="4">
        <v>0</v>
      </c>
      <c r="AK226" s="4">
        <v>0</v>
      </c>
      <c r="AL226" s="11" t="s">
        <v>798</v>
      </c>
      <c r="AM226" s="1">
        <v>235472</v>
      </c>
      <c r="AN226" s="1">
        <v>5</v>
      </c>
      <c r="AX226"/>
      <c r="AY226"/>
    </row>
    <row r="227" spans="1:51" x14ac:dyDescent="0.25">
      <c r="A227" t="s">
        <v>433</v>
      </c>
      <c r="B227" t="s">
        <v>298</v>
      </c>
      <c r="C227" t="s">
        <v>723</v>
      </c>
      <c r="D227" t="s">
        <v>510</v>
      </c>
      <c r="E227" s="4">
        <v>27.945652173913043</v>
      </c>
      <c r="F227" s="4">
        <v>111.49152173913042</v>
      </c>
      <c r="G227" s="4">
        <v>0</v>
      </c>
      <c r="H227" s="11">
        <v>0</v>
      </c>
      <c r="I227" s="4">
        <v>100.54586956521739</v>
      </c>
      <c r="J227" s="4">
        <v>0</v>
      </c>
      <c r="K227" s="11">
        <v>0</v>
      </c>
      <c r="L227" s="4">
        <v>30.195869565217397</v>
      </c>
      <c r="M227" s="4">
        <v>0</v>
      </c>
      <c r="N227" s="11">
        <v>0</v>
      </c>
      <c r="O227" s="4">
        <v>19.250217391304353</v>
      </c>
      <c r="P227" s="4">
        <v>0</v>
      </c>
      <c r="Q227" s="9">
        <v>0</v>
      </c>
      <c r="R227" s="4">
        <v>5.3804347826086953</v>
      </c>
      <c r="S227" s="4">
        <v>0</v>
      </c>
      <c r="T227" s="11">
        <v>0</v>
      </c>
      <c r="U227" s="4">
        <v>5.5652173913043477</v>
      </c>
      <c r="V227" s="4">
        <v>0</v>
      </c>
      <c r="W227" s="11">
        <v>0</v>
      </c>
      <c r="X227" s="4">
        <v>21.721956521739131</v>
      </c>
      <c r="Y227" s="4">
        <v>0</v>
      </c>
      <c r="Z227" s="11">
        <v>0</v>
      </c>
      <c r="AA227" s="4">
        <v>0</v>
      </c>
      <c r="AB227" s="4">
        <v>0</v>
      </c>
      <c r="AC227" s="11" t="s">
        <v>798</v>
      </c>
      <c r="AD227" s="4">
        <v>59.399347826086945</v>
      </c>
      <c r="AE227" s="4">
        <v>0</v>
      </c>
      <c r="AF227" s="11">
        <v>0</v>
      </c>
      <c r="AG227" s="4">
        <v>0.17434782608695651</v>
      </c>
      <c r="AH227" s="4">
        <v>0</v>
      </c>
      <c r="AI227" s="11">
        <v>0</v>
      </c>
      <c r="AJ227" s="4">
        <v>0</v>
      </c>
      <c r="AK227" s="4">
        <v>0</v>
      </c>
      <c r="AL227" s="11" t="s">
        <v>798</v>
      </c>
      <c r="AM227" s="1">
        <v>235558</v>
      </c>
      <c r="AN227" s="1">
        <v>5</v>
      </c>
      <c r="AX227"/>
      <c r="AY227"/>
    </row>
    <row r="228" spans="1:51" x14ac:dyDescent="0.25">
      <c r="A228" t="s">
        <v>433</v>
      </c>
      <c r="B228" t="s">
        <v>19</v>
      </c>
      <c r="C228" t="s">
        <v>549</v>
      </c>
      <c r="D228" t="s">
        <v>492</v>
      </c>
      <c r="E228" s="4">
        <v>127.59782608695652</v>
      </c>
      <c r="F228" s="4">
        <v>640.81913043478278</v>
      </c>
      <c r="G228" s="4">
        <v>206.49032608695654</v>
      </c>
      <c r="H228" s="11">
        <v>0.32222871677825388</v>
      </c>
      <c r="I228" s="4">
        <v>586.81641304347829</v>
      </c>
      <c r="J228" s="4">
        <v>206.49032608695654</v>
      </c>
      <c r="K228" s="11">
        <v>0.35188232894852123</v>
      </c>
      <c r="L228" s="4">
        <v>170.65760869565219</v>
      </c>
      <c r="M228" s="4">
        <v>17.777173913043477</v>
      </c>
      <c r="N228" s="11">
        <v>0.10416865704913855</v>
      </c>
      <c r="O228" s="4">
        <v>116.65489130434783</v>
      </c>
      <c r="P228" s="4">
        <v>17.777173913043477</v>
      </c>
      <c r="Q228" s="9">
        <v>0.15239115749260404</v>
      </c>
      <c r="R228" s="4">
        <v>43.654891304347828</v>
      </c>
      <c r="S228" s="4">
        <v>0</v>
      </c>
      <c r="T228" s="11">
        <v>0</v>
      </c>
      <c r="U228" s="4">
        <v>10.347826086956522</v>
      </c>
      <c r="V228" s="4">
        <v>0</v>
      </c>
      <c r="W228" s="11">
        <v>0</v>
      </c>
      <c r="X228" s="4">
        <v>133.34728260869565</v>
      </c>
      <c r="Y228" s="4">
        <v>83.108152173913041</v>
      </c>
      <c r="Z228" s="11">
        <v>0.62324593758533409</v>
      </c>
      <c r="AA228" s="4">
        <v>0</v>
      </c>
      <c r="AB228" s="4">
        <v>0</v>
      </c>
      <c r="AC228" s="11" t="s">
        <v>798</v>
      </c>
      <c r="AD228" s="4">
        <v>336.40934782608701</v>
      </c>
      <c r="AE228" s="4">
        <v>105.605</v>
      </c>
      <c r="AF228" s="11">
        <v>0.31391814966626447</v>
      </c>
      <c r="AG228" s="4">
        <v>0.40489130434782611</v>
      </c>
      <c r="AH228" s="4">
        <v>0</v>
      </c>
      <c r="AI228" s="11">
        <v>0</v>
      </c>
      <c r="AJ228" s="4">
        <v>0</v>
      </c>
      <c r="AK228" s="4">
        <v>0</v>
      </c>
      <c r="AL228" s="11" t="s">
        <v>798</v>
      </c>
      <c r="AM228" s="1">
        <v>235020</v>
      </c>
      <c r="AN228" s="1">
        <v>5</v>
      </c>
      <c r="AX228"/>
      <c r="AY228"/>
    </row>
    <row r="229" spans="1:51" x14ac:dyDescent="0.25">
      <c r="A229" t="s">
        <v>433</v>
      </c>
      <c r="B229" t="s">
        <v>283</v>
      </c>
      <c r="C229" t="s">
        <v>542</v>
      </c>
      <c r="D229" t="s">
        <v>463</v>
      </c>
      <c r="E229" s="4">
        <v>45.706521739130437</v>
      </c>
      <c r="F229" s="4">
        <v>164.71891304347827</v>
      </c>
      <c r="G229" s="4">
        <v>0</v>
      </c>
      <c r="H229" s="11">
        <v>0</v>
      </c>
      <c r="I229" s="4">
        <v>150.24141304347825</v>
      </c>
      <c r="J229" s="4">
        <v>0</v>
      </c>
      <c r="K229" s="11">
        <v>0</v>
      </c>
      <c r="L229" s="4">
        <v>47.633478260869566</v>
      </c>
      <c r="M229" s="4">
        <v>0</v>
      </c>
      <c r="N229" s="11">
        <v>0</v>
      </c>
      <c r="O229" s="4">
        <v>35.720652173913045</v>
      </c>
      <c r="P229" s="4">
        <v>0</v>
      </c>
      <c r="Q229" s="9">
        <v>0</v>
      </c>
      <c r="R229" s="4">
        <v>6.9182608695652164</v>
      </c>
      <c r="S229" s="4">
        <v>0</v>
      </c>
      <c r="T229" s="11">
        <v>0</v>
      </c>
      <c r="U229" s="4">
        <v>4.9945652173913047</v>
      </c>
      <c r="V229" s="4">
        <v>0</v>
      </c>
      <c r="W229" s="11">
        <v>0</v>
      </c>
      <c r="X229" s="4">
        <v>33.078043478260852</v>
      </c>
      <c r="Y229" s="4">
        <v>0</v>
      </c>
      <c r="Z229" s="11">
        <v>0</v>
      </c>
      <c r="AA229" s="4">
        <v>2.5646739130434786</v>
      </c>
      <c r="AB229" s="4">
        <v>0</v>
      </c>
      <c r="AC229" s="11">
        <v>0</v>
      </c>
      <c r="AD229" s="4">
        <v>69.399782608695645</v>
      </c>
      <c r="AE229" s="4">
        <v>0</v>
      </c>
      <c r="AF229" s="11">
        <v>0</v>
      </c>
      <c r="AG229" s="4">
        <v>12.042934782608699</v>
      </c>
      <c r="AH229" s="4">
        <v>0</v>
      </c>
      <c r="AI229" s="11">
        <v>0</v>
      </c>
      <c r="AJ229" s="4">
        <v>0</v>
      </c>
      <c r="AK229" s="4">
        <v>0</v>
      </c>
      <c r="AL229" s="11" t="s">
        <v>798</v>
      </c>
      <c r="AM229" s="1">
        <v>235538</v>
      </c>
      <c r="AN229" s="1">
        <v>5</v>
      </c>
      <c r="AX229"/>
      <c r="AY229"/>
    </row>
    <row r="230" spans="1:51" x14ac:dyDescent="0.25">
      <c r="A230" t="s">
        <v>433</v>
      </c>
      <c r="B230" t="s">
        <v>378</v>
      </c>
      <c r="C230" t="s">
        <v>744</v>
      </c>
      <c r="D230" t="s">
        <v>501</v>
      </c>
      <c r="E230" s="4">
        <v>51.021739130434781</v>
      </c>
      <c r="F230" s="4">
        <v>142.79836956521743</v>
      </c>
      <c r="G230" s="4">
        <v>9.0869565217391308</v>
      </c>
      <c r="H230" s="11">
        <v>6.3634875870126992E-2</v>
      </c>
      <c r="I230" s="4">
        <v>127.12586956521741</v>
      </c>
      <c r="J230" s="4">
        <v>9.0869565217391308</v>
      </c>
      <c r="K230" s="11">
        <v>7.1479995006660621E-2</v>
      </c>
      <c r="L230" s="4">
        <v>45.97489130434785</v>
      </c>
      <c r="M230" s="4">
        <v>0</v>
      </c>
      <c r="N230" s="11">
        <v>0</v>
      </c>
      <c r="O230" s="4">
        <v>40.203152173913061</v>
      </c>
      <c r="P230" s="4">
        <v>0</v>
      </c>
      <c r="Q230" s="9">
        <v>0</v>
      </c>
      <c r="R230" s="4">
        <v>0.20652173913043478</v>
      </c>
      <c r="S230" s="4">
        <v>0</v>
      </c>
      <c r="T230" s="11">
        <v>0</v>
      </c>
      <c r="U230" s="4">
        <v>5.5652173913043477</v>
      </c>
      <c r="V230" s="4">
        <v>0</v>
      </c>
      <c r="W230" s="11">
        <v>0</v>
      </c>
      <c r="X230" s="4">
        <v>19.816195652173914</v>
      </c>
      <c r="Y230" s="4">
        <v>6.1739130434782608</v>
      </c>
      <c r="Z230" s="11">
        <v>0.31155894662358963</v>
      </c>
      <c r="AA230" s="4">
        <v>9.9007608695652181</v>
      </c>
      <c r="AB230" s="4">
        <v>0</v>
      </c>
      <c r="AC230" s="11">
        <v>0</v>
      </c>
      <c r="AD230" s="4">
        <v>46.690326086956532</v>
      </c>
      <c r="AE230" s="4">
        <v>2.9130434782608696</v>
      </c>
      <c r="AF230" s="11">
        <v>6.2390728923922875E-2</v>
      </c>
      <c r="AG230" s="4">
        <v>20.416195652173915</v>
      </c>
      <c r="AH230" s="4">
        <v>0</v>
      </c>
      <c r="AI230" s="11">
        <v>0</v>
      </c>
      <c r="AJ230" s="4">
        <v>0</v>
      </c>
      <c r="AK230" s="4">
        <v>0</v>
      </c>
      <c r="AL230" s="11" t="s">
        <v>798</v>
      </c>
      <c r="AM230" s="1">
        <v>235664</v>
      </c>
      <c r="AN230" s="1">
        <v>5</v>
      </c>
      <c r="AX230"/>
      <c r="AY230"/>
    </row>
    <row r="231" spans="1:51" x14ac:dyDescent="0.25">
      <c r="A231" t="s">
        <v>433</v>
      </c>
      <c r="B231" t="s">
        <v>143</v>
      </c>
      <c r="C231" t="s">
        <v>662</v>
      </c>
      <c r="D231" t="s">
        <v>529</v>
      </c>
      <c r="E231" s="4">
        <v>59.108695652173914</v>
      </c>
      <c r="F231" s="4">
        <v>201.30858695652174</v>
      </c>
      <c r="G231" s="4">
        <v>3.4782608695652173</v>
      </c>
      <c r="H231" s="11">
        <v>1.727825385966494E-2</v>
      </c>
      <c r="I231" s="4">
        <v>191.48250000000002</v>
      </c>
      <c r="J231" s="4">
        <v>3.4782608695652173</v>
      </c>
      <c r="K231" s="11">
        <v>1.8164902116721983E-2</v>
      </c>
      <c r="L231" s="4">
        <v>62.002717391304344</v>
      </c>
      <c r="M231" s="4">
        <v>1.6956521739130435</v>
      </c>
      <c r="N231" s="11">
        <v>2.7348029977648246E-2</v>
      </c>
      <c r="O231" s="4">
        <v>52.176630434782609</v>
      </c>
      <c r="P231" s="4">
        <v>1.6956521739130435</v>
      </c>
      <c r="Q231" s="9">
        <v>3.2498307379823968E-2</v>
      </c>
      <c r="R231" s="4">
        <v>4.5217391304347823</v>
      </c>
      <c r="S231" s="4">
        <v>0</v>
      </c>
      <c r="T231" s="11">
        <v>0</v>
      </c>
      <c r="U231" s="4">
        <v>5.3043478260869561</v>
      </c>
      <c r="V231" s="4">
        <v>0</v>
      </c>
      <c r="W231" s="11">
        <v>0</v>
      </c>
      <c r="X231" s="4">
        <v>16.123913043478264</v>
      </c>
      <c r="Y231" s="4">
        <v>1.7826086956521738</v>
      </c>
      <c r="Z231" s="11">
        <v>0.11055682890656597</v>
      </c>
      <c r="AA231" s="4">
        <v>0</v>
      </c>
      <c r="AB231" s="4">
        <v>0</v>
      </c>
      <c r="AC231" s="11" t="s">
        <v>798</v>
      </c>
      <c r="AD231" s="4">
        <v>111.1807608695652</v>
      </c>
      <c r="AE231" s="4">
        <v>0</v>
      </c>
      <c r="AF231" s="11">
        <v>0</v>
      </c>
      <c r="AG231" s="4">
        <v>12.001195652173912</v>
      </c>
      <c r="AH231" s="4">
        <v>0</v>
      </c>
      <c r="AI231" s="11">
        <v>0</v>
      </c>
      <c r="AJ231" s="4">
        <v>0</v>
      </c>
      <c r="AK231" s="4">
        <v>0</v>
      </c>
      <c r="AL231" s="11" t="s">
        <v>798</v>
      </c>
      <c r="AM231" s="1">
        <v>235312</v>
      </c>
      <c r="AN231" s="1">
        <v>5</v>
      </c>
      <c r="AX231"/>
      <c r="AY231"/>
    </row>
    <row r="232" spans="1:51" x14ac:dyDescent="0.25">
      <c r="A232" t="s">
        <v>433</v>
      </c>
      <c r="B232" t="s">
        <v>133</v>
      </c>
      <c r="C232" t="s">
        <v>658</v>
      </c>
      <c r="D232" t="s">
        <v>470</v>
      </c>
      <c r="E232" s="4">
        <v>62.836956521739133</v>
      </c>
      <c r="F232" s="4">
        <v>201.35608695652172</v>
      </c>
      <c r="G232" s="4">
        <v>0</v>
      </c>
      <c r="H232" s="11">
        <v>0</v>
      </c>
      <c r="I232" s="4">
        <v>193.3223913043478</v>
      </c>
      <c r="J232" s="4">
        <v>0</v>
      </c>
      <c r="K232" s="11">
        <v>0</v>
      </c>
      <c r="L232" s="4">
        <v>32.240760869565214</v>
      </c>
      <c r="M232" s="4">
        <v>0</v>
      </c>
      <c r="N232" s="11">
        <v>0</v>
      </c>
      <c r="O232" s="4">
        <v>24.2070652173913</v>
      </c>
      <c r="P232" s="4">
        <v>0</v>
      </c>
      <c r="Q232" s="9">
        <v>0</v>
      </c>
      <c r="R232" s="4">
        <v>4.7293478260869568</v>
      </c>
      <c r="S232" s="4">
        <v>0</v>
      </c>
      <c r="T232" s="11">
        <v>0</v>
      </c>
      <c r="U232" s="4">
        <v>3.3043478260869565</v>
      </c>
      <c r="V232" s="4">
        <v>0</v>
      </c>
      <c r="W232" s="11">
        <v>0</v>
      </c>
      <c r="X232" s="4">
        <v>55.537391304347814</v>
      </c>
      <c r="Y232" s="4">
        <v>0</v>
      </c>
      <c r="Z232" s="11">
        <v>0</v>
      </c>
      <c r="AA232" s="4">
        <v>0</v>
      </c>
      <c r="AB232" s="4">
        <v>0</v>
      </c>
      <c r="AC232" s="11" t="s">
        <v>798</v>
      </c>
      <c r="AD232" s="4">
        <v>103.76673913043477</v>
      </c>
      <c r="AE232" s="4">
        <v>0</v>
      </c>
      <c r="AF232" s="11">
        <v>0</v>
      </c>
      <c r="AG232" s="4">
        <v>9.8111956521739163</v>
      </c>
      <c r="AH232" s="4">
        <v>0</v>
      </c>
      <c r="AI232" s="11">
        <v>0</v>
      </c>
      <c r="AJ232" s="4">
        <v>0</v>
      </c>
      <c r="AK232" s="4">
        <v>0</v>
      </c>
      <c r="AL232" s="11" t="s">
        <v>798</v>
      </c>
      <c r="AM232" s="1">
        <v>235294</v>
      </c>
      <c r="AN232" s="1">
        <v>5</v>
      </c>
      <c r="AX232"/>
      <c r="AY232"/>
    </row>
    <row r="233" spans="1:51" x14ac:dyDescent="0.25">
      <c r="A233" t="s">
        <v>433</v>
      </c>
      <c r="B233" t="s">
        <v>227</v>
      </c>
      <c r="C233" t="s">
        <v>700</v>
      </c>
      <c r="D233" t="s">
        <v>501</v>
      </c>
      <c r="E233" s="4">
        <v>74.826086956521735</v>
      </c>
      <c r="F233" s="4">
        <v>228.47858695652172</v>
      </c>
      <c r="G233" s="4">
        <v>0.43478260869565216</v>
      </c>
      <c r="H233" s="11">
        <v>1.9029468559274179E-3</v>
      </c>
      <c r="I233" s="4">
        <v>211.75445652173914</v>
      </c>
      <c r="J233" s="4">
        <v>0</v>
      </c>
      <c r="K233" s="11">
        <v>0</v>
      </c>
      <c r="L233" s="4">
        <v>51.898043478260881</v>
      </c>
      <c r="M233" s="4">
        <v>0.43478260869565216</v>
      </c>
      <c r="N233" s="11">
        <v>8.377630052234521E-3</v>
      </c>
      <c r="O233" s="4">
        <v>40.3763043478261</v>
      </c>
      <c r="P233" s="4">
        <v>0</v>
      </c>
      <c r="Q233" s="9">
        <v>0</v>
      </c>
      <c r="R233" s="4">
        <v>0.43478260869565216</v>
      </c>
      <c r="S233" s="4">
        <v>0.43478260869565216</v>
      </c>
      <c r="T233" s="11">
        <v>1</v>
      </c>
      <c r="U233" s="4">
        <v>11.086956521739131</v>
      </c>
      <c r="V233" s="4">
        <v>0</v>
      </c>
      <c r="W233" s="11">
        <v>0</v>
      </c>
      <c r="X233" s="4">
        <v>56.344130434782606</v>
      </c>
      <c r="Y233" s="4">
        <v>0</v>
      </c>
      <c r="Z233" s="11">
        <v>0</v>
      </c>
      <c r="AA233" s="4">
        <v>5.2023913043478256</v>
      </c>
      <c r="AB233" s="4">
        <v>0</v>
      </c>
      <c r="AC233" s="11">
        <v>0</v>
      </c>
      <c r="AD233" s="4">
        <v>86.740217391304327</v>
      </c>
      <c r="AE233" s="4">
        <v>0</v>
      </c>
      <c r="AF233" s="11">
        <v>0</v>
      </c>
      <c r="AG233" s="4">
        <v>28.293804347826089</v>
      </c>
      <c r="AH233" s="4">
        <v>0</v>
      </c>
      <c r="AI233" s="11">
        <v>0</v>
      </c>
      <c r="AJ233" s="4">
        <v>0</v>
      </c>
      <c r="AK233" s="4">
        <v>0</v>
      </c>
      <c r="AL233" s="11" t="s">
        <v>798</v>
      </c>
      <c r="AM233" s="1">
        <v>235461</v>
      </c>
      <c r="AN233" s="1">
        <v>5</v>
      </c>
      <c r="AX233"/>
      <c r="AY233"/>
    </row>
    <row r="234" spans="1:51" x14ac:dyDescent="0.25">
      <c r="A234" t="s">
        <v>433</v>
      </c>
      <c r="B234" t="s">
        <v>85</v>
      </c>
      <c r="C234" t="s">
        <v>640</v>
      </c>
      <c r="D234" t="s">
        <v>501</v>
      </c>
      <c r="E234" s="4">
        <v>78.717391304347828</v>
      </c>
      <c r="F234" s="4">
        <v>226.06347826086963</v>
      </c>
      <c r="G234" s="4">
        <v>25.554891304347827</v>
      </c>
      <c r="H234" s="11">
        <v>0.11304298907963516</v>
      </c>
      <c r="I234" s="4">
        <v>220.67217391304351</v>
      </c>
      <c r="J234" s="4">
        <v>25.554891304347827</v>
      </c>
      <c r="K234" s="11">
        <v>0.11580477434557654</v>
      </c>
      <c r="L234" s="4">
        <v>33.046521739130426</v>
      </c>
      <c r="M234" s="4">
        <v>0.52336956521739131</v>
      </c>
      <c r="N234" s="11">
        <v>1.5837357085531599E-2</v>
      </c>
      <c r="O234" s="4">
        <v>28.247608695652165</v>
      </c>
      <c r="P234" s="4">
        <v>0.52336956521739131</v>
      </c>
      <c r="Q234" s="9">
        <v>1.8527924641562585E-2</v>
      </c>
      <c r="R234" s="4">
        <v>0.83152173913043481</v>
      </c>
      <c r="S234" s="4">
        <v>0</v>
      </c>
      <c r="T234" s="11">
        <v>0</v>
      </c>
      <c r="U234" s="4">
        <v>3.9673913043478262</v>
      </c>
      <c r="V234" s="4">
        <v>0</v>
      </c>
      <c r="W234" s="11">
        <v>0</v>
      </c>
      <c r="X234" s="4">
        <v>55.499891304347855</v>
      </c>
      <c r="Y234" s="4">
        <v>8.32</v>
      </c>
      <c r="Z234" s="11">
        <v>0.14991020350607809</v>
      </c>
      <c r="AA234" s="4">
        <v>0.59239130434782605</v>
      </c>
      <c r="AB234" s="4">
        <v>0</v>
      </c>
      <c r="AC234" s="11">
        <v>0</v>
      </c>
      <c r="AD234" s="4">
        <v>130.10445652173917</v>
      </c>
      <c r="AE234" s="4">
        <v>16.711521739130436</v>
      </c>
      <c r="AF234" s="11">
        <v>0.12844695858929403</v>
      </c>
      <c r="AG234" s="4">
        <v>6.8202173913043485</v>
      </c>
      <c r="AH234" s="4">
        <v>0</v>
      </c>
      <c r="AI234" s="11">
        <v>0</v>
      </c>
      <c r="AJ234" s="4">
        <v>0</v>
      </c>
      <c r="AK234" s="4">
        <v>0</v>
      </c>
      <c r="AL234" s="11" t="s">
        <v>798</v>
      </c>
      <c r="AM234" s="1">
        <v>235214</v>
      </c>
      <c r="AN234" s="1">
        <v>5</v>
      </c>
      <c r="AX234"/>
      <c r="AY234"/>
    </row>
    <row r="235" spans="1:51" x14ac:dyDescent="0.25">
      <c r="A235" t="s">
        <v>433</v>
      </c>
      <c r="B235" t="s">
        <v>194</v>
      </c>
      <c r="C235" t="s">
        <v>685</v>
      </c>
      <c r="D235" t="s">
        <v>519</v>
      </c>
      <c r="E235" s="4">
        <v>107.39130434782609</v>
      </c>
      <c r="F235" s="4">
        <v>49.71141304347826</v>
      </c>
      <c r="G235" s="4">
        <v>0</v>
      </c>
      <c r="H235" s="11">
        <v>0</v>
      </c>
      <c r="I235" s="4">
        <v>49.71141304347826</v>
      </c>
      <c r="J235" s="4">
        <v>0</v>
      </c>
      <c r="K235" s="11">
        <v>0</v>
      </c>
      <c r="L235" s="4">
        <v>16.9375</v>
      </c>
      <c r="M235" s="4">
        <v>0</v>
      </c>
      <c r="N235" s="11">
        <v>0</v>
      </c>
      <c r="O235" s="4">
        <v>16.9375</v>
      </c>
      <c r="P235" s="4">
        <v>0</v>
      </c>
      <c r="Q235" s="9">
        <v>0</v>
      </c>
      <c r="R235" s="4">
        <v>0</v>
      </c>
      <c r="S235" s="4">
        <v>0</v>
      </c>
      <c r="T235" s="11" t="s">
        <v>798</v>
      </c>
      <c r="U235" s="4">
        <v>0</v>
      </c>
      <c r="V235" s="4">
        <v>0</v>
      </c>
      <c r="W235" s="11" t="s">
        <v>798</v>
      </c>
      <c r="X235" s="4">
        <v>2.6476086956521736</v>
      </c>
      <c r="Y235" s="4">
        <v>0</v>
      </c>
      <c r="Z235" s="11">
        <v>0</v>
      </c>
      <c r="AA235" s="4">
        <v>0</v>
      </c>
      <c r="AB235" s="4">
        <v>0</v>
      </c>
      <c r="AC235" s="11" t="s">
        <v>798</v>
      </c>
      <c r="AD235" s="4">
        <v>30.126304347826085</v>
      </c>
      <c r="AE235" s="4">
        <v>0</v>
      </c>
      <c r="AF235" s="11">
        <v>0</v>
      </c>
      <c r="AG235" s="4">
        <v>0</v>
      </c>
      <c r="AH235" s="4">
        <v>0</v>
      </c>
      <c r="AI235" s="11" t="s">
        <v>798</v>
      </c>
      <c r="AJ235" s="4">
        <v>0</v>
      </c>
      <c r="AK235" s="4">
        <v>0</v>
      </c>
      <c r="AL235" s="11" t="s">
        <v>798</v>
      </c>
      <c r="AM235" s="1">
        <v>235405</v>
      </c>
      <c r="AN235" s="1">
        <v>5</v>
      </c>
      <c r="AX235"/>
      <c r="AY235"/>
    </row>
    <row r="236" spans="1:51" x14ac:dyDescent="0.25">
      <c r="A236" t="s">
        <v>433</v>
      </c>
      <c r="B236" t="s">
        <v>178</v>
      </c>
      <c r="C236" t="s">
        <v>629</v>
      </c>
      <c r="D236" t="s">
        <v>474</v>
      </c>
      <c r="E236" s="4">
        <v>36</v>
      </c>
      <c r="F236" s="4">
        <v>117.39130434782609</v>
      </c>
      <c r="G236" s="4">
        <v>0</v>
      </c>
      <c r="H236" s="11">
        <v>0</v>
      </c>
      <c r="I236" s="4">
        <v>111.73913043478261</v>
      </c>
      <c r="J236" s="4">
        <v>0</v>
      </c>
      <c r="K236" s="11">
        <v>0</v>
      </c>
      <c r="L236" s="4">
        <v>13.652173913043478</v>
      </c>
      <c r="M236" s="4">
        <v>0</v>
      </c>
      <c r="N236" s="11">
        <v>0</v>
      </c>
      <c r="O236" s="4">
        <v>8</v>
      </c>
      <c r="P236" s="4">
        <v>0</v>
      </c>
      <c r="Q236" s="9">
        <v>0</v>
      </c>
      <c r="R236" s="4">
        <v>0</v>
      </c>
      <c r="S236" s="4">
        <v>0</v>
      </c>
      <c r="T236" s="11" t="s">
        <v>798</v>
      </c>
      <c r="U236" s="4">
        <v>5.6521739130434785</v>
      </c>
      <c r="V236" s="4">
        <v>0</v>
      </c>
      <c r="W236" s="11">
        <v>0</v>
      </c>
      <c r="X236" s="4">
        <v>31.913043478260871</v>
      </c>
      <c r="Y236" s="4">
        <v>0</v>
      </c>
      <c r="Z236" s="11">
        <v>0</v>
      </c>
      <c r="AA236" s="4">
        <v>0</v>
      </c>
      <c r="AB236" s="4">
        <v>0</v>
      </c>
      <c r="AC236" s="11" t="s">
        <v>798</v>
      </c>
      <c r="AD236" s="4">
        <v>71.826086956521735</v>
      </c>
      <c r="AE236" s="4">
        <v>0</v>
      </c>
      <c r="AF236" s="11">
        <v>0</v>
      </c>
      <c r="AG236" s="4">
        <v>0</v>
      </c>
      <c r="AH236" s="4">
        <v>0</v>
      </c>
      <c r="AI236" s="11" t="s">
        <v>798</v>
      </c>
      <c r="AJ236" s="4">
        <v>0</v>
      </c>
      <c r="AK236" s="4">
        <v>0</v>
      </c>
      <c r="AL236" s="11" t="s">
        <v>798</v>
      </c>
      <c r="AM236" s="1">
        <v>235372</v>
      </c>
      <c r="AN236" s="1">
        <v>5</v>
      </c>
      <c r="AX236"/>
      <c r="AY236"/>
    </row>
    <row r="237" spans="1:51" x14ac:dyDescent="0.25">
      <c r="A237" t="s">
        <v>433</v>
      </c>
      <c r="B237" t="s">
        <v>223</v>
      </c>
      <c r="C237" t="s">
        <v>629</v>
      </c>
      <c r="D237" t="s">
        <v>474</v>
      </c>
      <c r="E237" s="4">
        <v>103.20652173913044</v>
      </c>
      <c r="F237" s="4">
        <v>285.85434782608695</v>
      </c>
      <c r="G237" s="4">
        <v>0</v>
      </c>
      <c r="H237" s="11">
        <v>0</v>
      </c>
      <c r="I237" s="4">
        <v>274.20217391304351</v>
      </c>
      <c r="J237" s="4">
        <v>0</v>
      </c>
      <c r="K237" s="11">
        <v>0</v>
      </c>
      <c r="L237" s="4">
        <v>21.424673913043478</v>
      </c>
      <c r="M237" s="4">
        <v>0</v>
      </c>
      <c r="N237" s="11">
        <v>0</v>
      </c>
      <c r="O237" s="4">
        <v>9.7724999999999991</v>
      </c>
      <c r="P237" s="4">
        <v>0</v>
      </c>
      <c r="Q237" s="9">
        <v>0</v>
      </c>
      <c r="R237" s="4">
        <v>6.1739130434782608</v>
      </c>
      <c r="S237" s="4">
        <v>0</v>
      </c>
      <c r="T237" s="11">
        <v>0</v>
      </c>
      <c r="U237" s="4">
        <v>5.4782608695652177</v>
      </c>
      <c r="V237" s="4">
        <v>0</v>
      </c>
      <c r="W237" s="11">
        <v>0</v>
      </c>
      <c r="X237" s="4">
        <v>106.29684782608697</v>
      </c>
      <c r="Y237" s="4">
        <v>0</v>
      </c>
      <c r="Z237" s="11">
        <v>0</v>
      </c>
      <c r="AA237" s="4">
        <v>0</v>
      </c>
      <c r="AB237" s="4">
        <v>0</v>
      </c>
      <c r="AC237" s="11" t="s">
        <v>798</v>
      </c>
      <c r="AD237" s="4">
        <v>158.13282608695653</v>
      </c>
      <c r="AE237" s="4">
        <v>0</v>
      </c>
      <c r="AF237" s="11">
        <v>0</v>
      </c>
      <c r="AG237" s="4">
        <v>0</v>
      </c>
      <c r="AH237" s="4">
        <v>0</v>
      </c>
      <c r="AI237" s="11" t="s">
        <v>798</v>
      </c>
      <c r="AJ237" s="4">
        <v>0</v>
      </c>
      <c r="AK237" s="4">
        <v>0</v>
      </c>
      <c r="AL237" s="11" t="s">
        <v>798</v>
      </c>
      <c r="AM237" s="1">
        <v>235454</v>
      </c>
      <c r="AN237" s="1">
        <v>5</v>
      </c>
      <c r="AX237"/>
      <c r="AY237"/>
    </row>
    <row r="238" spans="1:51" x14ac:dyDescent="0.25">
      <c r="A238" t="s">
        <v>433</v>
      </c>
      <c r="B238" t="s">
        <v>171</v>
      </c>
      <c r="C238" t="s">
        <v>631</v>
      </c>
      <c r="D238" t="s">
        <v>516</v>
      </c>
      <c r="E238" s="4">
        <v>108.31521739130434</v>
      </c>
      <c r="F238" s="4">
        <v>350.05206521739126</v>
      </c>
      <c r="G238" s="4">
        <v>48.880434782608695</v>
      </c>
      <c r="H238" s="11">
        <v>0.13963761291410379</v>
      </c>
      <c r="I238" s="4">
        <v>335.94010869565216</v>
      </c>
      <c r="J238" s="4">
        <v>48.880434782608695</v>
      </c>
      <c r="K238" s="11">
        <v>0.1455034201554431</v>
      </c>
      <c r="L238" s="4">
        <v>42.586304347826079</v>
      </c>
      <c r="M238" s="4">
        <v>1.9565217391304348</v>
      </c>
      <c r="N238" s="11">
        <v>4.5942510605062874E-2</v>
      </c>
      <c r="O238" s="4">
        <v>32.84717391304347</v>
      </c>
      <c r="P238" s="4">
        <v>1.9565217391304348</v>
      </c>
      <c r="Q238" s="9">
        <v>5.9564385791908522E-2</v>
      </c>
      <c r="R238" s="4">
        <v>4.3478260869565215</v>
      </c>
      <c r="S238" s="4">
        <v>0</v>
      </c>
      <c r="T238" s="11">
        <v>0</v>
      </c>
      <c r="U238" s="4">
        <v>5.3913043478260869</v>
      </c>
      <c r="V238" s="4">
        <v>0</v>
      </c>
      <c r="W238" s="11">
        <v>0</v>
      </c>
      <c r="X238" s="4">
        <v>68.187065217391307</v>
      </c>
      <c r="Y238" s="4">
        <v>20.315217391304348</v>
      </c>
      <c r="Z238" s="11">
        <v>0.29793359380604184</v>
      </c>
      <c r="AA238" s="4">
        <v>4.372826086956521</v>
      </c>
      <c r="AB238" s="4">
        <v>0</v>
      </c>
      <c r="AC238" s="11">
        <v>0</v>
      </c>
      <c r="AD238" s="4">
        <v>210.70423913043476</v>
      </c>
      <c r="AE238" s="4">
        <v>26.608695652173914</v>
      </c>
      <c r="AF238" s="11">
        <v>0.12628457672226526</v>
      </c>
      <c r="AG238" s="4">
        <v>24.201630434782615</v>
      </c>
      <c r="AH238" s="4">
        <v>0</v>
      </c>
      <c r="AI238" s="11">
        <v>0</v>
      </c>
      <c r="AJ238" s="4">
        <v>0</v>
      </c>
      <c r="AK238" s="4">
        <v>0</v>
      </c>
      <c r="AL238" s="11" t="s">
        <v>798</v>
      </c>
      <c r="AM238" s="1">
        <v>235363</v>
      </c>
      <c r="AN238" s="1">
        <v>5</v>
      </c>
      <c r="AX238"/>
      <c r="AY238"/>
    </row>
    <row r="239" spans="1:51" x14ac:dyDescent="0.25">
      <c r="A239" t="s">
        <v>433</v>
      </c>
      <c r="B239" t="s">
        <v>173</v>
      </c>
      <c r="C239" t="s">
        <v>601</v>
      </c>
      <c r="D239" t="s">
        <v>470</v>
      </c>
      <c r="E239" s="4">
        <v>48.934782608695649</v>
      </c>
      <c r="F239" s="4">
        <v>169.05684782608691</v>
      </c>
      <c r="G239" s="4">
        <v>0</v>
      </c>
      <c r="H239" s="11">
        <v>0</v>
      </c>
      <c r="I239" s="4">
        <v>159.1522826086956</v>
      </c>
      <c r="J239" s="4">
        <v>0</v>
      </c>
      <c r="K239" s="11">
        <v>0</v>
      </c>
      <c r="L239" s="4">
        <v>44.946086956521739</v>
      </c>
      <c r="M239" s="4">
        <v>0</v>
      </c>
      <c r="N239" s="11">
        <v>0</v>
      </c>
      <c r="O239" s="4">
        <v>35.041521739130438</v>
      </c>
      <c r="P239" s="4">
        <v>0</v>
      </c>
      <c r="Q239" s="9">
        <v>0</v>
      </c>
      <c r="R239" s="4">
        <v>4.513260869565217</v>
      </c>
      <c r="S239" s="4">
        <v>0</v>
      </c>
      <c r="T239" s="11">
        <v>0</v>
      </c>
      <c r="U239" s="4">
        <v>5.3913043478260869</v>
      </c>
      <c r="V239" s="4">
        <v>0</v>
      </c>
      <c r="W239" s="11">
        <v>0</v>
      </c>
      <c r="X239" s="4">
        <v>27.234021739130426</v>
      </c>
      <c r="Y239" s="4">
        <v>0</v>
      </c>
      <c r="Z239" s="11">
        <v>0</v>
      </c>
      <c r="AA239" s="4">
        <v>0</v>
      </c>
      <c r="AB239" s="4">
        <v>0</v>
      </c>
      <c r="AC239" s="11" t="s">
        <v>798</v>
      </c>
      <c r="AD239" s="4">
        <v>84.299239130434756</v>
      </c>
      <c r="AE239" s="4">
        <v>0</v>
      </c>
      <c r="AF239" s="11">
        <v>0</v>
      </c>
      <c r="AG239" s="4">
        <v>12.577499999999999</v>
      </c>
      <c r="AH239" s="4">
        <v>0</v>
      </c>
      <c r="AI239" s="11">
        <v>0</v>
      </c>
      <c r="AJ239" s="4">
        <v>0</v>
      </c>
      <c r="AK239" s="4">
        <v>0</v>
      </c>
      <c r="AL239" s="11" t="s">
        <v>798</v>
      </c>
      <c r="AM239" s="1">
        <v>235366</v>
      </c>
      <c r="AN239" s="1">
        <v>5</v>
      </c>
      <c r="AX239"/>
      <c r="AY239"/>
    </row>
    <row r="240" spans="1:51" x14ac:dyDescent="0.25">
      <c r="A240" t="s">
        <v>433</v>
      </c>
      <c r="B240" t="s">
        <v>130</v>
      </c>
      <c r="C240" t="s">
        <v>543</v>
      </c>
      <c r="D240" t="s">
        <v>505</v>
      </c>
      <c r="E240" s="4">
        <v>90.934782608695656</v>
      </c>
      <c r="F240" s="4">
        <v>348.21521739130429</v>
      </c>
      <c r="G240" s="4">
        <v>0</v>
      </c>
      <c r="H240" s="11">
        <v>0</v>
      </c>
      <c r="I240" s="4">
        <v>335.27304347826077</v>
      </c>
      <c r="J240" s="4">
        <v>0</v>
      </c>
      <c r="K240" s="11">
        <v>0</v>
      </c>
      <c r="L240" s="4">
        <v>87.647065217391287</v>
      </c>
      <c r="M240" s="4">
        <v>0</v>
      </c>
      <c r="N240" s="11">
        <v>0</v>
      </c>
      <c r="O240" s="4">
        <v>74.704891304347797</v>
      </c>
      <c r="P240" s="4">
        <v>0</v>
      </c>
      <c r="Q240" s="9">
        <v>0</v>
      </c>
      <c r="R240" s="4">
        <v>8.5073913043478289</v>
      </c>
      <c r="S240" s="4">
        <v>0</v>
      </c>
      <c r="T240" s="11">
        <v>0</v>
      </c>
      <c r="U240" s="4">
        <v>4.4347826086956523</v>
      </c>
      <c r="V240" s="4">
        <v>0</v>
      </c>
      <c r="W240" s="11">
        <v>0</v>
      </c>
      <c r="X240" s="4">
        <v>48.599239130434782</v>
      </c>
      <c r="Y240" s="4">
        <v>0</v>
      </c>
      <c r="Z240" s="11">
        <v>0</v>
      </c>
      <c r="AA240" s="4">
        <v>0</v>
      </c>
      <c r="AB240" s="4">
        <v>0</v>
      </c>
      <c r="AC240" s="11" t="s">
        <v>798</v>
      </c>
      <c r="AD240" s="4">
        <v>174.12097826086949</v>
      </c>
      <c r="AE240" s="4">
        <v>0</v>
      </c>
      <c r="AF240" s="11">
        <v>0</v>
      </c>
      <c r="AG240" s="4">
        <v>37.847934782608696</v>
      </c>
      <c r="AH240" s="4">
        <v>0</v>
      </c>
      <c r="AI240" s="11">
        <v>0</v>
      </c>
      <c r="AJ240" s="4">
        <v>0</v>
      </c>
      <c r="AK240" s="4">
        <v>0</v>
      </c>
      <c r="AL240" s="11" t="s">
        <v>798</v>
      </c>
      <c r="AM240" s="1">
        <v>235290</v>
      </c>
      <c r="AN240" s="1">
        <v>5</v>
      </c>
      <c r="AX240"/>
      <c r="AY240"/>
    </row>
    <row r="241" spans="1:51" x14ac:dyDescent="0.25">
      <c r="A241" t="s">
        <v>433</v>
      </c>
      <c r="B241" t="s">
        <v>293</v>
      </c>
      <c r="C241" t="s">
        <v>598</v>
      </c>
      <c r="D241" t="s">
        <v>499</v>
      </c>
      <c r="E241" s="4">
        <v>49.706521739130437</v>
      </c>
      <c r="F241" s="4">
        <v>153.17097826086956</v>
      </c>
      <c r="G241" s="4">
        <v>0</v>
      </c>
      <c r="H241" s="11">
        <v>0</v>
      </c>
      <c r="I241" s="4">
        <v>141.30641304347827</v>
      </c>
      <c r="J241" s="4">
        <v>0</v>
      </c>
      <c r="K241" s="11">
        <v>0</v>
      </c>
      <c r="L241" s="4">
        <v>41.564891304347832</v>
      </c>
      <c r="M241" s="4">
        <v>0</v>
      </c>
      <c r="N241" s="11">
        <v>0</v>
      </c>
      <c r="O241" s="4">
        <v>29.700326086956526</v>
      </c>
      <c r="P241" s="4">
        <v>0</v>
      </c>
      <c r="Q241" s="9">
        <v>0</v>
      </c>
      <c r="R241" s="4">
        <v>7.6983695652173916</v>
      </c>
      <c r="S241" s="4">
        <v>0</v>
      </c>
      <c r="T241" s="11">
        <v>0</v>
      </c>
      <c r="U241" s="4">
        <v>4.1661956521739123</v>
      </c>
      <c r="V241" s="4">
        <v>0</v>
      </c>
      <c r="W241" s="11">
        <v>0</v>
      </c>
      <c r="X241" s="4">
        <v>23.740652173913041</v>
      </c>
      <c r="Y241" s="4">
        <v>0</v>
      </c>
      <c r="Z241" s="11">
        <v>0</v>
      </c>
      <c r="AA241" s="4">
        <v>0</v>
      </c>
      <c r="AB241" s="4">
        <v>0</v>
      </c>
      <c r="AC241" s="11" t="s">
        <v>798</v>
      </c>
      <c r="AD241" s="4">
        <v>85.786195652173902</v>
      </c>
      <c r="AE241" s="4">
        <v>0</v>
      </c>
      <c r="AF241" s="11">
        <v>0</v>
      </c>
      <c r="AG241" s="4">
        <v>2.0792391304347824</v>
      </c>
      <c r="AH241" s="4">
        <v>0</v>
      </c>
      <c r="AI241" s="11">
        <v>0</v>
      </c>
      <c r="AJ241" s="4">
        <v>0</v>
      </c>
      <c r="AK241" s="4">
        <v>0</v>
      </c>
      <c r="AL241" s="11" t="s">
        <v>798</v>
      </c>
      <c r="AM241" s="1">
        <v>235552</v>
      </c>
      <c r="AN241" s="1">
        <v>5</v>
      </c>
      <c r="AX241"/>
      <c r="AY241"/>
    </row>
    <row r="242" spans="1:51" x14ac:dyDescent="0.25">
      <c r="A242" t="s">
        <v>433</v>
      </c>
      <c r="B242" t="s">
        <v>159</v>
      </c>
      <c r="C242" t="s">
        <v>664</v>
      </c>
      <c r="D242" t="s">
        <v>530</v>
      </c>
      <c r="E242" s="4">
        <v>48.543478260869563</v>
      </c>
      <c r="F242" s="4">
        <v>164.58728260869563</v>
      </c>
      <c r="G242" s="4">
        <v>0</v>
      </c>
      <c r="H242" s="11">
        <v>0</v>
      </c>
      <c r="I242" s="4">
        <v>148.36717391304347</v>
      </c>
      <c r="J242" s="4">
        <v>0</v>
      </c>
      <c r="K242" s="11">
        <v>0</v>
      </c>
      <c r="L242" s="4">
        <v>21.726630434782614</v>
      </c>
      <c r="M242" s="4">
        <v>0</v>
      </c>
      <c r="N242" s="11">
        <v>0</v>
      </c>
      <c r="O242" s="4">
        <v>9.0608695652173932</v>
      </c>
      <c r="P242" s="4">
        <v>0</v>
      </c>
      <c r="Q242" s="9">
        <v>0</v>
      </c>
      <c r="R242" s="4">
        <v>7.0135869565217392</v>
      </c>
      <c r="S242" s="4">
        <v>0</v>
      </c>
      <c r="T242" s="11">
        <v>0</v>
      </c>
      <c r="U242" s="4">
        <v>5.6521739130434785</v>
      </c>
      <c r="V242" s="4">
        <v>0</v>
      </c>
      <c r="W242" s="11">
        <v>0</v>
      </c>
      <c r="X242" s="4">
        <v>58.290434782608692</v>
      </c>
      <c r="Y242" s="4">
        <v>0</v>
      </c>
      <c r="Z242" s="11">
        <v>0</v>
      </c>
      <c r="AA242" s="4">
        <v>3.5543478260869565</v>
      </c>
      <c r="AB242" s="4">
        <v>0</v>
      </c>
      <c r="AC242" s="11">
        <v>0</v>
      </c>
      <c r="AD242" s="4">
        <v>73.896630434782594</v>
      </c>
      <c r="AE242" s="4">
        <v>0</v>
      </c>
      <c r="AF242" s="11">
        <v>0</v>
      </c>
      <c r="AG242" s="4">
        <v>7.1192391304347842</v>
      </c>
      <c r="AH242" s="4">
        <v>0</v>
      </c>
      <c r="AI242" s="11">
        <v>0</v>
      </c>
      <c r="AJ242" s="4">
        <v>0</v>
      </c>
      <c r="AK242" s="4">
        <v>0</v>
      </c>
      <c r="AL242" s="11" t="s">
        <v>798</v>
      </c>
      <c r="AM242" s="1">
        <v>235349</v>
      </c>
      <c r="AN242" s="1">
        <v>5</v>
      </c>
      <c r="AX242"/>
      <c r="AY242"/>
    </row>
    <row r="243" spans="1:51" x14ac:dyDescent="0.25">
      <c r="A243" t="s">
        <v>433</v>
      </c>
      <c r="B243" t="s">
        <v>262</v>
      </c>
      <c r="C243" t="s">
        <v>709</v>
      </c>
      <c r="D243" t="s">
        <v>537</v>
      </c>
      <c r="E243" s="4">
        <v>30.358695652173914</v>
      </c>
      <c r="F243" s="4">
        <v>141.74826086956523</v>
      </c>
      <c r="G243" s="4">
        <v>0</v>
      </c>
      <c r="H243" s="11">
        <v>0</v>
      </c>
      <c r="I243" s="4">
        <v>127.64239130434783</v>
      </c>
      <c r="J243" s="4">
        <v>0</v>
      </c>
      <c r="K243" s="11">
        <v>0</v>
      </c>
      <c r="L243" s="4">
        <v>36.207391304347823</v>
      </c>
      <c r="M243" s="4">
        <v>0</v>
      </c>
      <c r="N243" s="11">
        <v>0</v>
      </c>
      <c r="O243" s="4">
        <v>22.10152173913043</v>
      </c>
      <c r="P243" s="4">
        <v>0</v>
      </c>
      <c r="Q243" s="9">
        <v>0</v>
      </c>
      <c r="R243" s="4">
        <v>9.8689130434782619</v>
      </c>
      <c r="S243" s="4">
        <v>0</v>
      </c>
      <c r="T243" s="11">
        <v>0</v>
      </c>
      <c r="U243" s="4">
        <v>4.2369565217391303</v>
      </c>
      <c r="V243" s="4">
        <v>0</v>
      </c>
      <c r="W243" s="11">
        <v>0</v>
      </c>
      <c r="X243" s="4">
        <v>26.869239130434789</v>
      </c>
      <c r="Y243" s="4">
        <v>0</v>
      </c>
      <c r="Z243" s="11">
        <v>0</v>
      </c>
      <c r="AA243" s="4">
        <v>0</v>
      </c>
      <c r="AB243" s="4">
        <v>0</v>
      </c>
      <c r="AC243" s="11" t="s">
        <v>798</v>
      </c>
      <c r="AD243" s="4">
        <v>78.6716304347826</v>
      </c>
      <c r="AE243" s="4">
        <v>0</v>
      </c>
      <c r="AF243" s="11">
        <v>0</v>
      </c>
      <c r="AG243" s="4">
        <v>0</v>
      </c>
      <c r="AH243" s="4">
        <v>0</v>
      </c>
      <c r="AI243" s="11" t="s">
        <v>798</v>
      </c>
      <c r="AJ243" s="4">
        <v>0</v>
      </c>
      <c r="AK243" s="4">
        <v>0</v>
      </c>
      <c r="AL243" s="11" t="s">
        <v>798</v>
      </c>
      <c r="AM243" s="1">
        <v>235511</v>
      </c>
      <c r="AN243" s="1">
        <v>5</v>
      </c>
      <c r="AX243"/>
      <c r="AY243"/>
    </row>
    <row r="244" spans="1:51" x14ac:dyDescent="0.25">
      <c r="A244" t="s">
        <v>433</v>
      </c>
      <c r="B244" t="s">
        <v>108</v>
      </c>
      <c r="C244" t="s">
        <v>547</v>
      </c>
      <c r="D244" t="s">
        <v>519</v>
      </c>
      <c r="E244" s="4">
        <v>137.59782608695653</v>
      </c>
      <c r="F244" s="4">
        <v>412.05163043478274</v>
      </c>
      <c r="G244" s="4">
        <v>0</v>
      </c>
      <c r="H244" s="11">
        <v>0</v>
      </c>
      <c r="I244" s="4">
        <v>401.18206521739148</v>
      </c>
      <c r="J244" s="4">
        <v>0</v>
      </c>
      <c r="K244" s="11">
        <v>0</v>
      </c>
      <c r="L244" s="4">
        <v>35.867065217391307</v>
      </c>
      <c r="M244" s="4">
        <v>0</v>
      </c>
      <c r="N244" s="11">
        <v>0</v>
      </c>
      <c r="O244" s="4">
        <v>24.997499999999999</v>
      </c>
      <c r="P244" s="4">
        <v>0</v>
      </c>
      <c r="Q244" s="9">
        <v>0</v>
      </c>
      <c r="R244" s="4">
        <v>5.6521739130434785</v>
      </c>
      <c r="S244" s="4">
        <v>0</v>
      </c>
      <c r="T244" s="11">
        <v>0</v>
      </c>
      <c r="U244" s="4">
        <v>5.2173913043478262</v>
      </c>
      <c r="V244" s="4">
        <v>0</v>
      </c>
      <c r="W244" s="11">
        <v>0</v>
      </c>
      <c r="X244" s="4">
        <v>138.07500000000005</v>
      </c>
      <c r="Y244" s="4">
        <v>0</v>
      </c>
      <c r="Z244" s="11">
        <v>0</v>
      </c>
      <c r="AA244" s="4">
        <v>0</v>
      </c>
      <c r="AB244" s="4">
        <v>0</v>
      </c>
      <c r="AC244" s="11" t="s">
        <v>798</v>
      </c>
      <c r="AD244" s="4">
        <v>223.0107608695653</v>
      </c>
      <c r="AE244" s="4">
        <v>0</v>
      </c>
      <c r="AF244" s="11">
        <v>0</v>
      </c>
      <c r="AG244" s="4">
        <v>15.098804347826089</v>
      </c>
      <c r="AH244" s="4">
        <v>0</v>
      </c>
      <c r="AI244" s="11">
        <v>0</v>
      </c>
      <c r="AJ244" s="4">
        <v>0</v>
      </c>
      <c r="AK244" s="4">
        <v>0</v>
      </c>
      <c r="AL244" s="11" t="s">
        <v>798</v>
      </c>
      <c r="AM244" s="1">
        <v>235259</v>
      </c>
      <c r="AN244" s="1">
        <v>5</v>
      </c>
      <c r="AX244"/>
      <c r="AY244"/>
    </row>
    <row r="245" spans="1:51" x14ac:dyDescent="0.25">
      <c r="A245" t="s">
        <v>433</v>
      </c>
      <c r="B245" t="s">
        <v>231</v>
      </c>
      <c r="C245" t="s">
        <v>629</v>
      </c>
      <c r="D245" t="s">
        <v>474</v>
      </c>
      <c r="E245" s="4">
        <v>63.847826086956523</v>
      </c>
      <c r="F245" s="4">
        <v>190.13326086956522</v>
      </c>
      <c r="G245" s="4">
        <v>0</v>
      </c>
      <c r="H245" s="11">
        <v>0</v>
      </c>
      <c r="I245" s="4">
        <v>179.17673913043478</v>
      </c>
      <c r="J245" s="4">
        <v>0</v>
      </c>
      <c r="K245" s="11">
        <v>0</v>
      </c>
      <c r="L245" s="4">
        <v>10.956521739130435</v>
      </c>
      <c r="M245" s="4">
        <v>0</v>
      </c>
      <c r="N245" s="11">
        <v>0</v>
      </c>
      <c r="O245" s="4">
        <v>0</v>
      </c>
      <c r="P245" s="4">
        <v>0</v>
      </c>
      <c r="Q245" s="9" t="s">
        <v>798</v>
      </c>
      <c r="R245" s="4">
        <v>5.4782608695652177</v>
      </c>
      <c r="S245" s="4">
        <v>0</v>
      </c>
      <c r="T245" s="11">
        <v>0</v>
      </c>
      <c r="U245" s="4">
        <v>5.4782608695652177</v>
      </c>
      <c r="V245" s="4">
        <v>0</v>
      </c>
      <c r="W245" s="11">
        <v>0</v>
      </c>
      <c r="X245" s="4">
        <v>67.524891304347861</v>
      </c>
      <c r="Y245" s="4">
        <v>0</v>
      </c>
      <c r="Z245" s="11">
        <v>0</v>
      </c>
      <c r="AA245" s="4">
        <v>0</v>
      </c>
      <c r="AB245" s="4">
        <v>0</v>
      </c>
      <c r="AC245" s="11" t="s">
        <v>798</v>
      </c>
      <c r="AD245" s="4">
        <v>111.65184782608691</v>
      </c>
      <c r="AE245" s="4">
        <v>0</v>
      </c>
      <c r="AF245" s="11">
        <v>0</v>
      </c>
      <c r="AG245" s="4">
        <v>0</v>
      </c>
      <c r="AH245" s="4">
        <v>0</v>
      </c>
      <c r="AI245" s="11" t="s">
        <v>798</v>
      </c>
      <c r="AJ245" s="4">
        <v>0</v>
      </c>
      <c r="AK245" s="4">
        <v>0</v>
      </c>
      <c r="AL245" s="11" t="s">
        <v>798</v>
      </c>
      <c r="AM245" s="1">
        <v>235468</v>
      </c>
      <c r="AN245" s="1">
        <v>5</v>
      </c>
      <c r="AX245"/>
      <c r="AY245"/>
    </row>
    <row r="246" spans="1:51" x14ac:dyDescent="0.25">
      <c r="A246" t="s">
        <v>433</v>
      </c>
      <c r="B246" t="s">
        <v>322</v>
      </c>
      <c r="C246" t="s">
        <v>730</v>
      </c>
      <c r="D246" t="s">
        <v>493</v>
      </c>
      <c r="E246" s="4">
        <v>75.489130434782609</v>
      </c>
      <c r="F246" s="4">
        <v>231.02826086956523</v>
      </c>
      <c r="G246" s="4">
        <v>7.7391304347826084</v>
      </c>
      <c r="H246" s="11">
        <v>3.3498630884608506E-2</v>
      </c>
      <c r="I246" s="4">
        <v>218.36913043478262</v>
      </c>
      <c r="J246" s="4">
        <v>7.7391304347826084</v>
      </c>
      <c r="K246" s="11">
        <v>3.5440588234122911E-2</v>
      </c>
      <c r="L246" s="4">
        <v>51.300760869565217</v>
      </c>
      <c r="M246" s="4">
        <v>0.69565217391304346</v>
      </c>
      <c r="N246" s="11">
        <v>1.3560270103630126E-2</v>
      </c>
      <c r="O246" s="4">
        <v>41.800760869565217</v>
      </c>
      <c r="P246" s="4">
        <v>0.69565217391304346</v>
      </c>
      <c r="Q246" s="9">
        <v>1.6642093575371782E-2</v>
      </c>
      <c r="R246" s="4">
        <v>4.1086956521739131</v>
      </c>
      <c r="S246" s="4">
        <v>0</v>
      </c>
      <c r="T246" s="11">
        <v>0</v>
      </c>
      <c r="U246" s="4">
        <v>5.3913043478260869</v>
      </c>
      <c r="V246" s="4">
        <v>0</v>
      </c>
      <c r="W246" s="11">
        <v>0</v>
      </c>
      <c r="X246" s="4">
        <v>52.656086956521776</v>
      </c>
      <c r="Y246" s="4">
        <v>6.5217391304347823</v>
      </c>
      <c r="Z246" s="11">
        <v>0.12385536995598996</v>
      </c>
      <c r="AA246" s="4">
        <v>3.1591304347826092</v>
      </c>
      <c r="AB246" s="4">
        <v>0</v>
      </c>
      <c r="AC246" s="11">
        <v>0</v>
      </c>
      <c r="AD246" s="4">
        <v>118.18771739130432</v>
      </c>
      <c r="AE246" s="4">
        <v>0.52173913043478259</v>
      </c>
      <c r="AF246" s="11">
        <v>4.4144953634003394E-3</v>
      </c>
      <c r="AG246" s="4">
        <v>5.7245652173913024</v>
      </c>
      <c r="AH246" s="4">
        <v>0</v>
      </c>
      <c r="AI246" s="11">
        <v>0</v>
      </c>
      <c r="AJ246" s="4">
        <v>0</v>
      </c>
      <c r="AK246" s="4">
        <v>0</v>
      </c>
      <c r="AL246" s="11" t="s">
        <v>798</v>
      </c>
      <c r="AM246" s="1">
        <v>235596</v>
      </c>
      <c r="AN246" s="1">
        <v>5</v>
      </c>
      <c r="AX246"/>
      <c r="AY246"/>
    </row>
    <row r="247" spans="1:51" x14ac:dyDescent="0.25">
      <c r="A247" t="s">
        <v>433</v>
      </c>
      <c r="B247" t="s">
        <v>33</v>
      </c>
      <c r="C247" t="s">
        <v>603</v>
      </c>
      <c r="D247" t="s">
        <v>470</v>
      </c>
      <c r="E247" s="4">
        <v>78.054347826086953</v>
      </c>
      <c r="F247" s="4">
        <v>386.47836956521735</v>
      </c>
      <c r="G247" s="4">
        <v>0</v>
      </c>
      <c r="H247" s="11">
        <v>0</v>
      </c>
      <c r="I247" s="4">
        <v>338.8679347826087</v>
      </c>
      <c r="J247" s="4">
        <v>0</v>
      </c>
      <c r="K247" s="11">
        <v>0</v>
      </c>
      <c r="L247" s="4">
        <v>51.721086956521745</v>
      </c>
      <c r="M247" s="4">
        <v>0</v>
      </c>
      <c r="N247" s="11">
        <v>0</v>
      </c>
      <c r="O247" s="4">
        <v>24.829130434782616</v>
      </c>
      <c r="P247" s="4">
        <v>0</v>
      </c>
      <c r="Q247" s="9">
        <v>0</v>
      </c>
      <c r="R247" s="4">
        <v>21.848478260869566</v>
      </c>
      <c r="S247" s="4">
        <v>0</v>
      </c>
      <c r="T247" s="11">
        <v>0</v>
      </c>
      <c r="U247" s="4">
        <v>5.0434782608695654</v>
      </c>
      <c r="V247" s="4">
        <v>0</v>
      </c>
      <c r="W247" s="11">
        <v>0</v>
      </c>
      <c r="X247" s="4">
        <v>71.583369565217382</v>
      </c>
      <c r="Y247" s="4">
        <v>0</v>
      </c>
      <c r="Z247" s="11">
        <v>0</v>
      </c>
      <c r="AA247" s="4">
        <v>20.718478260869567</v>
      </c>
      <c r="AB247" s="4">
        <v>0</v>
      </c>
      <c r="AC247" s="11">
        <v>0</v>
      </c>
      <c r="AD247" s="4">
        <v>242.45543478260868</v>
      </c>
      <c r="AE247" s="4">
        <v>0</v>
      </c>
      <c r="AF247" s="11">
        <v>0</v>
      </c>
      <c r="AG247" s="4">
        <v>0</v>
      </c>
      <c r="AH247" s="4">
        <v>0</v>
      </c>
      <c r="AI247" s="11" t="s">
        <v>798</v>
      </c>
      <c r="AJ247" s="4">
        <v>0</v>
      </c>
      <c r="AK247" s="4">
        <v>0</v>
      </c>
      <c r="AL247" s="11" t="s">
        <v>798</v>
      </c>
      <c r="AM247" s="1">
        <v>235039</v>
      </c>
      <c r="AN247" s="1">
        <v>5</v>
      </c>
      <c r="AX247"/>
      <c r="AY247"/>
    </row>
    <row r="248" spans="1:51" x14ac:dyDescent="0.25">
      <c r="A248" t="s">
        <v>433</v>
      </c>
      <c r="B248" t="s">
        <v>166</v>
      </c>
      <c r="C248" t="s">
        <v>676</v>
      </c>
      <c r="D248" t="s">
        <v>500</v>
      </c>
      <c r="E248" s="4">
        <v>90.717391304347828</v>
      </c>
      <c r="F248" s="4">
        <v>314.98891304347825</v>
      </c>
      <c r="G248" s="4">
        <v>0</v>
      </c>
      <c r="H248" s="11">
        <v>0</v>
      </c>
      <c r="I248" s="4">
        <v>303.38021739130431</v>
      </c>
      <c r="J248" s="4">
        <v>0</v>
      </c>
      <c r="K248" s="11">
        <v>0</v>
      </c>
      <c r="L248" s="4">
        <v>97.826304347826095</v>
      </c>
      <c r="M248" s="4">
        <v>0</v>
      </c>
      <c r="N248" s="11">
        <v>0</v>
      </c>
      <c r="O248" s="4">
        <v>86.217608695652174</v>
      </c>
      <c r="P248" s="4">
        <v>0</v>
      </c>
      <c r="Q248" s="9">
        <v>0</v>
      </c>
      <c r="R248" s="4">
        <v>6.9565217391304346</v>
      </c>
      <c r="S248" s="4">
        <v>0</v>
      </c>
      <c r="T248" s="11">
        <v>0</v>
      </c>
      <c r="U248" s="4">
        <v>4.6521739130434785</v>
      </c>
      <c r="V248" s="4">
        <v>0</v>
      </c>
      <c r="W248" s="11">
        <v>0</v>
      </c>
      <c r="X248" s="4">
        <v>39.219347826086953</v>
      </c>
      <c r="Y248" s="4">
        <v>0</v>
      </c>
      <c r="Z248" s="11">
        <v>0</v>
      </c>
      <c r="AA248" s="4">
        <v>0</v>
      </c>
      <c r="AB248" s="4">
        <v>0</v>
      </c>
      <c r="AC248" s="11" t="s">
        <v>798</v>
      </c>
      <c r="AD248" s="4">
        <v>137.79586956521737</v>
      </c>
      <c r="AE248" s="4">
        <v>0</v>
      </c>
      <c r="AF248" s="11">
        <v>0</v>
      </c>
      <c r="AG248" s="4">
        <v>40.147391304347828</v>
      </c>
      <c r="AH248" s="4">
        <v>0</v>
      </c>
      <c r="AI248" s="11">
        <v>0</v>
      </c>
      <c r="AJ248" s="4">
        <v>0</v>
      </c>
      <c r="AK248" s="4">
        <v>0</v>
      </c>
      <c r="AL248" s="11" t="s">
        <v>798</v>
      </c>
      <c r="AM248" s="1">
        <v>235357</v>
      </c>
      <c r="AN248" s="1">
        <v>5</v>
      </c>
      <c r="AX248"/>
      <c r="AY248"/>
    </row>
    <row r="249" spans="1:51" x14ac:dyDescent="0.25">
      <c r="A249" t="s">
        <v>433</v>
      </c>
      <c r="B249" t="s">
        <v>321</v>
      </c>
      <c r="C249" t="s">
        <v>629</v>
      </c>
      <c r="D249" t="s">
        <v>474</v>
      </c>
      <c r="E249" s="4">
        <v>56.945652173913047</v>
      </c>
      <c r="F249" s="4">
        <v>255.12249999999995</v>
      </c>
      <c r="G249" s="4">
        <v>0</v>
      </c>
      <c r="H249" s="11">
        <v>0</v>
      </c>
      <c r="I249" s="4">
        <v>223.0877173913043</v>
      </c>
      <c r="J249" s="4">
        <v>0</v>
      </c>
      <c r="K249" s="11">
        <v>0</v>
      </c>
      <c r="L249" s="4">
        <v>21.991847826086964</v>
      </c>
      <c r="M249" s="4">
        <v>0</v>
      </c>
      <c r="N249" s="11">
        <v>0</v>
      </c>
      <c r="O249" s="4">
        <v>16.13315217391305</v>
      </c>
      <c r="P249" s="4">
        <v>0</v>
      </c>
      <c r="Q249" s="9">
        <v>0</v>
      </c>
      <c r="R249" s="4">
        <v>0</v>
      </c>
      <c r="S249" s="4">
        <v>0</v>
      </c>
      <c r="T249" s="11" t="s">
        <v>798</v>
      </c>
      <c r="U249" s="4">
        <v>5.8586956521739131</v>
      </c>
      <c r="V249" s="4">
        <v>0</v>
      </c>
      <c r="W249" s="11">
        <v>0</v>
      </c>
      <c r="X249" s="4">
        <v>39.569891304347806</v>
      </c>
      <c r="Y249" s="4">
        <v>0</v>
      </c>
      <c r="Z249" s="11">
        <v>0</v>
      </c>
      <c r="AA249" s="4">
        <v>26.176086956521736</v>
      </c>
      <c r="AB249" s="4">
        <v>0</v>
      </c>
      <c r="AC249" s="11">
        <v>0</v>
      </c>
      <c r="AD249" s="4">
        <v>161.78815217391301</v>
      </c>
      <c r="AE249" s="4">
        <v>0</v>
      </c>
      <c r="AF249" s="11">
        <v>0</v>
      </c>
      <c r="AG249" s="4">
        <v>5.5965217391304352</v>
      </c>
      <c r="AH249" s="4">
        <v>0</v>
      </c>
      <c r="AI249" s="11">
        <v>0</v>
      </c>
      <c r="AJ249" s="4">
        <v>0</v>
      </c>
      <c r="AK249" s="4">
        <v>0</v>
      </c>
      <c r="AL249" s="11" t="s">
        <v>798</v>
      </c>
      <c r="AM249" s="1">
        <v>235595</v>
      </c>
      <c r="AN249" s="1">
        <v>5</v>
      </c>
      <c r="AX249"/>
      <c r="AY249"/>
    </row>
    <row r="250" spans="1:51" x14ac:dyDescent="0.25">
      <c r="A250" t="s">
        <v>433</v>
      </c>
      <c r="B250" t="s">
        <v>164</v>
      </c>
      <c r="C250" t="s">
        <v>674</v>
      </c>
      <c r="D250" t="s">
        <v>482</v>
      </c>
      <c r="E250" s="4">
        <v>32.195652173913047</v>
      </c>
      <c r="F250" s="4">
        <v>83.732934782608709</v>
      </c>
      <c r="G250" s="4">
        <v>0</v>
      </c>
      <c r="H250" s="11">
        <v>0</v>
      </c>
      <c r="I250" s="4">
        <v>71.221304347826091</v>
      </c>
      <c r="J250" s="4">
        <v>0</v>
      </c>
      <c r="K250" s="11">
        <v>0</v>
      </c>
      <c r="L250" s="4">
        <v>18.161195652173912</v>
      </c>
      <c r="M250" s="4">
        <v>0</v>
      </c>
      <c r="N250" s="11">
        <v>0</v>
      </c>
      <c r="O250" s="4">
        <v>5.649565217391304</v>
      </c>
      <c r="P250" s="4">
        <v>0</v>
      </c>
      <c r="Q250" s="9">
        <v>0</v>
      </c>
      <c r="R250" s="4">
        <v>5.4898913043478261</v>
      </c>
      <c r="S250" s="4">
        <v>0</v>
      </c>
      <c r="T250" s="11">
        <v>0</v>
      </c>
      <c r="U250" s="4">
        <v>7.0217391304347823</v>
      </c>
      <c r="V250" s="4">
        <v>0</v>
      </c>
      <c r="W250" s="11">
        <v>0</v>
      </c>
      <c r="X250" s="4">
        <v>23.045326086956528</v>
      </c>
      <c r="Y250" s="4">
        <v>0</v>
      </c>
      <c r="Z250" s="11">
        <v>0</v>
      </c>
      <c r="AA250" s="4">
        <v>0</v>
      </c>
      <c r="AB250" s="4">
        <v>0</v>
      </c>
      <c r="AC250" s="11" t="s">
        <v>798</v>
      </c>
      <c r="AD250" s="4">
        <v>34.634456521739132</v>
      </c>
      <c r="AE250" s="4">
        <v>0</v>
      </c>
      <c r="AF250" s="11">
        <v>0</v>
      </c>
      <c r="AG250" s="4">
        <v>7.8919565217391314</v>
      </c>
      <c r="AH250" s="4">
        <v>0</v>
      </c>
      <c r="AI250" s="11">
        <v>0</v>
      </c>
      <c r="AJ250" s="4">
        <v>0</v>
      </c>
      <c r="AK250" s="4">
        <v>0</v>
      </c>
      <c r="AL250" s="11" t="s">
        <v>798</v>
      </c>
      <c r="AM250" s="1">
        <v>235355</v>
      </c>
      <c r="AN250" s="1">
        <v>5</v>
      </c>
      <c r="AX250"/>
      <c r="AY250"/>
    </row>
    <row r="251" spans="1:51" x14ac:dyDescent="0.25">
      <c r="A251" t="s">
        <v>433</v>
      </c>
      <c r="B251" t="s">
        <v>76</v>
      </c>
      <c r="C251" t="s">
        <v>632</v>
      </c>
      <c r="D251" t="s">
        <v>501</v>
      </c>
      <c r="E251" s="4">
        <v>84.891304347826093</v>
      </c>
      <c r="F251" s="4">
        <v>231.92880434782614</v>
      </c>
      <c r="G251" s="4">
        <v>0</v>
      </c>
      <c r="H251" s="11">
        <v>0</v>
      </c>
      <c r="I251" s="4">
        <v>213.26032608695658</v>
      </c>
      <c r="J251" s="4">
        <v>0</v>
      </c>
      <c r="K251" s="11">
        <v>0</v>
      </c>
      <c r="L251" s="4">
        <v>36.42217391304348</v>
      </c>
      <c r="M251" s="4">
        <v>0</v>
      </c>
      <c r="N251" s="11">
        <v>0</v>
      </c>
      <c r="O251" s="4">
        <v>20.42217391304348</v>
      </c>
      <c r="P251" s="4">
        <v>0</v>
      </c>
      <c r="Q251" s="9">
        <v>0</v>
      </c>
      <c r="R251" s="4">
        <v>5.3913043478260869</v>
      </c>
      <c r="S251" s="4">
        <v>0</v>
      </c>
      <c r="T251" s="11">
        <v>0</v>
      </c>
      <c r="U251" s="4">
        <v>10.608695652173912</v>
      </c>
      <c r="V251" s="4">
        <v>0</v>
      </c>
      <c r="W251" s="11">
        <v>0</v>
      </c>
      <c r="X251" s="4">
        <v>65.609891304347855</v>
      </c>
      <c r="Y251" s="4">
        <v>0</v>
      </c>
      <c r="Z251" s="11">
        <v>0</v>
      </c>
      <c r="AA251" s="4">
        <v>2.6684782608695659</v>
      </c>
      <c r="AB251" s="4">
        <v>0</v>
      </c>
      <c r="AC251" s="11">
        <v>0</v>
      </c>
      <c r="AD251" s="4">
        <v>122.08141304347828</v>
      </c>
      <c r="AE251" s="4">
        <v>0</v>
      </c>
      <c r="AF251" s="11">
        <v>0</v>
      </c>
      <c r="AG251" s="4">
        <v>5.1468478260869555</v>
      </c>
      <c r="AH251" s="4">
        <v>0</v>
      </c>
      <c r="AI251" s="11">
        <v>0</v>
      </c>
      <c r="AJ251" s="4">
        <v>0</v>
      </c>
      <c r="AK251" s="4">
        <v>0</v>
      </c>
      <c r="AL251" s="11" t="s">
        <v>798</v>
      </c>
      <c r="AM251" s="1">
        <v>235187</v>
      </c>
      <c r="AN251" s="1">
        <v>5</v>
      </c>
      <c r="AX251"/>
      <c r="AY251"/>
    </row>
    <row r="252" spans="1:51" x14ac:dyDescent="0.25">
      <c r="A252" t="s">
        <v>433</v>
      </c>
      <c r="B252" t="s">
        <v>402</v>
      </c>
      <c r="C252" t="s">
        <v>560</v>
      </c>
      <c r="D252" t="s">
        <v>501</v>
      </c>
      <c r="E252" s="4">
        <v>56.315217391304351</v>
      </c>
      <c r="F252" s="4">
        <v>234.92391304347825</v>
      </c>
      <c r="G252" s="4">
        <v>0</v>
      </c>
      <c r="H252" s="11">
        <v>0</v>
      </c>
      <c r="I252" s="4">
        <v>204.64945652173913</v>
      </c>
      <c r="J252" s="4">
        <v>0</v>
      </c>
      <c r="K252" s="11">
        <v>0</v>
      </c>
      <c r="L252" s="4">
        <v>70.497282608695656</v>
      </c>
      <c r="M252" s="4">
        <v>0</v>
      </c>
      <c r="N252" s="11">
        <v>0</v>
      </c>
      <c r="O252" s="4">
        <v>40.222826086956523</v>
      </c>
      <c r="P252" s="4">
        <v>0</v>
      </c>
      <c r="Q252" s="9">
        <v>0</v>
      </c>
      <c r="R252" s="4">
        <v>17.464673913043477</v>
      </c>
      <c r="S252" s="4">
        <v>0</v>
      </c>
      <c r="T252" s="11">
        <v>0</v>
      </c>
      <c r="U252" s="4">
        <v>12.809782608695652</v>
      </c>
      <c r="V252" s="4">
        <v>0</v>
      </c>
      <c r="W252" s="11">
        <v>0</v>
      </c>
      <c r="X252" s="4">
        <v>51.304347826086953</v>
      </c>
      <c r="Y252" s="4">
        <v>0</v>
      </c>
      <c r="Z252" s="11">
        <v>0</v>
      </c>
      <c r="AA252" s="4">
        <v>0</v>
      </c>
      <c r="AB252" s="4">
        <v>0</v>
      </c>
      <c r="AC252" s="11" t="s">
        <v>798</v>
      </c>
      <c r="AD252" s="4">
        <v>113.12228260869566</v>
      </c>
      <c r="AE252" s="4">
        <v>0</v>
      </c>
      <c r="AF252" s="11">
        <v>0</v>
      </c>
      <c r="AG252" s="4">
        <v>0</v>
      </c>
      <c r="AH252" s="4">
        <v>0</v>
      </c>
      <c r="AI252" s="11" t="s">
        <v>798</v>
      </c>
      <c r="AJ252" s="4">
        <v>0</v>
      </c>
      <c r="AK252" s="4">
        <v>0</v>
      </c>
      <c r="AL252" s="11" t="s">
        <v>798</v>
      </c>
      <c r="AM252" s="1">
        <v>235722</v>
      </c>
      <c r="AN252" s="1">
        <v>5</v>
      </c>
      <c r="AX252"/>
      <c r="AY252"/>
    </row>
    <row r="253" spans="1:51" x14ac:dyDescent="0.25">
      <c r="A253" t="s">
        <v>433</v>
      </c>
      <c r="B253" t="s">
        <v>282</v>
      </c>
      <c r="C253" t="s">
        <v>573</v>
      </c>
      <c r="D253" t="s">
        <v>462</v>
      </c>
      <c r="E253" s="4">
        <v>60.456521739130437</v>
      </c>
      <c r="F253" s="4">
        <v>169.36597826086955</v>
      </c>
      <c r="G253" s="4">
        <v>0.27173913043478259</v>
      </c>
      <c r="H253" s="11">
        <v>1.6044493305274723E-3</v>
      </c>
      <c r="I253" s="4">
        <v>166.06163043478261</v>
      </c>
      <c r="J253" s="4">
        <v>0.27173913043478259</v>
      </c>
      <c r="K253" s="11">
        <v>1.636375180246726E-3</v>
      </c>
      <c r="L253" s="4">
        <v>33.048913043478258</v>
      </c>
      <c r="M253" s="4">
        <v>0</v>
      </c>
      <c r="N253" s="11">
        <v>0</v>
      </c>
      <c r="O253" s="4">
        <v>29.744565217391305</v>
      </c>
      <c r="P253" s="4">
        <v>0</v>
      </c>
      <c r="Q253" s="9">
        <v>0</v>
      </c>
      <c r="R253" s="4">
        <v>0</v>
      </c>
      <c r="S253" s="4">
        <v>0</v>
      </c>
      <c r="T253" s="11" t="s">
        <v>798</v>
      </c>
      <c r="U253" s="4">
        <v>3.3043478260869565</v>
      </c>
      <c r="V253" s="4">
        <v>0</v>
      </c>
      <c r="W253" s="11">
        <v>0</v>
      </c>
      <c r="X253" s="4">
        <v>30.989130434782609</v>
      </c>
      <c r="Y253" s="4">
        <v>0</v>
      </c>
      <c r="Z253" s="11">
        <v>0</v>
      </c>
      <c r="AA253" s="4">
        <v>0</v>
      </c>
      <c r="AB253" s="4">
        <v>0</v>
      </c>
      <c r="AC253" s="11" t="s">
        <v>798</v>
      </c>
      <c r="AD253" s="4">
        <v>105.32793478260869</v>
      </c>
      <c r="AE253" s="4">
        <v>0.27173913043478259</v>
      </c>
      <c r="AF253" s="11">
        <v>2.5799340981633966E-3</v>
      </c>
      <c r="AG253" s="4">
        <v>0</v>
      </c>
      <c r="AH253" s="4">
        <v>0</v>
      </c>
      <c r="AI253" s="11" t="s">
        <v>798</v>
      </c>
      <c r="AJ253" s="4">
        <v>0</v>
      </c>
      <c r="AK253" s="4">
        <v>0</v>
      </c>
      <c r="AL253" s="11" t="s">
        <v>798</v>
      </c>
      <c r="AM253" s="1">
        <v>235536</v>
      </c>
      <c r="AN253" s="1">
        <v>5</v>
      </c>
      <c r="AX253"/>
      <c r="AY253"/>
    </row>
    <row r="254" spans="1:51" x14ac:dyDescent="0.25">
      <c r="A254" t="s">
        <v>433</v>
      </c>
      <c r="B254" t="s">
        <v>79</v>
      </c>
      <c r="C254" t="s">
        <v>635</v>
      </c>
      <c r="D254" t="s">
        <v>466</v>
      </c>
      <c r="E254" s="4">
        <v>28.271739130434781</v>
      </c>
      <c r="F254" s="4">
        <v>107.31956521739127</v>
      </c>
      <c r="G254" s="4">
        <v>0</v>
      </c>
      <c r="H254" s="11">
        <v>0</v>
      </c>
      <c r="I254" s="4">
        <v>92.649999999999977</v>
      </c>
      <c r="J254" s="4">
        <v>0</v>
      </c>
      <c r="K254" s="11">
        <v>0</v>
      </c>
      <c r="L254" s="4">
        <v>38.208695652173901</v>
      </c>
      <c r="M254" s="4">
        <v>0</v>
      </c>
      <c r="N254" s="11">
        <v>0</v>
      </c>
      <c r="O254" s="4">
        <v>23.539130434782599</v>
      </c>
      <c r="P254" s="4">
        <v>0</v>
      </c>
      <c r="Q254" s="9">
        <v>0</v>
      </c>
      <c r="R254" s="4">
        <v>4.8695652173913047</v>
      </c>
      <c r="S254" s="4">
        <v>0</v>
      </c>
      <c r="T254" s="11">
        <v>0</v>
      </c>
      <c r="U254" s="4">
        <v>9.7999999999999989</v>
      </c>
      <c r="V254" s="4">
        <v>0</v>
      </c>
      <c r="W254" s="11">
        <v>0</v>
      </c>
      <c r="X254" s="4">
        <v>10.446739130434786</v>
      </c>
      <c r="Y254" s="4">
        <v>0</v>
      </c>
      <c r="Z254" s="11">
        <v>0</v>
      </c>
      <c r="AA254" s="4">
        <v>0</v>
      </c>
      <c r="AB254" s="4">
        <v>0</v>
      </c>
      <c r="AC254" s="11" t="s">
        <v>798</v>
      </c>
      <c r="AD254" s="4">
        <v>58.664130434782592</v>
      </c>
      <c r="AE254" s="4">
        <v>0</v>
      </c>
      <c r="AF254" s="11">
        <v>0</v>
      </c>
      <c r="AG254" s="4">
        <v>0</v>
      </c>
      <c r="AH254" s="4">
        <v>0</v>
      </c>
      <c r="AI254" s="11" t="s">
        <v>798</v>
      </c>
      <c r="AJ254" s="4">
        <v>0</v>
      </c>
      <c r="AK254" s="4">
        <v>0</v>
      </c>
      <c r="AL254" s="11" t="s">
        <v>798</v>
      </c>
      <c r="AM254" s="1">
        <v>235201</v>
      </c>
      <c r="AN254" s="1">
        <v>5</v>
      </c>
      <c r="AX254"/>
      <c r="AY254"/>
    </row>
    <row r="255" spans="1:51" x14ac:dyDescent="0.25">
      <c r="A255" t="s">
        <v>433</v>
      </c>
      <c r="B255" t="s">
        <v>10</v>
      </c>
      <c r="C255" t="s">
        <v>589</v>
      </c>
      <c r="D255" t="s">
        <v>487</v>
      </c>
      <c r="E255" s="4">
        <v>22.183098591549296</v>
      </c>
      <c r="F255" s="4">
        <v>113.38169014084507</v>
      </c>
      <c r="G255" s="4">
        <v>0</v>
      </c>
      <c r="H255" s="11">
        <v>0</v>
      </c>
      <c r="I255" s="4">
        <v>99.349295774647885</v>
      </c>
      <c r="J255" s="4">
        <v>0</v>
      </c>
      <c r="K255" s="11">
        <v>0</v>
      </c>
      <c r="L255" s="4">
        <v>51.07323943661973</v>
      </c>
      <c r="M255" s="4">
        <v>0</v>
      </c>
      <c r="N255" s="11">
        <v>0</v>
      </c>
      <c r="O255" s="4">
        <v>37.040845070422549</v>
      </c>
      <c r="P255" s="4">
        <v>0</v>
      </c>
      <c r="Q255" s="9">
        <v>0</v>
      </c>
      <c r="R255" s="4">
        <v>11.215492957746479</v>
      </c>
      <c r="S255" s="4">
        <v>0</v>
      </c>
      <c r="T255" s="11">
        <v>0</v>
      </c>
      <c r="U255" s="4">
        <v>2.816901408450704</v>
      </c>
      <c r="V255" s="4">
        <v>0</v>
      </c>
      <c r="W255" s="11">
        <v>0</v>
      </c>
      <c r="X255" s="4">
        <v>0</v>
      </c>
      <c r="Y255" s="4">
        <v>0</v>
      </c>
      <c r="Z255" s="11" t="s">
        <v>798</v>
      </c>
      <c r="AA255" s="4">
        <v>0</v>
      </c>
      <c r="AB255" s="4">
        <v>0</v>
      </c>
      <c r="AC255" s="11" t="s">
        <v>798</v>
      </c>
      <c r="AD255" s="4">
        <v>62.308450704225336</v>
      </c>
      <c r="AE255" s="4">
        <v>0</v>
      </c>
      <c r="AF255" s="11">
        <v>0</v>
      </c>
      <c r="AG255" s="4">
        <v>0</v>
      </c>
      <c r="AH255" s="4">
        <v>0</v>
      </c>
      <c r="AI255" s="11" t="s">
        <v>798</v>
      </c>
      <c r="AJ255" s="4">
        <v>0</v>
      </c>
      <c r="AK255" s="4">
        <v>0</v>
      </c>
      <c r="AL255" s="11" t="s">
        <v>798</v>
      </c>
      <c r="AM255" s="1">
        <v>235006</v>
      </c>
      <c r="AN255" s="1">
        <v>5</v>
      </c>
      <c r="AX255"/>
      <c r="AY255"/>
    </row>
    <row r="256" spans="1:51" x14ac:dyDescent="0.25">
      <c r="A256" t="s">
        <v>433</v>
      </c>
      <c r="B256" t="s">
        <v>50</v>
      </c>
      <c r="C256" t="s">
        <v>553</v>
      </c>
      <c r="D256" t="s">
        <v>512</v>
      </c>
      <c r="E256" s="4">
        <v>52.880434782608695</v>
      </c>
      <c r="F256" s="4">
        <v>204.50945652173908</v>
      </c>
      <c r="G256" s="4">
        <v>23.505434782608688</v>
      </c>
      <c r="H256" s="11">
        <v>0.11493568650753366</v>
      </c>
      <c r="I256" s="4">
        <v>178.08010869565214</v>
      </c>
      <c r="J256" s="4">
        <v>23.505434782608688</v>
      </c>
      <c r="K256" s="11">
        <v>0.13199360082815684</v>
      </c>
      <c r="L256" s="4">
        <v>41.085869565217386</v>
      </c>
      <c r="M256" s="4">
        <v>0</v>
      </c>
      <c r="N256" s="11">
        <v>0</v>
      </c>
      <c r="O256" s="4">
        <v>14.656521739130428</v>
      </c>
      <c r="P256" s="4">
        <v>0</v>
      </c>
      <c r="Q256" s="9">
        <v>0</v>
      </c>
      <c r="R256" s="4">
        <v>22.951086956521738</v>
      </c>
      <c r="S256" s="4">
        <v>0</v>
      </c>
      <c r="T256" s="11">
        <v>0</v>
      </c>
      <c r="U256" s="4">
        <v>3.4782608695652173</v>
      </c>
      <c r="V256" s="4">
        <v>0</v>
      </c>
      <c r="W256" s="11">
        <v>0</v>
      </c>
      <c r="X256" s="4">
        <v>47.48152173913045</v>
      </c>
      <c r="Y256" s="4">
        <v>7.528260869565214</v>
      </c>
      <c r="Z256" s="11">
        <v>0.15855138154430773</v>
      </c>
      <c r="AA256" s="4">
        <v>0</v>
      </c>
      <c r="AB256" s="4">
        <v>0</v>
      </c>
      <c r="AC256" s="11" t="s">
        <v>798</v>
      </c>
      <c r="AD256" s="4">
        <v>115.94206521739126</v>
      </c>
      <c r="AE256" s="4">
        <v>15.977173913043476</v>
      </c>
      <c r="AF256" s="11">
        <v>0.13780308193653693</v>
      </c>
      <c r="AG256" s="4">
        <v>0</v>
      </c>
      <c r="AH256" s="4">
        <v>0</v>
      </c>
      <c r="AI256" s="11" t="s">
        <v>798</v>
      </c>
      <c r="AJ256" s="4">
        <v>0</v>
      </c>
      <c r="AK256" s="4">
        <v>0</v>
      </c>
      <c r="AL256" s="11" t="s">
        <v>798</v>
      </c>
      <c r="AM256" s="1">
        <v>235076</v>
      </c>
      <c r="AN256" s="1">
        <v>5</v>
      </c>
      <c r="AX256"/>
      <c r="AY256"/>
    </row>
    <row r="257" spans="1:51" x14ac:dyDescent="0.25">
      <c r="A257" t="s">
        <v>433</v>
      </c>
      <c r="B257" t="s">
        <v>174</v>
      </c>
      <c r="C257" t="s">
        <v>5</v>
      </c>
      <c r="D257" t="s">
        <v>530</v>
      </c>
      <c r="E257" s="4">
        <v>59.010869565217391</v>
      </c>
      <c r="F257" s="4">
        <v>315.17500000000007</v>
      </c>
      <c r="G257" s="4">
        <v>46.290760869565219</v>
      </c>
      <c r="H257" s="11">
        <v>0.14687320018899092</v>
      </c>
      <c r="I257" s="4">
        <v>306.26326086956527</v>
      </c>
      <c r="J257" s="4">
        <v>46.290760869565219</v>
      </c>
      <c r="K257" s="11">
        <v>0.15114696009613779</v>
      </c>
      <c r="L257" s="4">
        <v>48.605978260869577</v>
      </c>
      <c r="M257" s="4">
        <v>0</v>
      </c>
      <c r="N257" s="11">
        <v>0</v>
      </c>
      <c r="O257" s="4">
        <v>39.694239130434788</v>
      </c>
      <c r="P257" s="4">
        <v>0</v>
      </c>
      <c r="Q257" s="9">
        <v>0</v>
      </c>
      <c r="R257" s="4">
        <v>4.9497826086956538</v>
      </c>
      <c r="S257" s="4">
        <v>0</v>
      </c>
      <c r="T257" s="11">
        <v>0</v>
      </c>
      <c r="U257" s="4">
        <v>3.9619565217391304</v>
      </c>
      <c r="V257" s="4">
        <v>0</v>
      </c>
      <c r="W257" s="11">
        <v>0</v>
      </c>
      <c r="X257" s="4">
        <v>72.656413043478267</v>
      </c>
      <c r="Y257" s="4">
        <v>11.766304347826088</v>
      </c>
      <c r="Z257" s="11">
        <v>0.16194447062484385</v>
      </c>
      <c r="AA257" s="4">
        <v>0</v>
      </c>
      <c r="AB257" s="4">
        <v>0</v>
      </c>
      <c r="AC257" s="11" t="s">
        <v>798</v>
      </c>
      <c r="AD257" s="4">
        <v>193.91260869565221</v>
      </c>
      <c r="AE257" s="4">
        <v>34.524456521739133</v>
      </c>
      <c r="AF257" s="11">
        <v>0.17804131847829252</v>
      </c>
      <c r="AG257" s="4">
        <v>0</v>
      </c>
      <c r="AH257" s="4">
        <v>0</v>
      </c>
      <c r="AI257" s="11" t="s">
        <v>798</v>
      </c>
      <c r="AJ257" s="4">
        <v>0</v>
      </c>
      <c r="AK257" s="4">
        <v>0</v>
      </c>
      <c r="AL257" s="11" t="s">
        <v>798</v>
      </c>
      <c r="AM257" s="1">
        <v>235367</v>
      </c>
      <c r="AN257" s="1">
        <v>5</v>
      </c>
      <c r="AX257"/>
      <c r="AY257"/>
    </row>
    <row r="258" spans="1:51" x14ac:dyDescent="0.25">
      <c r="A258" t="s">
        <v>433</v>
      </c>
      <c r="B258" t="s">
        <v>179</v>
      </c>
      <c r="C258" t="s">
        <v>681</v>
      </c>
      <c r="D258" t="s">
        <v>482</v>
      </c>
      <c r="E258" s="4">
        <v>51.663043478260867</v>
      </c>
      <c r="F258" s="4">
        <v>210.94967391304348</v>
      </c>
      <c r="G258" s="4">
        <v>2.4578260869565218</v>
      </c>
      <c r="H258" s="11">
        <v>1.1651243831595935E-2</v>
      </c>
      <c r="I258" s="4">
        <v>196.5811956521739</v>
      </c>
      <c r="J258" s="4">
        <v>2.4578260869565218</v>
      </c>
      <c r="K258" s="11">
        <v>1.250285450143126E-2</v>
      </c>
      <c r="L258" s="4">
        <v>42.342934782608694</v>
      </c>
      <c r="M258" s="4">
        <v>0.1358695652173913</v>
      </c>
      <c r="N258" s="11">
        <v>3.2087895162428927E-3</v>
      </c>
      <c r="O258" s="4">
        <v>27.974456521739132</v>
      </c>
      <c r="P258" s="4">
        <v>0.1358695652173913</v>
      </c>
      <c r="Q258" s="9">
        <v>4.8569152759699256E-3</v>
      </c>
      <c r="R258" s="4">
        <v>14.368478260869566</v>
      </c>
      <c r="S258" s="4">
        <v>0</v>
      </c>
      <c r="T258" s="11">
        <v>0</v>
      </c>
      <c r="U258" s="4">
        <v>0</v>
      </c>
      <c r="V258" s="4">
        <v>0</v>
      </c>
      <c r="W258" s="11" t="s">
        <v>798</v>
      </c>
      <c r="X258" s="4">
        <v>29.821304347826093</v>
      </c>
      <c r="Y258" s="4">
        <v>0.80771739130434783</v>
      </c>
      <c r="Z258" s="11">
        <v>2.7085246905480465E-2</v>
      </c>
      <c r="AA258" s="4">
        <v>0</v>
      </c>
      <c r="AB258" s="4">
        <v>0</v>
      </c>
      <c r="AC258" s="11" t="s">
        <v>798</v>
      </c>
      <c r="AD258" s="4">
        <v>138.78543478260869</v>
      </c>
      <c r="AE258" s="4">
        <v>1.5142391304347826</v>
      </c>
      <c r="AF258" s="11">
        <v>1.0910648749320581E-2</v>
      </c>
      <c r="AG258" s="4">
        <v>0</v>
      </c>
      <c r="AH258" s="4">
        <v>0</v>
      </c>
      <c r="AI258" s="11" t="s">
        <v>798</v>
      </c>
      <c r="AJ258" s="4">
        <v>0</v>
      </c>
      <c r="AK258" s="4">
        <v>0</v>
      </c>
      <c r="AL258" s="11" t="s">
        <v>798</v>
      </c>
      <c r="AM258" s="1">
        <v>235373</v>
      </c>
      <c r="AN258" s="1">
        <v>5</v>
      </c>
      <c r="AX258"/>
      <c r="AY258"/>
    </row>
    <row r="259" spans="1:51" x14ac:dyDescent="0.25">
      <c r="A259" t="s">
        <v>433</v>
      </c>
      <c r="B259" t="s">
        <v>229</v>
      </c>
      <c r="C259" t="s">
        <v>702</v>
      </c>
      <c r="D259" t="s">
        <v>494</v>
      </c>
      <c r="E259" s="4">
        <v>50.771739130434781</v>
      </c>
      <c r="F259" s="4">
        <v>204.16847826086956</v>
      </c>
      <c r="G259" s="4">
        <v>1.7391304347826086</v>
      </c>
      <c r="H259" s="11">
        <v>8.5181143024462957E-3</v>
      </c>
      <c r="I259" s="4">
        <v>198.7771739130435</v>
      </c>
      <c r="J259" s="4">
        <v>1.7391304347826086</v>
      </c>
      <c r="K259" s="11">
        <v>8.7491455912508537E-3</v>
      </c>
      <c r="L259" s="4">
        <v>48.600543478260867</v>
      </c>
      <c r="M259" s="4">
        <v>1.7391304347826086</v>
      </c>
      <c r="N259" s="11">
        <v>3.5784176684372379E-2</v>
      </c>
      <c r="O259" s="4">
        <v>43.209239130434781</v>
      </c>
      <c r="P259" s="4">
        <v>1.7391304347826086</v>
      </c>
      <c r="Q259" s="9">
        <v>4.024904094082133E-2</v>
      </c>
      <c r="R259" s="4">
        <v>0</v>
      </c>
      <c r="S259" s="4">
        <v>0</v>
      </c>
      <c r="T259" s="11" t="s">
        <v>798</v>
      </c>
      <c r="U259" s="4">
        <v>5.3913043478260869</v>
      </c>
      <c r="V259" s="4">
        <v>0</v>
      </c>
      <c r="W259" s="11">
        <v>0</v>
      </c>
      <c r="X259" s="4">
        <v>14.301630434782609</v>
      </c>
      <c r="Y259" s="4">
        <v>0</v>
      </c>
      <c r="Z259" s="11">
        <v>0</v>
      </c>
      <c r="AA259" s="4">
        <v>0</v>
      </c>
      <c r="AB259" s="4">
        <v>0</v>
      </c>
      <c r="AC259" s="11" t="s">
        <v>798</v>
      </c>
      <c r="AD259" s="4">
        <v>141.26630434782609</v>
      </c>
      <c r="AE259" s="4">
        <v>0</v>
      </c>
      <c r="AF259" s="11">
        <v>0</v>
      </c>
      <c r="AG259" s="4">
        <v>0</v>
      </c>
      <c r="AH259" s="4">
        <v>0</v>
      </c>
      <c r="AI259" s="11" t="s">
        <v>798</v>
      </c>
      <c r="AJ259" s="4">
        <v>0</v>
      </c>
      <c r="AK259" s="4">
        <v>0</v>
      </c>
      <c r="AL259" s="11" t="s">
        <v>798</v>
      </c>
      <c r="AM259" s="1">
        <v>235464</v>
      </c>
      <c r="AN259" s="1">
        <v>5</v>
      </c>
      <c r="AX259"/>
      <c r="AY259"/>
    </row>
    <row r="260" spans="1:51" x14ac:dyDescent="0.25">
      <c r="A260" t="s">
        <v>433</v>
      </c>
      <c r="B260" t="s">
        <v>409</v>
      </c>
      <c r="C260" t="s">
        <v>748</v>
      </c>
      <c r="D260" t="s">
        <v>474</v>
      </c>
      <c r="E260" s="4">
        <v>23.076086956521738</v>
      </c>
      <c r="F260" s="4">
        <v>105.00760869565214</v>
      </c>
      <c r="G260" s="4">
        <v>0</v>
      </c>
      <c r="H260" s="11">
        <v>0</v>
      </c>
      <c r="I260" s="4">
        <v>93.529347826086919</v>
      </c>
      <c r="J260" s="4">
        <v>0</v>
      </c>
      <c r="K260" s="11">
        <v>0</v>
      </c>
      <c r="L260" s="4">
        <v>33.424891304347824</v>
      </c>
      <c r="M260" s="4">
        <v>0</v>
      </c>
      <c r="N260" s="11">
        <v>0</v>
      </c>
      <c r="O260" s="4">
        <v>21.946630434782605</v>
      </c>
      <c r="P260" s="4">
        <v>0</v>
      </c>
      <c r="Q260" s="9">
        <v>0</v>
      </c>
      <c r="R260" s="4">
        <v>5.7391304347826084</v>
      </c>
      <c r="S260" s="4">
        <v>0</v>
      </c>
      <c r="T260" s="11">
        <v>0</v>
      </c>
      <c r="U260" s="4">
        <v>5.7391304347826084</v>
      </c>
      <c r="V260" s="4">
        <v>0</v>
      </c>
      <c r="W260" s="11">
        <v>0</v>
      </c>
      <c r="X260" s="4">
        <v>5.7195652173913052</v>
      </c>
      <c r="Y260" s="4">
        <v>0</v>
      </c>
      <c r="Z260" s="11">
        <v>0</v>
      </c>
      <c r="AA260" s="4">
        <v>0</v>
      </c>
      <c r="AB260" s="4">
        <v>0</v>
      </c>
      <c r="AC260" s="11" t="s">
        <v>798</v>
      </c>
      <c r="AD260" s="4">
        <v>65.863152173913008</v>
      </c>
      <c r="AE260" s="4">
        <v>0</v>
      </c>
      <c r="AF260" s="11">
        <v>0</v>
      </c>
      <c r="AG260" s="4">
        <v>0</v>
      </c>
      <c r="AH260" s="4">
        <v>0</v>
      </c>
      <c r="AI260" s="11" t="s">
        <v>798</v>
      </c>
      <c r="AJ260" s="4">
        <v>0</v>
      </c>
      <c r="AK260" s="4">
        <v>0</v>
      </c>
      <c r="AL260" s="11" t="s">
        <v>798</v>
      </c>
      <c r="AM260" s="7">
        <v>2.3E+282</v>
      </c>
      <c r="AN260" s="1">
        <v>5</v>
      </c>
      <c r="AX260"/>
      <c r="AY260"/>
    </row>
    <row r="261" spans="1:51" x14ac:dyDescent="0.25">
      <c r="A261" t="s">
        <v>433</v>
      </c>
      <c r="B261" t="s">
        <v>377</v>
      </c>
      <c r="C261" t="s">
        <v>656</v>
      </c>
      <c r="D261" t="s">
        <v>501</v>
      </c>
      <c r="E261" s="4">
        <v>88.673913043478265</v>
      </c>
      <c r="F261" s="4">
        <v>337.3971739130435</v>
      </c>
      <c r="G261" s="4">
        <v>119.57065217391305</v>
      </c>
      <c r="H261" s="11">
        <v>0.35439138623232713</v>
      </c>
      <c r="I261" s="4">
        <v>327.25206521739136</v>
      </c>
      <c r="J261" s="4">
        <v>119.57065217391305</v>
      </c>
      <c r="K261" s="11">
        <v>0.36537783831702653</v>
      </c>
      <c r="L261" s="4">
        <v>29.160869565217389</v>
      </c>
      <c r="M261" s="4">
        <v>1.8152173913043479</v>
      </c>
      <c r="N261" s="11">
        <v>6.2248397196958405E-2</v>
      </c>
      <c r="O261" s="4">
        <v>19.015760869565213</v>
      </c>
      <c r="P261" s="4">
        <v>1.8152173913043479</v>
      </c>
      <c r="Q261" s="9">
        <v>9.5458572694275365E-2</v>
      </c>
      <c r="R261" s="4">
        <v>5.1016304347826091</v>
      </c>
      <c r="S261" s="4">
        <v>0</v>
      </c>
      <c r="T261" s="11">
        <v>0</v>
      </c>
      <c r="U261" s="4">
        <v>5.0434782608695654</v>
      </c>
      <c r="V261" s="4">
        <v>0</v>
      </c>
      <c r="W261" s="11">
        <v>0</v>
      </c>
      <c r="X261" s="4">
        <v>133.83597826086961</v>
      </c>
      <c r="Y261" s="4">
        <v>57.176630434782609</v>
      </c>
      <c r="Z261" s="11">
        <v>0.4272142003799263</v>
      </c>
      <c r="AA261" s="4">
        <v>0</v>
      </c>
      <c r="AB261" s="4">
        <v>0</v>
      </c>
      <c r="AC261" s="11" t="s">
        <v>798</v>
      </c>
      <c r="AD261" s="4">
        <v>166.48315217391306</v>
      </c>
      <c r="AE261" s="4">
        <v>60.578804347826086</v>
      </c>
      <c r="AF261" s="11">
        <v>0.36387348243228684</v>
      </c>
      <c r="AG261" s="4">
        <v>7.9171739130434773</v>
      </c>
      <c r="AH261" s="4">
        <v>0</v>
      </c>
      <c r="AI261" s="11">
        <v>0</v>
      </c>
      <c r="AJ261" s="4">
        <v>0</v>
      </c>
      <c r="AK261" s="4">
        <v>0</v>
      </c>
      <c r="AL261" s="11" t="s">
        <v>798</v>
      </c>
      <c r="AM261" s="1">
        <v>235663</v>
      </c>
      <c r="AN261" s="1">
        <v>5</v>
      </c>
      <c r="AX261"/>
      <c r="AY261"/>
    </row>
    <row r="262" spans="1:51" x14ac:dyDescent="0.25">
      <c r="A262" t="s">
        <v>433</v>
      </c>
      <c r="B262" t="s">
        <v>398</v>
      </c>
      <c r="C262" t="s">
        <v>717</v>
      </c>
      <c r="D262" t="s">
        <v>501</v>
      </c>
      <c r="E262" s="4">
        <v>52.108695652173914</v>
      </c>
      <c r="F262" s="4">
        <v>185.74826086956529</v>
      </c>
      <c r="G262" s="4">
        <v>0</v>
      </c>
      <c r="H262" s="11">
        <v>0</v>
      </c>
      <c r="I262" s="4">
        <v>158.97684782608704</v>
      </c>
      <c r="J262" s="4">
        <v>0</v>
      </c>
      <c r="K262" s="11">
        <v>0</v>
      </c>
      <c r="L262" s="4">
        <v>25.164347826086956</v>
      </c>
      <c r="M262" s="4">
        <v>0</v>
      </c>
      <c r="N262" s="11">
        <v>0</v>
      </c>
      <c r="O262" s="4">
        <v>9.3842391304347821</v>
      </c>
      <c r="P262" s="4">
        <v>0</v>
      </c>
      <c r="Q262" s="9">
        <v>0</v>
      </c>
      <c r="R262" s="4">
        <v>11.051847826086956</v>
      </c>
      <c r="S262" s="4">
        <v>0</v>
      </c>
      <c r="T262" s="11">
        <v>0</v>
      </c>
      <c r="U262" s="4">
        <v>4.7282608695652177</v>
      </c>
      <c r="V262" s="4">
        <v>0</v>
      </c>
      <c r="W262" s="11">
        <v>0</v>
      </c>
      <c r="X262" s="4">
        <v>67.149565217391313</v>
      </c>
      <c r="Y262" s="4">
        <v>0</v>
      </c>
      <c r="Z262" s="11">
        <v>0</v>
      </c>
      <c r="AA262" s="4">
        <v>10.991304347826089</v>
      </c>
      <c r="AB262" s="4">
        <v>0</v>
      </c>
      <c r="AC262" s="11">
        <v>0</v>
      </c>
      <c r="AD262" s="4">
        <v>82.443043478260947</v>
      </c>
      <c r="AE262" s="4">
        <v>0</v>
      </c>
      <c r="AF262" s="11">
        <v>0</v>
      </c>
      <c r="AG262" s="4">
        <v>0</v>
      </c>
      <c r="AH262" s="4">
        <v>0</v>
      </c>
      <c r="AI262" s="11" t="s">
        <v>798</v>
      </c>
      <c r="AJ262" s="4">
        <v>0</v>
      </c>
      <c r="AK262" s="4">
        <v>0</v>
      </c>
      <c r="AL262" s="11" t="s">
        <v>798</v>
      </c>
      <c r="AM262" s="1">
        <v>235718</v>
      </c>
      <c r="AN262" s="1">
        <v>5</v>
      </c>
      <c r="AX262"/>
      <c r="AY262"/>
    </row>
    <row r="263" spans="1:51" x14ac:dyDescent="0.25">
      <c r="A263" t="s">
        <v>433</v>
      </c>
      <c r="B263" t="s">
        <v>386</v>
      </c>
      <c r="C263" t="s">
        <v>579</v>
      </c>
      <c r="D263" t="s">
        <v>501</v>
      </c>
      <c r="E263" s="4">
        <v>19.347826086956523</v>
      </c>
      <c r="F263" s="4">
        <v>36.982608695652175</v>
      </c>
      <c r="G263" s="4">
        <v>0</v>
      </c>
      <c r="H263" s="11">
        <v>0</v>
      </c>
      <c r="I263" s="4">
        <v>33.504347826086963</v>
      </c>
      <c r="J263" s="4">
        <v>0</v>
      </c>
      <c r="K263" s="11">
        <v>0</v>
      </c>
      <c r="L263" s="4">
        <v>11.394565217391307</v>
      </c>
      <c r="M263" s="4">
        <v>0</v>
      </c>
      <c r="N263" s="11">
        <v>0</v>
      </c>
      <c r="O263" s="4">
        <v>7.9163043478260899</v>
      </c>
      <c r="P263" s="4">
        <v>0</v>
      </c>
      <c r="Q263" s="9">
        <v>0</v>
      </c>
      <c r="R263" s="4">
        <v>0.43478260869565216</v>
      </c>
      <c r="S263" s="4">
        <v>0</v>
      </c>
      <c r="T263" s="11">
        <v>0</v>
      </c>
      <c r="U263" s="4">
        <v>3.0434782608695654</v>
      </c>
      <c r="V263" s="4">
        <v>0</v>
      </c>
      <c r="W263" s="11">
        <v>0</v>
      </c>
      <c r="X263" s="4">
        <v>19.146739130434781</v>
      </c>
      <c r="Y263" s="4">
        <v>0</v>
      </c>
      <c r="Z263" s="11">
        <v>0</v>
      </c>
      <c r="AA263" s="4">
        <v>0</v>
      </c>
      <c r="AB263" s="4">
        <v>0</v>
      </c>
      <c r="AC263" s="11" t="s">
        <v>798</v>
      </c>
      <c r="AD263" s="4">
        <v>6.4413043478260876</v>
      </c>
      <c r="AE263" s="4">
        <v>0</v>
      </c>
      <c r="AF263" s="11">
        <v>0</v>
      </c>
      <c r="AG263" s="4">
        <v>0</v>
      </c>
      <c r="AH263" s="4">
        <v>0</v>
      </c>
      <c r="AI263" s="11" t="s">
        <v>798</v>
      </c>
      <c r="AJ263" s="4">
        <v>0</v>
      </c>
      <c r="AK263" s="4">
        <v>0</v>
      </c>
      <c r="AL263" s="11" t="s">
        <v>798</v>
      </c>
      <c r="AM263" s="1">
        <v>235703</v>
      </c>
      <c r="AN263" s="1">
        <v>5</v>
      </c>
      <c r="AX263"/>
      <c r="AY263"/>
    </row>
    <row r="264" spans="1:51" x14ac:dyDescent="0.25">
      <c r="A264" t="s">
        <v>433</v>
      </c>
      <c r="B264" t="s">
        <v>272</v>
      </c>
      <c r="C264" t="s">
        <v>660</v>
      </c>
      <c r="D264" t="s">
        <v>501</v>
      </c>
      <c r="E264" s="4">
        <v>15.260869565217391</v>
      </c>
      <c r="F264" s="4">
        <v>74.878043478260864</v>
      </c>
      <c r="G264" s="4">
        <v>0</v>
      </c>
      <c r="H264" s="11">
        <v>0</v>
      </c>
      <c r="I264" s="4">
        <v>65.434456521739122</v>
      </c>
      <c r="J264" s="4">
        <v>0</v>
      </c>
      <c r="K264" s="11">
        <v>0</v>
      </c>
      <c r="L264" s="4">
        <v>23.140108695652174</v>
      </c>
      <c r="M264" s="4">
        <v>0</v>
      </c>
      <c r="N264" s="11">
        <v>0</v>
      </c>
      <c r="O264" s="4">
        <v>13.696521739130432</v>
      </c>
      <c r="P264" s="4">
        <v>0</v>
      </c>
      <c r="Q264" s="9">
        <v>0</v>
      </c>
      <c r="R264" s="4">
        <v>4.2261956521739128</v>
      </c>
      <c r="S264" s="4">
        <v>0</v>
      </c>
      <c r="T264" s="11">
        <v>0</v>
      </c>
      <c r="U264" s="4">
        <v>5.2173913043478262</v>
      </c>
      <c r="V264" s="4">
        <v>0</v>
      </c>
      <c r="W264" s="11">
        <v>0</v>
      </c>
      <c r="X264" s="4">
        <v>16.845869565217384</v>
      </c>
      <c r="Y264" s="4">
        <v>0</v>
      </c>
      <c r="Z264" s="11">
        <v>0</v>
      </c>
      <c r="AA264" s="4">
        <v>0</v>
      </c>
      <c r="AB264" s="4">
        <v>0</v>
      </c>
      <c r="AC264" s="11" t="s">
        <v>798</v>
      </c>
      <c r="AD264" s="4">
        <v>33.387282608695656</v>
      </c>
      <c r="AE264" s="4">
        <v>0</v>
      </c>
      <c r="AF264" s="11">
        <v>0</v>
      </c>
      <c r="AG264" s="4">
        <v>1.5047826086956522</v>
      </c>
      <c r="AH264" s="4">
        <v>0</v>
      </c>
      <c r="AI264" s="11">
        <v>0</v>
      </c>
      <c r="AJ264" s="4">
        <v>0</v>
      </c>
      <c r="AK264" s="4">
        <v>0</v>
      </c>
      <c r="AL264" s="11" t="s">
        <v>798</v>
      </c>
      <c r="AM264" s="1">
        <v>235523</v>
      </c>
      <c r="AN264" s="1">
        <v>5</v>
      </c>
      <c r="AX264"/>
      <c r="AY264"/>
    </row>
    <row r="265" spans="1:51" x14ac:dyDescent="0.25">
      <c r="A265" t="s">
        <v>433</v>
      </c>
      <c r="B265" t="s">
        <v>82</v>
      </c>
      <c r="C265" t="s">
        <v>629</v>
      </c>
      <c r="D265" t="s">
        <v>474</v>
      </c>
      <c r="E265" s="4">
        <v>119.19565217391305</v>
      </c>
      <c r="F265" s="4">
        <v>448.64260869565237</v>
      </c>
      <c r="G265" s="4">
        <v>163.25673913043477</v>
      </c>
      <c r="H265" s="11">
        <v>0.36389040177230236</v>
      </c>
      <c r="I265" s="4">
        <v>424.76489130434805</v>
      </c>
      <c r="J265" s="4">
        <v>163.25673913043477</v>
      </c>
      <c r="K265" s="11">
        <v>0.38434612293194392</v>
      </c>
      <c r="L265" s="4">
        <v>29.21434782608695</v>
      </c>
      <c r="M265" s="4">
        <v>3.7496739130434773</v>
      </c>
      <c r="N265" s="11">
        <v>0.12835042340720015</v>
      </c>
      <c r="O265" s="4">
        <v>15.613804347826084</v>
      </c>
      <c r="P265" s="4">
        <v>3.7496739130434773</v>
      </c>
      <c r="Q265" s="9">
        <v>0.24015120399312201</v>
      </c>
      <c r="R265" s="4">
        <v>7.6875</v>
      </c>
      <c r="S265" s="4">
        <v>0</v>
      </c>
      <c r="T265" s="11">
        <v>0</v>
      </c>
      <c r="U265" s="4">
        <v>5.9130434782608692</v>
      </c>
      <c r="V265" s="4">
        <v>0</v>
      </c>
      <c r="W265" s="11">
        <v>0</v>
      </c>
      <c r="X265" s="4">
        <v>139.68478260869574</v>
      </c>
      <c r="Y265" s="4">
        <v>64.013586956521706</v>
      </c>
      <c r="Z265" s="11">
        <v>0.45827172982647213</v>
      </c>
      <c r="AA265" s="4">
        <v>10.277173913043478</v>
      </c>
      <c r="AB265" s="4">
        <v>0</v>
      </c>
      <c r="AC265" s="11">
        <v>0</v>
      </c>
      <c r="AD265" s="4">
        <v>230.2271739130436</v>
      </c>
      <c r="AE265" s="4">
        <v>95.49347826086958</v>
      </c>
      <c r="AF265" s="11">
        <v>0.41477935309642161</v>
      </c>
      <c r="AG265" s="4">
        <v>39.239130434782609</v>
      </c>
      <c r="AH265" s="4">
        <v>0</v>
      </c>
      <c r="AI265" s="11">
        <v>0</v>
      </c>
      <c r="AJ265" s="4">
        <v>0</v>
      </c>
      <c r="AK265" s="4">
        <v>0</v>
      </c>
      <c r="AL265" s="11" t="s">
        <v>798</v>
      </c>
      <c r="AM265" s="1">
        <v>235207</v>
      </c>
      <c r="AN265" s="1">
        <v>5</v>
      </c>
      <c r="AX265"/>
      <c r="AY265"/>
    </row>
    <row r="266" spans="1:51" x14ac:dyDescent="0.25">
      <c r="A266" t="s">
        <v>433</v>
      </c>
      <c r="B266" t="s">
        <v>148</v>
      </c>
      <c r="C266" t="s">
        <v>665</v>
      </c>
      <c r="D266" t="s">
        <v>501</v>
      </c>
      <c r="E266" s="4">
        <v>38.858695652173914</v>
      </c>
      <c r="F266" s="4">
        <v>124.81847826086955</v>
      </c>
      <c r="G266" s="4">
        <v>0</v>
      </c>
      <c r="H266" s="11">
        <v>0</v>
      </c>
      <c r="I266" s="4">
        <v>107.61086956521737</v>
      </c>
      <c r="J266" s="4">
        <v>0</v>
      </c>
      <c r="K266" s="11">
        <v>0</v>
      </c>
      <c r="L266" s="4">
        <v>12.481521739130436</v>
      </c>
      <c r="M266" s="4">
        <v>0</v>
      </c>
      <c r="N266" s="11">
        <v>0</v>
      </c>
      <c r="O266" s="4">
        <v>6.1228260869565228</v>
      </c>
      <c r="P266" s="4">
        <v>0</v>
      </c>
      <c r="Q266" s="9">
        <v>0</v>
      </c>
      <c r="R266" s="4">
        <v>6.3586956521739131</v>
      </c>
      <c r="S266" s="4">
        <v>0</v>
      </c>
      <c r="T266" s="11">
        <v>0</v>
      </c>
      <c r="U266" s="4">
        <v>0</v>
      </c>
      <c r="V266" s="4">
        <v>0</v>
      </c>
      <c r="W266" s="11" t="s">
        <v>798</v>
      </c>
      <c r="X266" s="4">
        <v>40.773913043478252</v>
      </c>
      <c r="Y266" s="4">
        <v>0</v>
      </c>
      <c r="Z266" s="11">
        <v>0</v>
      </c>
      <c r="AA266" s="4">
        <v>10.848913043478261</v>
      </c>
      <c r="AB266" s="4">
        <v>0</v>
      </c>
      <c r="AC266" s="11">
        <v>0</v>
      </c>
      <c r="AD266" s="4">
        <v>60.714130434782604</v>
      </c>
      <c r="AE266" s="4">
        <v>0</v>
      </c>
      <c r="AF266" s="11">
        <v>0</v>
      </c>
      <c r="AG266" s="4">
        <v>0</v>
      </c>
      <c r="AH266" s="4">
        <v>0</v>
      </c>
      <c r="AI266" s="11" t="s">
        <v>798</v>
      </c>
      <c r="AJ266" s="4">
        <v>0</v>
      </c>
      <c r="AK266" s="4">
        <v>0</v>
      </c>
      <c r="AL266" s="11" t="s">
        <v>798</v>
      </c>
      <c r="AM266" s="1">
        <v>235322</v>
      </c>
      <c r="AN266" s="1">
        <v>5</v>
      </c>
      <c r="AX266"/>
      <c r="AY266"/>
    </row>
    <row r="267" spans="1:51" x14ac:dyDescent="0.25">
      <c r="A267" t="s">
        <v>433</v>
      </c>
      <c r="B267" t="s">
        <v>47</v>
      </c>
      <c r="C267" t="s">
        <v>615</v>
      </c>
      <c r="D267" t="s">
        <v>477</v>
      </c>
      <c r="E267" s="4">
        <v>63.945652173913047</v>
      </c>
      <c r="F267" s="4">
        <v>240.67076086956524</v>
      </c>
      <c r="G267" s="4">
        <v>0</v>
      </c>
      <c r="H267" s="11">
        <v>0</v>
      </c>
      <c r="I267" s="4">
        <v>212.04195652173911</v>
      </c>
      <c r="J267" s="4">
        <v>0</v>
      </c>
      <c r="K267" s="11">
        <v>0</v>
      </c>
      <c r="L267" s="4">
        <v>83.513695652173908</v>
      </c>
      <c r="M267" s="4">
        <v>0</v>
      </c>
      <c r="N267" s="11">
        <v>0</v>
      </c>
      <c r="O267" s="4">
        <v>60.058804347826069</v>
      </c>
      <c r="P267" s="4">
        <v>0</v>
      </c>
      <c r="Q267" s="9">
        <v>0</v>
      </c>
      <c r="R267" s="4">
        <v>19.020108695652176</v>
      </c>
      <c r="S267" s="4">
        <v>0</v>
      </c>
      <c r="T267" s="11">
        <v>0</v>
      </c>
      <c r="U267" s="4">
        <v>4.4347826086956523</v>
      </c>
      <c r="V267" s="4">
        <v>0</v>
      </c>
      <c r="W267" s="11">
        <v>0</v>
      </c>
      <c r="X267" s="4">
        <v>22.758695652173905</v>
      </c>
      <c r="Y267" s="4">
        <v>0</v>
      </c>
      <c r="Z267" s="11">
        <v>0</v>
      </c>
      <c r="AA267" s="4">
        <v>5.1739130434782608</v>
      </c>
      <c r="AB267" s="4">
        <v>0</v>
      </c>
      <c r="AC267" s="11">
        <v>0</v>
      </c>
      <c r="AD267" s="4">
        <v>117.2713043478261</v>
      </c>
      <c r="AE267" s="4">
        <v>0</v>
      </c>
      <c r="AF267" s="11">
        <v>0</v>
      </c>
      <c r="AG267" s="4">
        <v>11.953152173913043</v>
      </c>
      <c r="AH267" s="4">
        <v>0</v>
      </c>
      <c r="AI267" s="11">
        <v>0</v>
      </c>
      <c r="AJ267" s="4">
        <v>0</v>
      </c>
      <c r="AK267" s="4">
        <v>0</v>
      </c>
      <c r="AL267" s="11" t="s">
        <v>798</v>
      </c>
      <c r="AM267" s="1">
        <v>235072</v>
      </c>
      <c r="AN267" s="1">
        <v>5</v>
      </c>
      <c r="AX267"/>
      <c r="AY267"/>
    </row>
    <row r="268" spans="1:51" x14ac:dyDescent="0.25">
      <c r="A268" t="s">
        <v>433</v>
      </c>
      <c r="B268" t="s">
        <v>6</v>
      </c>
      <c r="C268" t="s">
        <v>586</v>
      </c>
      <c r="D268" t="s">
        <v>483</v>
      </c>
      <c r="E268" s="4">
        <v>71.315217391304344</v>
      </c>
      <c r="F268" s="4">
        <v>487.27250000000004</v>
      </c>
      <c r="G268" s="4">
        <v>0</v>
      </c>
      <c r="H268" s="11">
        <v>0</v>
      </c>
      <c r="I268" s="4">
        <v>444.89402173913044</v>
      </c>
      <c r="J268" s="4">
        <v>0</v>
      </c>
      <c r="K268" s="11">
        <v>0</v>
      </c>
      <c r="L268" s="4">
        <v>138.80510869565217</v>
      </c>
      <c r="M268" s="4">
        <v>0</v>
      </c>
      <c r="N268" s="11">
        <v>0</v>
      </c>
      <c r="O268" s="4">
        <v>101.15489130434783</v>
      </c>
      <c r="P268" s="4">
        <v>0</v>
      </c>
      <c r="Q268" s="9">
        <v>0</v>
      </c>
      <c r="R268" s="4">
        <v>32.959999999999994</v>
      </c>
      <c r="S268" s="4">
        <v>0</v>
      </c>
      <c r="T268" s="11">
        <v>0</v>
      </c>
      <c r="U268" s="4">
        <v>4.6902173913043477</v>
      </c>
      <c r="V268" s="4">
        <v>0</v>
      </c>
      <c r="W268" s="11">
        <v>0</v>
      </c>
      <c r="X268" s="4">
        <v>52.125</v>
      </c>
      <c r="Y268" s="4">
        <v>0</v>
      </c>
      <c r="Z268" s="11">
        <v>0</v>
      </c>
      <c r="AA268" s="4">
        <v>4.7282608695652177</v>
      </c>
      <c r="AB268" s="4">
        <v>0</v>
      </c>
      <c r="AC268" s="11">
        <v>0</v>
      </c>
      <c r="AD268" s="4">
        <v>291.61413043478262</v>
      </c>
      <c r="AE268" s="4">
        <v>0</v>
      </c>
      <c r="AF268" s="11">
        <v>0</v>
      </c>
      <c r="AG268" s="4">
        <v>0</v>
      </c>
      <c r="AH268" s="4">
        <v>0</v>
      </c>
      <c r="AI268" s="11" t="s">
        <v>798</v>
      </c>
      <c r="AJ268" s="4">
        <v>0</v>
      </c>
      <c r="AK268" s="4">
        <v>0</v>
      </c>
      <c r="AL268" s="11" t="s">
        <v>798</v>
      </c>
      <c r="AM268" s="1">
        <v>235002</v>
      </c>
      <c r="AN268" s="1">
        <v>5</v>
      </c>
      <c r="AX268"/>
      <c r="AY268"/>
    </row>
    <row r="269" spans="1:51" x14ac:dyDescent="0.25">
      <c r="A269" t="s">
        <v>433</v>
      </c>
      <c r="B269" t="s">
        <v>255</v>
      </c>
      <c r="C269" t="s">
        <v>629</v>
      </c>
      <c r="D269" t="s">
        <v>474</v>
      </c>
      <c r="E269" s="4">
        <v>85.75</v>
      </c>
      <c r="F269" s="4">
        <v>457.38380434782613</v>
      </c>
      <c r="G269" s="4">
        <v>109.70543478260871</v>
      </c>
      <c r="H269" s="11">
        <v>0.23985421814188493</v>
      </c>
      <c r="I269" s="4">
        <v>446.05586956521751</v>
      </c>
      <c r="J269" s="4">
        <v>109.35760869565219</v>
      </c>
      <c r="K269" s="11">
        <v>0.24516572061308364</v>
      </c>
      <c r="L269" s="4">
        <v>28.815652173913048</v>
      </c>
      <c r="M269" s="4">
        <v>5.2772826086956517</v>
      </c>
      <c r="N269" s="11">
        <v>0.18313944716035965</v>
      </c>
      <c r="O269" s="4">
        <v>17.487717391304351</v>
      </c>
      <c r="P269" s="4">
        <v>4.9294565217391302</v>
      </c>
      <c r="Q269" s="9">
        <v>0.28188107180816341</v>
      </c>
      <c r="R269" s="4">
        <v>5.5888043478260867</v>
      </c>
      <c r="S269" s="4">
        <v>0.34782608695652173</v>
      </c>
      <c r="T269" s="11">
        <v>6.223622537293113E-2</v>
      </c>
      <c r="U269" s="4">
        <v>5.7391304347826084</v>
      </c>
      <c r="V269" s="4">
        <v>0</v>
      </c>
      <c r="W269" s="11">
        <v>0</v>
      </c>
      <c r="X269" s="4">
        <v>170.78119565217389</v>
      </c>
      <c r="Y269" s="4">
        <v>22.025217391304345</v>
      </c>
      <c r="Z269" s="11">
        <v>0.12896746217986782</v>
      </c>
      <c r="AA269" s="4">
        <v>0</v>
      </c>
      <c r="AB269" s="4">
        <v>0</v>
      </c>
      <c r="AC269" s="11" t="s">
        <v>798</v>
      </c>
      <c r="AD269" s="4">
        <v>241.03804347826099</v>
      </c>
      <c r="AE269" s="4">
        <v>77.705434782608705</v>
      </c>
      <c r="AF269" s="11">
        <v>0.32237830037654158</v>
      </c>
      <c r="AG269" s="4">
        <v>12.051413043478263</v>
      </c>
      <c r="AH269" s="4">
        <v>0</v>
      </c>
      <c r="AI269" s="11">
        <v>0</v>
      </c>
      <c r="AJ269" s="4">
        <v>4.6974999999999998</v>
      </c>
      <c r="AK269" s="4">
        <v>4.6974999999999998</v>
      </c>
      <c r="AL269" s="11">
        <v>1</v>
      </c>
      <c r="AM269" s="1">
        <v>235500</v>
      </c>
      <c r="AN269" s="1">
        <v>5</v>
      </c>
      <c r="AX269"/>
      <c r="AY269"/>
    </row>
    <row r="270" spans="1:51" x14ac:dyDescent="0.25">
      <c r="A270" t="s">
        <v>433</v>
      </c>
      <c r="B270" t="s">
        <v>332</v>
      </c>
      <c r="C270" t="s">
        <v>617</v>
      </c>
      <c r="D270" t="s">
        <v>523</v>
      </c>
      <c r="E270" s="4">
        <v>20.336956521739129</v>
      </c>
      <c r="F270" s="4">
        <v>102.1304347826087</v>
      </c>
      <c r="G270" s="4">
        <v>0</v>
      </c>
      <c r="H270" s="11">
        <v>0</v>
      </c>
      <c r="I270" s="4">
        <v>89.625</v>
      </c>
      <c r="J270" s="4">
        <v>0</v>
      </c>
      <c r="K270" s="11">
        <v>0</v>
      </c>
      <c r="L270" s="4">
        <v>24.467391304347824</v>
      </c>
      <c r="M270" s="4">
        <v>0</v>
      </c>
      <c r="N270" s="11">
        <v>0</v>
      </c>
      <c r="O270" s="4">
        <v>14.358695652173912</v>
      </c>
      <c r="P270" s="4">
        <v>0</v>
      </c>
      <c r="Q270" s="9">
        <v>0</v>
      </c>
      <c r="R270" s="4">
        <v>5.0516304347826084</v>
      </c>
      <c r="S270" s="4">
        <v>0</v>
      </c>
      <c r="T270" s="11">
        <v>0</v>
      </c>
      <c r="U270" s="4">
        <v>5.0570652173913047</v>
      </c>
      <c r="V270" s="4">
        <v>0</v>
      </c>
      <c r="W270" s="11">
        <v>0</v>
      </c>
      <c r="X270" s="4">
        <v>10.176630434782609</v>
      </c>
      <c r="Y270" s="4">
        <v>0</v>
      </c>
      <c r="Z270" s="11">
        <v>0</v>
      </c>
      <c r="AA270" s="4">
        <v>2.3967391304347827</v>
      </c>
      <c r="AB270" s="4">
        <v>0</v>
      </c>
      <c r="AC270" s="11">
        <v>0</v>
      </c>
      <c r="AD270" s="4">
        <v>63.092391304347828</v>
      </c>
      <c r="AE270" s="4">
        <v>0</v>
      </c>
      <c r="AF270" s="11">
        <v>0</v>
      </c>
      <c r="AG270" s="4">
        <v>1.9972826086956521</v>
      </c>
      <c r="AH270" s="4">
        <v>0</v>
      </c>
      <c r="AI270" s="11">
        <v>0</v>
      </c>
      <c r="AJ270" s="4">
        <v>0</v>
      </c>
      <c r="AK270" s="4">
        <v>0</v>
      </c>
      <c r="AL270" s="11" t="s">
        <v>798</v>
      </c>
      <c r="AM270" s="1">
        <v>235611</v>
      </c>
      <c r="AN270" s="1">
        <v>5</v>
      </c>
      <c r="AX270"/>
      <c r="AY270"/>
    </row>
    <row r="271" spans="1:51" x14ac:dyDescent="0.25">
      <c r="A271" t="s">
        <v>433</v>
      </c>
      <c r="B271" t="s">
        <v>401</v>
      </c>
      <c r="C271" t="s">
        <v>745</v>
      </c>
      <c r="D271" t="s">
        <v>519</v>
      </c>
      <c r="E271" s="4">
        <v>46.760869565217391</v>
      </c>
      <c r="F271" s="4">
        <v>165.38065217391312</v>
      </c>
      <c r="G271" s="4">
        <v>0</v>
      </c>
      <c r="H271" s="11">
        <v>0</v>
      </c>
      <c r="I271" s="4">
        <v>142.9645652173914</v>
      </c>
      <c r="J271" s="4">
        <v>0</v>
      </c>
      <c r="K271" s="11">
        <v>0</v>
      </c>
      <c r="L271" s="4">
        <v>41.833695652173922</v>
      </c>
      <c r="M271" s="4">
        <v>0</v>
      </c>
      <c r="N271" s="11">
        <v>0</v>
      </c>
      <c r="O271" s="4">
        <v>24.073260869565221</v>
      </c>
      <c r="P271" s="4">
        <v>0</v>
      </c>
      <c r="Q271" s="9">
        <v>0</v>
      </c>
      <c r="R271" s="4">
        <v>16.945217391304347</v>
      </c>
      <c r="S271" s="4">
        <v>0</v>
      </c>
      <c r="T271" s="11">
        <v>0</v>
      </c>
      <c r="U271" s="4">
        <v>0.81521739130434778</v>
      </c>
      <c r="V271" s="4">
        <v>0</v>
      </c>
      <c r="W271" s="11">
        <v>0</v>
      </c>
      <c r="X271" s="4">
        <v>42.973260869565202</v>
      </c>
      <c r="Y271" s="4">
        <v>0</v>
      </c>
      <c r="Z271" s="11">
        <v>0</v>
      </c>
      <c r="AA271" s="4">
        <v>4.6556521739130448</v>
      </c>
      <c r="AB271" s="4">
        <v>0</v>
      </c>
      <c r="AC271" s="11">
        <v>0</v>
      </c>
      <c r="AD271" s="4">
        <v>75.918043478260955</v>
      </c>
      <c r="AE271" s="4">
        <v>0</v>
      </c>
      <c r="AF271" s="11">
        <v>0</v>
      </c>
      <c r="AG271" s="4">
        <v>0</v>
      </c>
      <c r="AH271" s="4">
        <v>0</v>
      </c>
      <c r="AI271" s="11" t="s">
        <v>798</v>
      </c>
      <c r="AJ271" s="4">
        <v>0</v>
      </c>
      <c r="AK271" s="4">
        <v>0</v>
      </c>
      <c r="AL271" s="11" t="s">
        <v>798</v>
      </c>
      <c r="AM271" s="1">
        <v>235721</v>
      </c>
      <c r="AN271" s="1">
        <v>5</v>
      </c>
      <c r="AX271"/>
      <c r="AY271"/>
    </row>
    <row r="272" spans="1:51" x14ac:dyDescent="0.25">
      <c r="A272" t="s">
        <v>433</v>
      </c>
      <c r="B272" t="s">
        <v>305</v>
      </c>
      <c r="C272" t="s">
        <v>726</v>
      </c>
      <c r="D272" t="s">
        <v>475</v>
      </c>
      <c r="E272" s="4">
        <v>52.880434782608695</v>
      </c>
      <c r="F272" s="4">
        <v>171.51608695652175</v>
      </c>
      <c r="G272" s="4">
        <v>0</v>
      </c>
      <c r="H272" s="11">
        <v>0</v>
      </c>
      <c r="I272" s="4">
        <v>156.28445652173914</v>
      </c>
      <c r="J272" s="4">
        <v>0</v>
      </c>
      <c r="K272" s="11">
        <v>0</v>
      </c>
      <c r="L272" s="4">
        <v>64.85108695652174</v>
      </c>
      <c r="M272" s="4">
        <v>0</v>
      </c>
      <c r="N272" s="11">
        <v>0</v>
      </c>
      <c r="O272" s="4">
        <v>49.619456521739131</v>
      </c>
      <c r="P272" s="4">
        <v>0</v>
      </c>
      <c r="Q272" s="9">
        <v>0</v>
      </c>
      <c r="R272" s="4">
        <v>9.7533695652173904</v>
      </c>
      <c r="S272" s="4">
        <v>0</v>
      </c>
      <c r="T272" s="11">
        <v>0</v>
      </c>
      <c r="U272" s="4">
        <v>5.4782608695652177</v>
      </c>
      <c r="V272" s="4">
        <v>0</v>
      </c>
      <c r="W272" s="11">
        <v>0</v>
      </c>
      <c r="X272" s="4">
        <v>10.851847826086956</v>
      </c>
      <c r="Y272" s="4">
        <v>0</v>
      </c>
      <c r="Z272" s="11">
        <v>0</v>
      </c>
      <c r="AA272" s="4">
        <v>0</v>
      </c>
      <c r="AB272" s="4">
        <v>0</v>
      </c>
      <c r="AC272" s="11" t="s">
        <v>798</v>
      </c>
      <c r="AD272" s="4">
        <v>74.646739130434796</v>
      </c>
      <c r="AE272" s="4">
        <v>0</v>
      </c>
      <c r="AF272" s="11">
        <v>0</v>
      </c>
      <c r="AG272" s="4">
        <v>21.166413043478261</v>
      </c>
      <c r="AH272" s="4">
        <v>0</v>
      </c>
      <c r="AI272" s="11">
        <v>0</v>
      </c>
      <c r="AJ272" s="4">
        <v>0</v>
      </c>
      <c r="AK272" s="4">
        <v>0</v>
      </c>
      <c r="AL272" s="11" t="s">
        <v>798</v>
      </c>
      <c r="AM272" s="1">
        <v>235569</v>
      </c>
      <c r="AN272" s="1">
        <v>5</v>
      </c>
      <c r="AX272"/>
      <c r="AY272"/>
    </row>
    <row r="273" spans="1:51" x14ac:dyDescent="0.25">
      <c r="A273" t="s">
        <v>433</v>
      </c>
      <c r="B273" t="s">
        <v>226</v>
      </c>
      <c r="C273" t="s">
        <v>580</v>
      </c>
      <c r="D273" t="s">
        <v>486</v>
      </c>
      <c r="E273" s="4">
        <v>20.901408450704224</v>
      </c>
      <c r="F273" s="4">
        <v>129.76901408450703</v>
      </c>
      <c r="G273" s="4">
        <v>10.030985915492959</v>
      </c>
      <c r="H273" s="11">
        <v>7.7298775722844507E-2</v>
      </c>
      <c r="I273" s="4">
        <v>116.02253521126761</v>
      </c>
      <c r="J273" s="4">
        <v>10.030985915492959</v>
      </c>
      <c r="K273" s="11">
        <v>8.6457220549674668E-2</v>
      </c>
      <c r="L273" s="4">
        <v>48.722535211267584</v>
      </c>
      <c r="M273" s="4">
        <v>5.0746478873239438</v>
      </c>
      <c r="N273" s="11">
        <v>0.10415401959934095</v>
      </c>
      <c r="O273" s="4">
        <v>34.976056338028151</v>
      </c>
      <c r="P273" s="4">
        <v>5.0746478873239438</v>
      </c>
      <c r="Q273" s="9">
        <v>0.14508919582813201</v>
      </c>
      <c r="R273" s="4">
        <v>8.225352112676056</v>
      </c>
      <c r="S273" s="4">
        <v>0</v>
      </c>
      <c r="T273" s="11">
        <v>0</v>
      </c>
      <c r="U273" s="4">
        <v>5.52112676056338</v>
      </c>
      <c r="V273" s="4">
        <v>0</v>
      </c>
      <c r="W273" s="11">
        <v>0</v>
      </c>
      <c r="X273" s="4">
        <v>1.2126760563380283</v>
      </c>
      <c r="Y273" s="4">
        <v>0</v>
      </c>
      <c r="Z273" s="11">
        <v>0</v>
      </c>
      <c r="AA273" s="4">
        <v>0</v>
      </c>
      <c r="AB273" s="4">
        <v>0</v>
      </c>
      <c r="AC273" s="11" t="s">
        <v>798</v>
      </c>
      <c r="AD273" s="4">
        <v>79.833802816901439</v>
      </c>
      <c r="AE273" s="4">
        <v>4.9563380281690144</v>
      </c>
      <c r="AF273" s="11">
        <v>6.2083201016195598E-2</v>
      </c>
      <c r="AG273" s="4">
        <v>0</v>
      </c>
      <c r="AH273" s="4">
        <v>0</v>
      </c>
      <c r="AI273" s="11" t="s">
        <v>798</v>
      </c>
      <c r="AJ273" s="4">
        <v>0</v>
      </c>
      <c r="AK273" s="4">
        <v>0</v>
      </c>
      <c r="AL273" s="11" t="s">
        <v>798</v>
      </c>
      <c r="AM273" s="1">
        <v>235460</v>
      </c>
      <c r="AN273" s="1">
        <v>5</v>
      </c>
      <c r="AX273"/>
      <c r="AY273"/>
    </row>
    <row r="274" spans="1:51" x14ac:dyDescent="0.25">
      <c r="A274" t="s">
        <v>433</v>
      </c>
      <c r="B274" t="s">
        <v>2</v>
      </c>
      <c r="C274" t="s">
        <v>601</v>
      </c>
      <c r="D274" t="s">
        <v>470</v>
      </c>
      <c r="E274" s="4">
        <v>48.347826086956523</v>
      </c>
      <c r="F274" s="4">
        <v>243.88021739130431</v>
      </c>
      <c r="G274" s="4">
        <v>47.8116304347826</v>
      </c>
      <c r="H274" s="11">
        <v>0.19604554623661472</v>
      </c>
      <c r="I274" s="4">
        <v>243.88021739130431</v>
      </c>
      <c r="J274" s="4">
        <v>47.8116304347826</v>
      </c>
      <c r="K274" s="11">
        <v>0.19604554623661472</v>
      </c>
      <c r="L274" s="4">
        <v>28.713695652173922</v>
      </c>
      <c r="M274" s="4">
        <v>7.0001086956521714</v>
      </c>
      <c r="N274" s="11">
        <v>0.24378988969057319</v>
      </c>
      <c r="O274" s="4">
        <v>28.713695652173922</v>
      </c>
      <c r="P274" s="4">
        <v>7.0001086956521714</v>
      </c>
      <c r="Q274" s="9">
        <v>0.24378988969057319</v>
      </c>
      <c r="R274" s="4">
        <v>0</v>
      </c>
      <c r="S274" s="4">
        <v>0</v>
      </c>
      <c r="T274" s="11" t="s">
        <v>798</v>
      </c>
      <c r="U274" s="4">
        <v>0</v>
      </c>
      <c r="V274" s="4">
        <v>0</v>
      </c>
      <c r="W274" s="11" t="s">
        <v>798</v>
      </c>
      <c r="X274" s="4">
        <v>45.082717391304342</v>
      </c>
      <c r="Y274" s="4">
        <v>13.283369565217388</v>
      </c>
      <c r="Z274" s="11">
        <v>0.29464438556180544</v>
      </c>
      <c r="AA274" s="4">
        <v>0</v>
      </c>
      <c r="AB274" s="4">
        <v>0</v>
      </c>
      <c r="AC274" s="11" t="s">
        <v>798</v>
      </c>
      <c r="AD274" s="4">
        <v>118.80141304347823</v>
      </c>
      <c r="AE274" s="4">
        <v>27.528152173913039</v>
      </c>
      <c r="AF274" s="11">
        <v>0.23171569654511137</v>
      </c>
      <c r="AG274" s="4">
        <v>0</v>
      </c>
      <c r="AH274" s="4">
        <v>0</v>
      </c>
      <c r="AI274" s="11" t="s">
        <v>798</v>
      </c>
      <c r="AJ274" s="4">
        <v>51.282391304347811</v>
      </c>
      <c r="AK274" s="4">
        <v>0</v>
      </c>
      <c r="AL274" s="11" t="s">
        <v>798</v>
      </c>
      <c r="AM274" s="1">
        <v>235038</v>
      </c>
      <c r="AN274" s="1">
        <v>5</v>
      </c>
      <c r="AX274"/>
      <c r="AY274"/>
    </row>
    <row r="275" spans="1:51" x14ac:dyDescent="0.25">
      <c r="A275" t="s">
        <v>433</v>
      </c>
      <c r="B275" t="s">
        <v>299</v>
      </c>
      <c r="C275" t="s">
        <v>713</v>
      </c>
      <c r="D275" t="s">
        <v>474</v>
      </c>
      <c r="E275" s="4">
        <v>44.652173913043477</v>
      </c>
      <c r="F275" s="4">
        <v>103.40869565217389</v>
      </c>
      <c r="G275" s="4">
        <v>0.17391304347826086</v>
      </c>
      <c r="H275" s="11">
        <v>1.6818028927009757E-3</v>
      </c>
      <c r="I275" s="4">
        <v>91.656521739130426</v>
      </c>
      <c r="J275" s="4">
        <v>0.17391304347826086</v>
      </c>
      <c r="K275" s="11">
        <v>1.897443195294341E-3</v>
      </c>
      <c r="L275" s="4">
        <v>8.0923913043478262</v>
      </c>
      <c r="M275" s="4">
        <v>0.17391304347826086</v>
      </c>
      <c r="N275" s="11">
        <v>2.1490933512424443E-2</v>
      </c>
      <c r="O275" s="4">
        <v>0.34239130434782611</v>
      </c>
      <c r="P275" s="4">
        <v>0.17391304347826086</v>
      </c>
      <c r="Q275" s="9">
        <v>0.50793650793650791</v>
      </c>
      <c r="R275" s="4">
        <v>2.3586956521739131</v>
      </c>
      <c r="S275" s="4">
        <v>0</v>
      </c>
      <c r="T275" s="11">
        <v>0</v>
      </c>
      <c r="U275" s="4">
        <v>5.3913043478260869</v>
      </c>
      <c r="V275" s="4">
        <v>0</v>
      </c>
      <c r="W275" s="11">
        <v>0</v>
      </c>
      <c r="X275" s="4">
        <v>52.36521739130432</v>
      </c>
      <c r="Y275" s="4">
        <v>0</v>
      </c>
      <c r="Z275" s="11">
        <v>0</v>
      </c>
      <c r="AA275" s="4">
        <v>4.0021739130434772</v>
      </c>
      <c r="AB275" s="4">
        <v>0</v>
      </c>
      <c r="AC275" s="11">
        <v>0</v>
      </c>
      <c r="AD275" s="4">
        <v>38.948913043478271</v>
      </c>
      <c r="AE275" s="4">
        <v>0</v>
      </c>
      <c r="AF275" s="11">
        <v>0</v>
      </c>
      <c r="AG275" s="4">
        <v>0</v>
      </c>
      <c r="AH275" s="4">
        <v>0</v>
      </c>
      <c r="AI275" s="11" t="s">
        <v>798</v>
      </c>
      <c r="AJ275" s="4">
        <v>0</v>
      </c>
      <c r="AK275" s="4">
        <v>0</v>
      </c>
      <c r="AL275" s="11" t="s">
        <v>798</v>
      </c>
      <c r="AM275" s="1">
        <v>235559</v>
      </c>
      <c r="AN275" s="1">
        <v>5</v>
      </c>
      <c r="AX275"/>
      <c r="AY275"/>
    </row>
    <row r="276" spans="1:51" x14ac:dyDescent="0.25">
      <c r="A276" t="s">
        <v>433</v>
      </c>
      <c r="B276" t="s">
        <v>67</v>
      </c>
      <c r="C276" t="s">
        <v>626</v>
      </c>
      <c r="D276" t="s">
        <v>473</v>
      </c>
      <c r="E276" s="4">
        <v>79.543478260869563</v>
      </c>
      <c r="F276" s="4">
        <v>333.18358695652182</v>
      </c>
      <c r="G276" s="4">
        <v>0</v>
      </c>
      <c r="H276" s="11">
        <v>0</v>
      </c>
      <c r="I276" s="4">
        <v>311.53141304347832</v>
      </c>
      <c r="J276" s="4">
        <v>0</v>
      </c>
      <c r="K276" s="11">
        <v>0</v>
      </c>
      <c r="L276" s="4">
        <v>106.14130434782609</v>
      </c>
      <c r="M276" s="4">
        <v>0</v>
      </c>
      <c r="N276" s="11">
        <v>0</v>
      </c>
      <c r="O276" s="4">
        <v>84.489130434782609</v>
      </c>
      <c r="P276" s="4">
        <v>0</v>
      </c>
      <c r="Q276" s="9">
        <v>0</v>
      </c>
      <c r="R276" s="4">
        <v>16.260869565217391</v>
      </c>
      <c r="S276" s="4">
        <v>0</v>
      </c>
      <c r="T276" s="11">
        <v>0</v>
      </c>
      <c r="U276" s="4">
        <v>5.3913043478260869</v>
      </c>
      <c r="V276" s="4">
        <v>0</v>
      </c>
      <c r="W276" s="11">
        <v>0</v>
      </c>
      <c r="X276" s="4">
        <v>38.265108695652167</v>
      </c>
      <c r="Y276" s="4">
        <v>0</v>
      </c>
      <c r="Z276" s="11">
        <v>0</v>
      </c>
      <c r="AA276" s="4">
        <v>0</v>
      </c>
      <c r="AB276" s="4">
        <v>0</v>
      </c>
      <c r="AC276" s="11" t="s">
        <v>798</v>
      </c>
      <c r="AD276" s="4">
        <v>188.77717391304353</v>
      </c>
      <c r="AE276" s="4">
        <v>0</v>
      </c>
      <c r="AF276" s="11">
        <v>0</v>
      </c>
      <c r="AG276" s="4">
        <v>0</v>
      </c>
      <c r="AH276" s="4">
        <v>0</v>
      </c>
      <c r="AI276" s="11" t="s">
        <v>798</v>
      </c>
      <c r="AJ276" s="4">
        <v>0</v>
      </c>
      <c r="AK276" s="4">
        <v>0</v>
      </c>
      <c r="AL276" s="11" t="s">
        <v>798</v>
      </c>
      <c r="AM276" s="1">
        <v>235164</v>
      </c>
      <c r="AN276" s="1">
        <v>5</v>
      </c>
      <c r="AX276"/>
      <c r="AY276"/>
    </row>
    <row r="277" spans="1:51" x14ac:dyDescent="0.25">
      <c r="A277" t="s">
        <v>433</v>
      </c>
      <c r="B277" t="s">
        <v>46</v>
      </c>
      <c r="C277" t="s">
        <v>614</v>
      </c>
      <c r="D277" t="s">
        <v>510</v>
      </c>
      <c r="E277" s="4">
        <v>75.576086956521735</v>
      </c>
      <c r="F277" s="4">
        <v>346.06250000000011</v>
      </c>
      <c r="G277" s="4">
        <v>12.800869565217385</v>
      </c>
      <c r="H277" s="11">
        <v>3.6990051118562052E-2</v>
      </c>
      <c r="I277" s="4">
        <v>328.57586956521743</v>
      </c>
      <c r="J277" s="4">
        <v>12.800869565217385</v>
      </c>
      <c r="K277" s="11">
        <v>3.8958641674313829E-2</v>
      </c>
      <c r="L277" s="4">
        <v>60.183804347826076</v>
      </c>
      <c r="M277" s="4">
        <v>0</v>
      </c>
      <c r="N277" s="11">
        <v>0</v>
      </c>
      <c r="O277" s="4">
        <v>42.697173913043464</v>
      </c>
      <c r="P277" s="4">
        <v>0</v>
      </c>
      <c r="Q277" s="9">
        <v>0</v>
      </c>
      <c r="R277" s="4">
        <v>13.492065217391303</v>
      </c>
      <c r="S277" s="4">
        <v>0</v>
      </c>
      <c r="T277" s="11">
        <v>0</v>
      </c>
      <c r="U277" s="4">
        <v>3.9945652173913042</v>
      </c>
      <c r="V277" s="4">
        <v>0</v>
      </c>
      <c r="W277" s="11">
        <v>0</v>
      </c>
      <c r="X277" s="4">
        <v>71.96293478260867</v>
      </c>
      <c r="Y277" s="4">
        <v>0</v>
      </c>
      <c r="Z277" s="11">
        <v>0</v>
      </c>
      <c r="AA277" s="4">
        <v>0</v>
      </c>
      <c r="AB277" s="4">
        <v>0</v>
      </c>
      <c r="AC277" s="11" t="s">
        <v>798</v>
      </c>
      <c r="AD277" s="4">
        <v>213.91576086956533</v>
      </c>
      <c r="AE277" s="4">
        <v>12.800869565217385</v>
      </c>
      <c r="AF277" s="11">
        <v>5.984070324309898E-2</v>
      </c>
      <c r="AG277" s="4">
        <v>0</v>
      </c>
      <c r="AH277" s="4">
        <v>0</v>
      </c>
      <c r="AI277" s="11" t="s">
        <v>798</v>
      </c>
      <c r="AJ277" s="4">
        <v>0</v>
      </c>
      <c r="AK277" s="4">
        <v>0</v>
      </c>
      <c r="AL277" s="11" t="s">
        <v>798</v>
      </c>
      <c r="AM277" s="1">
        <v>235069</v>
      </c>
      <c r="AN277" s="1">
        <v>5</v>
      </c>
      <c r="AX277"/>
      <c r="AY277"/>
    </row>
    <row r="278" spans="1:51" x14ac:dyDescent="0.25">
      <c r="A278" t="s">
        <v>433</v>
      </c>
      <c r="B278" t="s">
        <v>353</v>
      </c>
      <c r="C278" t="s">
        <v>703</v>
      </c>
      <c r="D278" t="s">
        <v>504</v>
      </c>
      <c r="E278" s="4">
        <v>33.445652173913047</v>
      </c>
      <c r="F278" s="4">
        <v>108.54108695652174</v>
      </c>
      <c r="G278" s="4">
        <v>2.3586956521739131</v>
      </c>
      <c r="H278" s="11">
        <v>2.1730901341707909E-2</v>
      </c>
      <c r="I278" s="4">
        <v>98.08608695652174</v>
      </c>
      <c r="J278" s="4">
        <v>2.3586956521739131</v>
      </c>
      <c r="K278" s="11">
        <v>2.4047198999991134E-2</v>
      </c>
      <c r="L278" s="4">
        <v>24.825652173913042</v>
      </c>
      <c r="M278" s="4">
        <v>1.7771739130434783</v>
      </c>
      <c r="N278" s="11">
        <v>7.1586192402669058E-2</v>
      </c>
      <c r="O278" s="4">
        <v>14.370652173913042</v>
      </c>
      <c r="P278" s="4">
        <v>1.7771739130434783</v>
      </c>
      <c r="Q278" s="9">
        <v>0.12366689357839802</v>
      </c>
      <c r="R278" s="4">
        <v>5.4223913043478262</v>
      </c>
      <c r="S278" s="4">
        <v>0</v>
      </c>
      <c r="T278" s="11">
        <v>0</v>
      </c>
      <c r="U278" s="4">
        <v>5.0326086956521738</v>
      </c>
      <c r="V278" s="4">
        <v>0</v>
      </c>
      <c r="W278" s="11">
        <v>0</v>
      </c>
      <c r="X278" s="4">
        <v>23.172717391304353</v>
      </c>
      <c r="Y278" s="4">
        <v>0.24456521739130435</v>
      </c>
      <c r="Z278" s="11">
        <v>1.0554015451078619E-2</v>
      </c>
      <c r="AA278" s="4">
        <v>0</v>
      </c>
      <c r="AB278" s="4">
        <v>0</v>
      </c>
      <c r="AC278" s="11" t="s">
        <v>798</v>
      </c>
      <c r="AD278" s="4">
        <v>32.069782608695654</v>
      </c>
      <c r="AE278" s="4">
        <v>0.24456521739130435</v>
      </c>
      <c r="AF278" s="11">
        <v>7.6260329037899687E-3</v>
      </c>
      <c r="AG278" s="4">
        <v>28.472934782608693</v>
      </c>
      <c r="AH278" s="4">
        <v>9.2391304347826081E-2</v>
      </c>
      <c r="AI278" s="11">
        <v>3.2448816763440491E-3</v>
      </c>
      <c r="AJ278" s="4">
        <v>0</v>
      </c>
      <c r="AK278" s="4">
        <v>0</v>
      </c>
      <c r="AL278" s="11" t="s">
        <v>798</v>
      </c>
      <c r="AM278" s="1">
        <v>235637</v>
      </c>
      <c r="AN278" s="1">
        <v>5</v>
      </c>
      <c r="AX278"/>
      <c r="AY278"/>
    </row>
    <row r="279" spans="1:51" x14ac:dyDescent="0.25">
      <c r="A279" t="s">
        <v>433</v>
      </c>
      <c r="B279" t="s">
        <v>45</v>
      </c>
      <c r="C279" t="s">
        <v>613</v>
      </c>
      <c r="D279" t="s">
        <v>509</v>
      </c>
      <c r="E279" s="4">
        <v>123.77173913043478</v>
      </c>
      <c r="F279" s="4">
        <v>539.05869565217392</v>
      </c>
      <c r="G279" s="4">
        <v>0</v>
      </c>
      <c r="H279" s="11">
        <v>0</v>
      </c>
      <c r="I279" s="4">
        <v>483.90108695652174</v>
      </c>
      <c r="J279" s="4">
        <v>0</v>
      </c>
      <c r="K279" s="11">
        <v>0</v>
      </c>
      <c r="L279" s="4">
        <v>148.32608695652175</v>
      </c>
      <c r="M279" s="4">
        <v>0</v>
      </c>
      <c r="N279" s="11">
        <v>0</v>
      </c>
      <c r="O279" s="4">
        <v>98.567391304347836</v>
      </c>
      <c r="P279" s="4">
        <v>0</v>
      </c>
      <c r="Q279" s="9">
        <v>0</v>
      </c>
      <c r="R279" s="4">
        <v>44.541304347826092</v>
      </c>
      <c r="S279" s="4">
        <v>0</v>
      </c>
      <c r="T279" s="11">
        <v>0</v>
      </c>
      <c r="U279" s="4">
        <v>5.2173913043478262</v>
      </c>
      <c r="V279" s="4">
        <v>0</v>
      </c>
      <c r="W279" s="11">
        <v>0</v>
      </c>
      <c r="X279" s="4">
        <v>50.616304347826095</v>
      </c>
      <c r="Y279" s="4">
        <v>0</v>
      </c>
      <c r="Z279" s="11">
        <v>0</v>
      </c>
      <c r="AA279" s="4">
        <v>5.3989130434782622</v>
      </c>
      <c r="AB279" s="4">
        <v>0</v>
      </c>
      <c r="AC279" s="11">
        <v>0</v>
      </c>
      <c r="AD279" s="4">
        <v>334.71739130434781</v>
      </c>
      <c r="AE279" s="4">
        <v>0</v>
      </c>
      <c r="AF279" s="11">
        <v>0</v>
      </c>
      <c r="AG279" s="4">
        <v>0</v>
      </c>
      <c r="AH279" s="4">
        <v>0</v>
      </c>
      <c r="AI279" s="11" t="s">
        <v>798</v>
      </c>
      <c r="AJ279" s="4">
        <v>0</v>
      </c>
      <c r="AK279" s="4">
        <v>0</v>
      </c>
      <c r="AL279" s="11" t="s">
        <v>798</v>
      </c>
      <c r="AM279" s="1">
        <v>235067</v>
      </c>
      <c r="AN279" s="1">
        <v>5</v>
      </c>
      <c r="AX279"/>
      <c r="AY279"/>
    </row>
    <row r="280" spans="1:51" x14ac:dyDescent="0.25">
      <c r="A280" t="s">
        <v>433</v>
      </c>
      <c r="B280" t="s">
        <v>238</v>
      </c>
      <c r="C280" t="s">
        <v>602</v>
      </c>
      <c r="D280" t="s">
        <v>501</v>
      </c>
      <c r="E280" s="4">
        <v>89.771739130434781</v>
      </c>
      <c r="F280" s="4">
        <v>421.6930434782609</v>
      </c>
      <c r="G280" s="4">
        <v>88.016304347826079</v>
      </c>
      <c r="H280" s="11">
        <v>0.2087212623235116</v>
      </c>
      <c r="I280" s="4">
        <v>392.25010869565222</v>
      </c>
      <c r="J280" s="4">
        <v>88.016304347826079</v>
      </c>
      <c r="K280" s="11">
        <v>0.22438822168974371</v>
      </c>
      <c r="L280" s="4">
        <v>63.622282608695649</v>
      </c>
      <c r="M280" s="4">
        <v>3.402173913043478</v>
      </c>
      <c r="N280" s="11">
        <v>5.3474565412377738E-2</v>
      </c>
      <c r="O280" s="4">
        <v>49.559782608695649</v>
      </c>
      <c r="P280" s="4">
        <v>3.402173913043478</v>
      </c>
      <c r="Q280" s="9">
        <v>6.8647878056804473E-2</v>
      </c>
      <c r="R280" s="4">
        <v>8.6711956521739122</v>
      </c>
      <c r="S280" s="4">
        <v>0</v>
      </c>
      <c r="T280" s="11">
        <v>0</v>
      </c>
      <c r="U280" s="4">
        <v>5.3913043478260869</v>
      </c>
      <c r="V280" s="4">
        <v>0</v>
      </c>
      <c r="W280" s="11">
        <v>0</v>
      </c>
      <c r="X280" s="4">
        <v>159.92934782608697</v>
      </c>
      <c r="Y280" s="4">
        <v>11.820652173913043</v>
      </c>
      <c r="Z280" s="11">
        <v>7.3911713732286666E-2</v>
      </c>
      <c r="AA280" s="4">
        <v>15.380434782608695</v>
      </c>
      <c r="AB280" s="4">
        <v>0</v>
      </c>
      <c r="AC280" s="11">
        <v>0</v>
      </c>
      <c r="AD280" s="4">
        <v>182.76097826086959</v>
      </c>
      <c r="AE280" s="4">
        <v>72.793478260869563</v>
      </c>
      <c r="AF280" s="11">
        <v>0.39829879963197351</v>
      </c>
      <c r="AG280" s="4">
        <v>0</v>
      </c>
      <c r="AH280" s="4">
        <v>0</v>
      </c>
      <c r="AI280" s="11" t="s">
        <v>798</v>
      </c>
      <c r="AJ280" s="4">
        <v>0</v>
      </c>
      <c r="AK280" s="4">
        <v>0</v>
      </c>
      <c r="AL280" s="11" t="s">
        <v>798</v>
      </c>
      <c r="AM280" s="1">
        <v>235477</v>
      </c>
      <c r="AN280" s="1">
        <v>5</v>
      </c>
      <c r="AX280"/>
      <c r="AY280"/>
    </row>
    <row r="281" spans="1:51" x14ac:dyDescent="0.25">
      <c r="A281" t="s">
        <v>433</v>
      </c>
      <c r="B281" t="s">
        <v>244</v>
      </c>
      <c r="C281" t="s">
        <v>649</v>
      </c>
      <c r="D281" t="s">
        <v>519</v>
      </c>
      <c r="E281" s="4">
        <v>91.054347826086953</v>
      </c>
      <c r="F281" s="4">
        <v>418.98206521739132</v>
      </c>
      <c r="G281" s="4">
        <v>26.217391304347824</v>
      </c>
      <c r="H281" s="11">
        <v>6.2574018032835785E-2</v>
      </c>
      <c r="I281" s="4">
        <v>393.6885869565217</v>
      </c>
      <c r="J281" s="4">
        <v>26.217391304347824</v>
      </c>
      <c r="K281" s="11">
        <v>6.6594237610558993E-2</v>
      </c>
      <c r="L281" s="4">
        <v>85.567934782608688</v>
      </c>
      <c r="M281" s="4">
        <v>0</v>
      </c>
      <c r="N281" s="11">
        <v>0</v>
      </c>
      <c r="O281" s="4">
        <v>64.160326086956516</v>
      </c>
      <c r="P281" s="4">
        <v>0</v>
      </c>
      <c r="Q281" s="9">
        <v>0</v>
      </c>
      <c r="R281" s="4">
        <v>16.146739130434781</v>
      </c>
      <c r="S281" s="4">
        <v>0</v>
      </c>
      <c r="T281" s="11">
        <v>0</v>
      </c>
      <c r="U281" s="4">
        <v>5.2608695652173916</v>
      </c>
      <c r="V281" s="4">
        <v>0</v>
      </c>
      <c r="W281" s="11">
        <v>0</v>
      </c>
      <c r="X281" s="4">
        <v>118.11054347826087</v>
      </c>
      <c r="Y281" s="4">
        <v>0</v>
      </c>
      <c r="Z281" s="11">
        <v>0</v>
      </c>
      <c r="AA281" s="4">
        <v>3.8858695652173911</v>
      </c>
      <c r="AB281" s="4">
        <v>0</v>
      </c>
      <c r="AC281" s="11">
        <v>0</v>
      </c>
      <c r="AD281" s="4">
        <v>211.41771739130436</v>
      </c>
      <c r="AE281" s="4">
        <v>26.217391304347824</v>
      </c>
      <c r="AF281" s="11">
        <v>0.1240075412214537</v>
      </c>
      <c r="AG281" s="4">
        <v>0</v>
      </c>
      <c r="AH281" s="4">
        <v>0</v>
      </c>
      <c r="AI281" s="11" t="s">
        <v>798</v>
      </c>
      <c r="AJ281" s="4">
        <v>0</v>
      </c>
      <c r="AK281" s="4">
        <v>0</v>
      </c>
      <c r="AL281" s="11" t="s">
        <v>798</v>
      </c>
      <c r="AM281" s="1">
        <v>235484</v>
      </c>
      <c r="AN281" s="1">
        <v>5</v>
      </c>
      <c r="AX281"/>
      <c r="AY281"/>
    </row>
    <row r="282" spans="1:51" x14ac:dyDescent="0.25">
      <c r="A282" t="s">
        <v>433</v>
      </c>
      <c r="B282" t="s">
        <v>343</v>
      </c>
      <c r="C282" t="s">
        <v>598</v>
      </c>
      <c r="D282" t="s">
        <v>499</v>
      </c>
      <c r="E282" s="4">
        <v>57.95774647887324</v>
      </c>
      <c r="F282" s="4">
        <v>256.37887323943664</v>
      </c>
      <c r="G282" s="4">
        <v>0</v>
      </c>
      <c r="H282" s="11">
        <v>0</v>
      </c>
      <c r="I282" s="4">
        <v>230.80422535211267</v>
      </c>
      <c r="J282" s="4">
        <v>0</v>
      </c>
      <c r="K282" s="11">
        <v>0</v>
      </c>
      <c r="L282" s="4">
        <v>58.219014084507045</v>
      </c>
      <c r="M282" s="4">
        <v>0</v>
      </c>
      <c r="N282" s="11">
        <v>0</v>
      </c>
      <c r="O282" s="4">
        <v>42.69084507042254</v>
      </c>
      <c r="P282" s="4">
        <v>0</v>
      </c>
      <c r="Q282" s="9">
        <v>0</v>
      </c>
      <c r="R282" s="4">
        <v>11.93661971830986</v>
      </c>
      <c r="S282" s="4">
        <v>0</v>
      </c>
      <c r="T282" s="11">
        <v>0</v>
      </c>
      <c r="U282" s="4">
        <v>3.591549295774648</v>
      </c>
      <c r="V282" s="4">
        <v>0</v>
      </c>
      <c r="W282" s="11">
        <v>0</v>
      </c>
      <c r="X282" s="4">
        <v>2.017605633802817</v>
      </c>
      <c r="Y282" s="4">
        <v>0</v>
      </c>
      <c r="Z282" s="11">
        <v>0</v>
      </c>
      <c r="AA282" s="4">
        <v>10.046478873239437</v>
      </c>
      <c r="AB282" s="4">
        <v>0</v>
      </c>
      <c r="AC282" s="11">
        <v>0</v>
      </c>
      <c r="AD282" s="4">
        <v>186.09577464788731</v>
      </c>
      <c r="AE282" s="4">
        <v>0</v>
      </c>
      <c r="AF282" s="11">
        <v>0</v>
      </c>
      <c r="AG282" s="4">
        <v>0</v>
      </c>
      <c r="AH282" s="4">
        <v>0</v>
      </c>
      <c r="AI282" s="11" t="s">
        <v>798</v>
      </c>
      <c r="AJ282" s="4">
        <v>0</v>
      </c>
      <c r="AK282" s="4">
        <v>0</v>
      </c>
      <c r="AL282" s="11" t="s">
        <v>798</v>
      </c>
      <c r="AM282" s="1">
        <v>235624</v>
      </c>
      <c r="AN282" s="1">
        <v>5</v>
      </c>
      <c r="AX282"/>
      <c r="AY282"/>
    </row>
    <row r="283" spans="1:51" x14ac:dyDescent="0.25">
      <c r="A283" t="s">
        <v>433</v>
      </c>
      <c r="B283" t="s">
        <v>141</v>
      </c>
      <c r="C283" t="s">
        <v>601</v>
      </c>
      <c r="D283" t="s">
        <v>470</v>
      </c>
      <c r="E283" s="4">
        <v>57.565217391304351</v>
      </c>
      <c r="F283" s="4">
        <v>255.1733695652174</v>
      </c>
      <c r="G283" s="4">
        <v>7.5836956521739136</v>
      </c>
      <c r="H283" s="11">
        <v>2.9719777048426158E-2</v>
      </c>
      <c r="I283" s="4">
        <v>243.18423913043478</v>
      </c>
      <c r="J283" s="4">
        <v>7.5836956521739136</v>
      </c>
      <c r="K283" s="11">
        <v>3.1184980076386891E-2</v>
      </c>
      <c r="L283" s="4">
        <v>30.945652173913043</v>
      </c>
      <c r="M283" s="4">
        <v>0</v>
      </c>
      <c r="N283" s="11">
        <v>0</v>
      </c>
      <c r="O283" s="4">
        <v>18.956521739130434</v>
      </c>
      <c r="P283" s="4">
        <v>0</v>
      </c>
      <c r="Q283" s="9">
        <v>0</v>
      </c>
      <c r="R283" s="4">
        <v>11.989130434782609</v>
      </c>
      <c r="S283" s="4">
        <v>0</v>
      </c>
      <c r="T283" s="11">
        <v>0</v>
      </c>
      <c r="U283" s="4">
        <v>0</v>
      </c>
      <c r="V283" s="4">
        <v>0</v>
      </c>
      <c r="W283" s="11" t="s">
        <v>798</v>
      </c>
      <c r="X283" s="4">
        <v>58.160326086956523</v>
      </c>
      <c r="Y283" s="4">
        <v>1.125</v>
      </c>
      <c r="Z283" s="11">
        <v>1.934308274540952E-2</v>
      </c>
      <c r="AA283" s="4">
        <v>0</v>
      </c>
      <c r="AB283" s="4">
        <v>0</v>
      </c>
      <c r="AC283" s="11" t="s">
        <v>798</v>
      </c>
      <c r="AD283" s="4">
        <v>166.06739130434784</v>
      </c>
      <c r="AE283" s="4">
        <v>6.4586956521739136</v>
      </c>
      <c r="AF283" s="11">
        <v>3.8892016075192104E-2</v>
      </c>
      <c r="AG283" s="4">
        <v>0</v>
      </c>
      <c r="AH283" s="4">
        <v>0</v>
      </c>
      <c r="AI283" s="11" t="s">
        <v>798</v>
      </c>
      <c r="AJ283" s="4">
        <v>0</v>
      </c>
      <c r="AK283" s="4">
        <v>0</v>
      </c>
      <c r="AL283" s="11" t="s">
        <v>798</v>
      </c>
      <c r="AM283" s="1">
        <v>235310</v>
      </c>
      <c r="AN283" s="1">
        <v>5</v>
      </c>
      <c r="AX283"/>
      <c r="AY283"/>
    </row>
    <row r="284" spans="1:51" x14ac:dyDescent="0.25">
      <c r="A284" t="s">
        <v>433</v>
      </c>
      <c r="B284" t="s">
        <v>269</v>
      </c>
      <c r="C284" t="s">
        <v>566</v>
      </c>
      <c r="D284" t="s">
        <v>465</v>
      </c>
      <c r="E284" s="4">
        <v>68.782608695652172</v>
      </c>
      <c r="F284" s="4">
        <v>237.41369565217391</v>
      </c>
      <c r="G284" s="4">
        <v>31.282173913043469</v>
      </c>
      <c r="H284" s="11">
        <v>0.13176229714596513</v>
      </c>
      <c r="I284" s="4">
        <v>224.38141304347826</v>
      </c>
      <c r="J284" s="4">
        <v>28.945543478260863</v>
      </c>
      <c r="K284" s="11">
        <v>0.12900152060568448</v>
      </c>
      <c r="L284" s="4">
        <v>28.01239130434783</v>
      </c>
      <c r="M284" s="4">
        <v>2.4702173913043479</v>
      </c>
      <c r="N284" s="11">
        <v>8.818302459315365E-2</v>
      </c>
      <c r="O284" s="4">
        <v>14.980108695652177</v>
      </c>
      <c r="P284" s="4">
        <v>0.13358695652173913</v>
      </c>
      <c r="Q284" s="9">
        <v>8.9176226445213565E-3</v>
      </c>
      <c r="R284" s="4">
        <v>7.8475000000000001</v>
      </c>
      <c r="S284" s="4">
        <v>2.3366304347826086</v>
      </c>
      <c r="T284" s="11">
        <v>0.2977547543526739</v>
      </c>
      <c r="U284" s="4">
        <v>5.1847826086956523</v>
      </c>
      <c r="V284" s="4">
        <v>0</v>
      </c>
      <c r="W284" s="11">
        <v>0</v>
      </c>
      <c r="X284" s="4">
        <v>102.93934782608696</v>
      </c>
      <c r="Y284" s="4">
        <v>0.77402173913043482</v>
      </c>
      <c r="Z284" s="11">
        <v>7.5192018938969978E-3</v>
      </c>
      <c r="AA284" s="4">
        <v>0</v>
      </c>
      <c r="AB284" s="4">
        <v>0</v>
      </c>
      <c r="AC284" s="11" t="s">
        <v>798</v>
      </c>
      <c r="AD284" s="4">
        <v>96.601630434782592</v>
      </c>
      <c r="AE284" s="4">
        <v>28.037934782608687</v>
      </c>
      <c r="AF284" s="11">
        <v>0.29024287329743959</v>
      </c>
      <c r="AG284" s="4">
        <v>9.8603260869565208</v>
      </c>
      <c r="AH284" s="4">
        <v>0</v>
      </c>
      <c r="AI284" s="11">
        <v>0</v>
      </c>
      <c r="AJ284" s="4">
        <v>0</v>
      </c>
      <c r="AK284" s="4">
        <v>0</v>
      </c>
      <c r="AL284" s="11" t="s">
        <v>798</v>
      </c>
      <c r="AM284" s="1">
        <v>235520</v>
      </c>
      <c r="AN284" s="1">
        <v>5</v>
      </c>
      <c r="AX284"/>
      <c r="AY284"/>
    </row>
    <row r="285" spans="1:51" x14ac:dyDescent="0.25">
      <c r="A285" t="s">
        <v>433</v>
      </c>
      <c r="B285" t="s">
        <v>127</v>
      </c>
      <c r="C285" t="s">
        <v>569</v>
      </c>
      <c r="D285" t="s">
        <v>520</v>
      </c>
      <c r="E285" s="4">
        <v>78.652173913043484</v>
      </c>
      <c r="F285" s="4">
        <v>308.5045652173913</v>
      </c>
      <c r="G285" s="4">
        <v>139.9808695652174</v>
      </c>
      <c r="H285" s="11">
        <v>0.45374002639662159</v>
      </c>
      <c r="I285" s="4">
        <v>293.6522826086956</v>
      </c>
      <c r="J285" s="4">
        <v>139.9808695652174</v>
      </c>
      <c r="K285" s="11">
        <v>0.47668919281566757</v>
      </c>
      <c r="L285" s="4">
        <v>36.538043478260875</v>
      </c>
      <c r="M285" s="4">
        <v>12.553152173913045</v>
      </c>
      <c r="N285" s="11">
        <v>0.34356388517031083</v>
      </c>
      <c r="O285" s="4">
        <v>24.420543478260871</v>
      </c>
      <c r="P285" s="4">
        <v>12.553152173913045</v>
      </c>
      <c r="Q285" s="9">
        <v>0.51404065536411347</v>
      </c>
      <c r="R285" s="4">
        <v>10.030543478260869</v>
      </c>
      <c r="S285" s="4">
        <v>0</v>
      </c>
      <c r="T285" s="11">
        <v>0</v>
      </c>
      <c r="U285" s="4">
        <v>2.0869565217391304</v>
      </c>
      <c r="V285" s="4">
        <v>0</v>
      </c>
      <c r="W285" s="11">
        <v>0</v>
      </c>
      <c r="X285" s="4">
        <v>80.947500000000005</v>
      </c>
      <c r="Y285" s="4">
        <v>54.918152173913057</v>
      </c>
      <c r="Z285" s="11">
        <v>0.67844160936301989</v>
      </c>
      <c r="AA285" s="4">
        <v>2.7347826086956517</v>
      </c>
      <c r="AB285" s="4">
        <v>0</v>
      </c>
      <c r="AC285" s="11">
        <v>0</v>
      </c>
      <c r="AD285" s="4">
        <v>185.96032608695646</v>
      </c>
      <c r="AE285" s="4">
        <v>72.509565217391298</v>
      </c>
      <c r="AF285" s="11">
        <v>0.38991954221184405</v>
      </c>
      <c r="AG285" s="4">
        <v>2.3239130434782607</v>
      </c>
      <c r="AH285" s="4">
        <v>0</v>
      </c>
      <c r="AI285" s="11">
        <v>0</v>
      </c>
      <c r="AJ285" s="4">
        <v>0</v>
      </c>
      <c r="AK285" s="4">
        <v>0</v>
      </c>
      <c r="AL285" s="11" t="s">
        <v>798</v>
      </c>
      <c r="AM285" s="1">
        <v>235287</v>
      </c>
      <c r="AN285" s="1">
        <v>5</v>
      </c>
      <c r="AX285"/>
      <c r="AY285"/>
    </row>
    <row r="286" spans="1:51" x14ac:dyDescent="0.25">
      <c r="A286" t="s">
        <v>433</v>
      </c>
      <c r="B286" t="s">
        <v>309</v>
      </c>
      <c r="C286" t="s">
        <v>642</v>
      </c>
      <c r="D286" t="s">
        <v>493</v>
      </c>
      <c r="E286" s="4">
        <v>129.69565217391303</v>
      </c>
      <c r="F286" s="4">
        <v>395.99086956521739</v>
      </c>
      <c r="G286" s="4">
        <v>45.69184782608697</v>
      </c>
      <c r="H286" s="11">
        <v>0.11538611452394053</v>
      </c>
      <c r="I286" s="4">
        <v>358.21260869565219</v>
      </c>
      <c r="J286" s="4">
        <v>45.69184782608697</v>
      </c>
      <c r="K286" s="11">
        <v>0.12755510754482707</v>
      </c>
      <c r="L286" s="4">
        <v>69.906086956521762</v>
      </c>
      <c r="M286" s="4">
        <v>10.58054347826087</v>
      </c>
      <c r="N286" s="11">
        <v>0.15135367947059405</v>
      </c>
      <c r="O286" s="4">
        <v>38.063478260869587</v>
      </c>
      <c r="P286" s="4">
        <v>10.58054347826087</v>
      </c>
      <c r="Q286" s="9">
        <v>0.27797100952642023</v>
      </c>
      <c r="R286" s="4">
        <v>27.407826086956526</v>
      </c>
      <c r="S286" s="4">
        <v>0</v>
      </c>
      <c r="T286" s="11">
        <v>0</v>
      </c>
      <c r="U286" s="4">
        <v>4.4347826086956523</v>
      </c>
      <c r="V286" s="4">
        <v>0</v>
      </c>
      <c r="W286" s="11">
        <v>0</v>
      </c>
      <c r="X286" s="4">
        <v>120.23793478260869</v>
      </c>
      <c r="Y286" s="4">
        <v>14.039130434782615</v>
      </c>
      <c r="Z286" s="11">
        <v>0.11676124061982181</v>
      </c>
      <c r="AA286" s="4">
        <v>5.9356521739130441</v>
      </c>
      <c r="AB286" s="4">
        <v>0</v>
      </c>
      <c r="AC286" s="11">
        <v>0</v>
      </c>
      <c r="AD286" s="4">
        <v>159.12434782608696</v>
      </c>
      <c r="AE286" s="4">
        <v>21.072173913043482</v>
      </c>
      <c r="AF286" s="11">
        <v>0.13242583049624851</v>
      </c>
      <c r="AG286" s="4">
        <v>40.786847826086948</v>
      </c>
      <c r="AH286" s="4">
        <v>0</v>
      </c>
      <c r="AI286" s="11">
        <v>0</v>
      </c>
      <c r="AJ286" s="4">
        <v>0</v>
      </c>
      <c r="AK286" s="4">
        <v>0</v>
      </c>
      <c r="AL286" s="11" t="s">
        <v>798</v>
      </c>
      <c r="AM286" s="1">
        <v>235580</v>
      </c>
      <c r="AN286" s="1">
        <v>5</v>
      </c>
      <c r="AX286"/>
      <c r="AY286"/>
    </row>
    <row r="287" spans="1:51" x14ac:dyDescent="0.25">
      <c r="A287" t="s">
        <v>433</v>
      </c>
      <c r="B287" t="s">
        <v>198</v>
      </c>
      <c r="C287" t="s">
        <v>684</v>
      </c>
      <c r="D287" t="s">
        <v>471</v>
      </c>
      <c r="E287" s="4">
        <v>37.956521739130437</v>
      </c>
      <c r="F287" s="4">
        <v>129.02489130434782</v>
      </c>
      <c r="G287" s="4">
        <v>0</v>
      </c>
      <c r="H287" s="11">
        <v>0</v>
      </c>
      <c r="I287" s="4">
        <v>116.13239130434783</v>
      </c>
      <c r="J287" s="4">
        <v>0</v>
      </c>
      <c r="K287" s="11">
        <v>0</v>
      </c>
      <c r="L287" s="4">
        <v>45.507500000000007</v>
      </c>
      <c r="M287" s="4">
        <v>0</v>
      </c>
      <c r="N287" s="11">
        <v>0</v>
      </c>
      <c r="O287" s="4">
        <v>32.615000000000009</v>
      </c>
      <c r="P287" s="4">
        <v>0</v>
      </c>
      <c r="Q287" s="9">
        <v>0</v>
      </c>
      <c r="R287" s="4">
        <v>8.2484782608695646</v>
      </c>
      <c r="S287" s="4">
        <v>0</v>
      </c>
      <c r="T287" s="11">
        <v>0</v>
      </c>
      <c r="U287" s="4">
        <v>4.6440217391304346</v>
      </c>
      <c r="V287" s="4">
        <v>0</v>
      </c>
      <c r="W287" s="11">
        <v>0</v>
      </c>
      <c r="X287" s="4">
        <v>29.773369565217386</v>
      </c>
      <c r="Y287" s="4">
        <v>0</v>
      </c>
      <c r="Z287" s="11">
        <v>0</v>
      </c>
      <c r="AA287" s="4">
        <v>0</v>
      </c>
      <c r="AB287" s="4">
        <v>0</v>
      </c>
      <c r="AC287" s="11" t="s">
        <v>798</v>
      </c>
      <c r="AD287" s="4">
        <v>47.621086956521744</v>
      </c>
      <c r="AE287" s="4">
        <v>0</v>
      </c>
      <c r="AF287" s="11">
        <v>0</v>
      </c>
      <c r="AG287" s="4">
        <v>6.1229347826086959</v>
      </c>
      <c r="AH287" s="4">
        <v>0</v>
      </c>
      <c r="AI287" s="11">
        <v>0</v>
      </c>
      <c r="AJ287" s="4">
        <v>0</v>
      </c>
      <c r="AK287" s="4">
        <v>0</v>
      </c>
      <c r="AL287" s="11" t="s">
        <v>798</v>
      </c>
      <c r="AM287" s="1">
        <v>235411</v>
      </c>
      <c r="AN287" s="1">
        <v>5</v>
      </c>
      <c r="AX287"/>
      <c r="AY287"/>
    </row>
    <row r="288" spans="1:51" x14ac:dyDescent="0.25">
      <c r="A288" t="s">
        <v>433</v>
      </c>
      <c r="B288" t="s">
        <v>75</v>
      </c>
      <c r="C288" t="s">
        <v>631</v>
      </c>
      <c r="D288" t="s">
        <v>516</v>
      </c>
      <c r="E288" s="4">
        <v>79.75</v>
      </c>
      <c r="F288" s="4">
        <v>309.58663043478253</v>
      </c>
      <c r="G288" s="4">
        <v>0</v>
      </c>
      <c r="H288" s="11">
        <v>0</v>
      </c>
      <c r="I288" s="4">
        <v>284.14032608695646</v>
      </c>
      <c r="J288" s="4">
        <v>0</v>
      </c>
      <c r="K288" s="11">
        <v>0</v>
      </c>
      <c r="L288" s="4">
        <v>88.574673913043469</v>
      </c>
      <c r="M288" s="4">
        <v>0</v>
      </c>
      <c r="N288" s="11">
        <v>0</v>
      </c>
      <c r="O288" s="4">
        <v>63.128369565217383</v>
      </c>
      <c r="P288" s="4">
        <v>0</v>
      </c>
      <c r="Q288" s="9">
        <v>0</v>
      </c>
      <c r="R288" s="4">
        <v>20.663695652173914</v>
      </c>
      <c r="S288" s="4">
        <v>0</v>
      </c>
      <c r="T288" s="11">
        <v>0</v>
      </c>
      <c r="U288" s="4">
        <v>4.7826086956521738</v>
      </c>
      <c r="V288" s="4">
        <v>0</v>
      </c>
      <c r="W288" s="11">
        <v>0</v>
      </c>
      <c r="X288" s="4">
        <v>59.45891304347824</v>
      </c>
      <c r="Y288" s="4">
        <v>0</v>
      </c>
      <c r="Z288" s="11">
        <v>0</v>
      </c>
      <c r="AA288" s="4">
        <v>0</v>
      </c>
      <c r="AB288" s="4">
        <v>0</v>
      </c>
      <c r="AC288" s="11" t="s">
        <v>798</v>
      </c>
      <c r="AD288" s="4">
        <v>155.01652173913041</v>
      </c>
      <c r="AE288" s="4">
        <v>0</v>
      </c>
      <c r="AF288" s="11">
        <v>0</v>
      </c>
      <c r="AG288" s="4">
        <v>6.5365217391304329</v>
      </c>
      <c r="AH288" s="4">
        <v>0</v>
      </c>
      <c r="AI288" s="11">
        <v>0</v>
      </c>
      <c r="AJ288" s="4">
        <v>0</v>
      </c>
      <c r="AK288" s="4">
        <v>0</v>
      </c>
      <c r="AL288" s="11" t="s">
        <v>798</v>
      </c>
      <c r="AM288" s="1">
        <v>235184</v>
      </c>
      <c r="AN288" s="1">
        <v>5</v>
      </c>
      <c r="AX288"/>
      <c r="AY288"/>
    </row>
    <row r="289" spans="1:51" x14ac:dyDescent="0.25">
      <c r="A289" t="s">
        <v>433</v>
      </c>
      <c r="B289" t="s">
        <v>338</v>
      </c>
      <c r="C289" t="s">
        <v>568</v>
      </c>
      <c r="D289" t="s">
        <v>474</v>
      </c>
      <c r="E289" s="4">
        <v>79.369565217391298</v>
      </c>
      <c r="F289" s="4">
        <v>298.89913043478259</v>
      </c>
      <c r="G289" s="4">
        <v>0.18478260869565216</v>
      </c>
      <c r="H289" s="11">
        <v>6.1821059307487763E-4</v>
      </c>
      <c r="I289" s="4">
        <v>274.19097826086954</v>
      </c>
      <c r="J289" s="4">
        <v>0.18478260869565216</v>
      </c>
      <c r="K289" s="11">
        <v>6.7391936039502777E-4</v>
      </c>
      <c r="L289" s="4">
        <v>59.966956521739135</v>
      </c>
      <c r="M289" s="4">
        <v>0.14130434782608695</v>
      </c>
      <c r="N289" s="11">
        <v>2.3563701748789186E-3</v>
      </c>
      <c r="O289" s="4">
        <v>35.258804347826093</v>
      </c>
      <c r="P289" s="4">
        <v>0.14130434782608695</v>
      </c>
      <c r="Q289" s="9">
        <v>4.0076329994666758E-3</v>
      </c>
      <c r="R289" s="4">
        <v>19.751630434782609</v>
      </c>
      <c r="S289" s="4">
        <v>0</v>
      </c>
      <c r="T289" s="11">
        <v>0</v>
      </c>
      <c r="U289" s="4">
        <v>4.9565217391304346</v>
      </c>
      <c r="V289" s="4">
        <v>0</v>
      </c>
      <c r="W289" s="11">
        <v>0</v>
      </c>
      <c r="X289" s="4">
        <v>108.87119565217391</v>
      </c>
      <c r="Y289" s="4">
        <v>4.3478260869565216E-2</v>
      </c>
      <c r="Z289" s="11">
        <v>3.9935504160780341E-4</v>
      </c>
      <c r="AA289" s="4">
        <v>0</v>
      </c>
      <c r="AB289" s="4">
        <v>0</v>
      </c>
      <c r="AC289" s="11" t="s">
        <v>798</v>
      </c>
      <c r="AD289" s="4">
        <v>102.25967391304349</v>
      </c>
      <c r="AE289" s="4">
        <v>0</v>
      </c>
      <c r="AF289" s="11">
        <v>0</v>
      </c>
      <c r="AG289" s="4">
        <v>27.801304347826079</v>
      </c>
      <c r="AH289" s="4">
        <v>0</v>
      </c>
      <c r="AI289" s="11">
        <v>0</v>
      </c>
      <c r="AJ289" s="4">
        <v>0</v>
      </c>
      <c r="AK289" s="4">
        <v>0</v>
      </c>
      <c r="AL289" s="11" t="s">
        <v>798</v>
      </c>
      <c r="AM289" s="1">
        <v>235618</v>
      </c>
      <c r="AN289" s="1">
        <v>5</v>
      </c>
      <c r="AX289"/>
      <c r="AY289"/>
    </row>
    <row r="290" spans="1:51" x14ac:dyDescent="0.25">
      <c r="A290" t="s">
        <v>433</v>
      </c>
      <c r="B290" t="s">
        <v>128</v>
      </c>
      <c r="C290" t="s">
        <v>656</v>
      </c>
      <c r="D290" t="s">
        <v>501</v>
      </c>
      <c r="E290" s="4">
        <v>92.423913043478265</v>
      </c>
      <c r="F290" s="4">
        <v>347.77369565217396</v>
      </c>
      <c r="G290" s="4">
        <v>0.24369565217391306</v>
      </c>
      <c r="H290" s="11">
        <v>7.0073054753872301E-4</v>
      </c>
      <c r="I290" s="4">
        <v>323.42847826086961</v>
      </c>
      <c r="J290" s="4">
        <v>0.24369565217391306</v>
      </c>
      <c r="K290" s="11">
        <v>7.5347617341647334E-4</v>
      </c>
      <c r="L290" s="4">
        <v>57.108369565217394</v>
      </c>
      <c r="M290" s="4">
        <v>0</v>
      </c>
      <c r="N290" s="11">
        <v>0</v>
      </c>
      <c r="O290" s="4">
        <v>32.763152173913042</v>
      </c>
      <c r="P290" s="4">
        <v>0</v>
      </c>
      <c r="Q290" s="9">
        <v>0</v>
      </c>
      <c r="R290" s="4">
        <v>19.693043478260876</v>
      </c>
      <c r="S290" s="4">
        <v>0</v>
      </c>
      <c r="T290" s="11">
        <v>0</v>
      </c>
      <c r="U290" s="4">
        <v>4.6521739130434785</v>
      </c>
      <c r="V290" s="4">
        <v>0</v>
      </c>
      <c r="W290" s="11">
        <v>0</v>
      </c>
      <c r="X290" s="4">
        <v>125.1427173913044</v>
      </c>
      <c r="Y290" s="4">
        <v>0</v>
      </c>
      <c r="Z290" s="11">
        <v>0</v>
      </c>
      <c r="AA290" s="4">
        <v>0</v>
      </c>
      <c r="AB290" s="4">
        <v>0</v>
      </c>
      <c r="AC290" s="11" t="s">
        <v>798</v>
      </c>
      <c r="AD290" s="4">
        <v>127.80902173913042</v>
      </c>
      <c r="AE290" s="4">
        <v>0.24369565217391306</v>
      </c>
      <c r="AF290" s="11">
        <v>1.9067171382574038E-3</v>
      </c>
      <c r="AG290" s="4">
        <v>37.713586956521731</v>
      </c>
      <c r="AH290" s="4">
        <v>0</v>
      </c>
      <c r="AI290" s="11">
        <v>0</v>
      </c>
      <c r="AJ290" s="4">
        <v>0</v>
      </c>
      <c r="AK290" s="4">
        <v>0</v>
      </c>
      <c r="AL290" s="11" t="s">
        <v>798</v>
      </c>
      <c r="AM290" s="1">
        <v>235288</v>
      </c>
      <c r="AN290" s="1">
        <v>5</v>
      </c>
      <c r="AX290"/>
      <c r="AY290"/>
    </row>
    <row r="291" spans="1:51" x14ac:dyDescent="0.25">
      <c r="A291" t="s">
        <v>433</v>
      </c>
      <c r="B291" t="s">
        <v>204</v>
      </c>
      <c r="C291" t="s">
        <v>690</v>
      </c>
      <c r="D291" t="s">
        <v>474</v>
      </c>
      <c r="E291" s="4">
        <v>87.489130434782609</v>
      </c>
      <c r="F291" s="4">
        <v>357.42760869565211</v>
      </c>
      <c r="G291" s="4">
        <v>3.4835869565217394</v>
      </c>
      <c r="H291" s="11">
        <v>9.7462727326360424E-3</v>
      </c>
      <c r="I291" s="4">
        <v>331.20021739130425</v>
      </c>
      <c r="J291" s="4">
        <v>3.4835869565217394</v>
      </c>
      <c r="K291" s="11">
        <v>1.0518069655751385E-2</v>
      </c>
      <c r="L291" s="4">
        <v>54.955978260869564</v>
      </c>
      <c r="M291" s="4">
        <v>0</v>
      </c>
      <c r="N291" s="11">
        <v>0</v>
      </c>
      <c r="O291" s="4">
        <v>32.482500000000002</v>
      </c>
      <c r="P291" s="4">
        <v>0</v>
      </c>
      <c r="Q291" s="9">
        <v>0</v>
      </c>
      <c r="R291" s="4">
        <v>20.38652173913043</v>
      </c>
      <c r="S291" s="4">
        <v>0</v>
      </c>
      <c r="T291" s="11">
        <v>0</v>
      </c>
      <c r="U291" s="4">
        <v>2.0869565217391304</v>
      </c>
      <c r="V291" s="4">
        <v>0</v>
      </c>
      <c r="W291" s="11">
        <v>0</v>
      </c>
      <c r="X291" s="4">
        <v>128.38608695652169</v>
      </c>
      <c r="Y291" s="4">
        <v>0</v>
      </c>
      <c r="Z291" s="11">
        <v>0</v>
      </c>
      <c r="AA291" s="4">
        <v>3.7539130434782617</v>
      </c>
      <c r="AB291" s="4">
        <v>0</v>
      </c>
      <c r="AC291" s="11">
        <v>0</v>
      </c>
      <c r="AD291" s="4">
        <v>157.70402173913041</v>
      </c>
      <c r="AE291" s="4">
        <v>3.4835869565217394</v>
      </c>
      <c r="AF291" s="11">
        <v>2.2089398343208975E-2</v>
      </c>
      <c r="AG291" s="4">
        <v>12.627608695652169</v>
      </c>
      <c r="AH291" s="4">
        <v>0</v>
      </c>
      <c r="AI291" s="11">
        <v>0</v>
      </c>
      <c r="AJ291" s="4">
        <v>0</v>
      </c>
      <c r="AK291" s="4">
        <v>0</v>
      </c>
      <c r="AL291" s="11" t="s">
        <v>798</v>
      </c>
      <c r="AM291" s="1">
        <v>235428</v>
      </c>
      <c r="AN291" s="1">
        <v>5</v>
      </c>
      <c r="AX291"/>
      <c r="AY291"/>
    </row>
    <row r="292" spans="1:51" x14ac:dyDescent="0.25">
      <c r="A292" t="s">
        <v>433</v>
      </c>
      <c r="B292" t="s">
        <v>55</v>
      </c>
      <c r="C292" t="s">
        <v>620</v>
      </c>
      <c r="D292" t="s">
        <v>474</v>
      </c>
      <c r="E292" s="4">
        <v>51.163043478260867</v>
      </c>
      <c r="F292" s="4">
        <v>202.55586956521739</v>
      </c>
      <c r="G292" s="4">
        <v>10.554565217391303</v>
      </c>
      <c r="H292" s="11">
        <v>5.2106933460118889E-2</v>
      </c>
      <c r="I292" s="4">
        <v>185.41717391304346</v>
      </c>
      <c r="J292" s="4">
        <v>10.554565217391303</v>
      </c>
      <c r="K292" s="11">
        <v>5.6923342075859494E-2</v>
      </c>
      <c r="L292" s="4">
        <v>34.956413043478257</v>
      </c>
      <c r="M292" s="4">
        <v>1.5573913043478258</v>
      </c>
      <c r="N292" s="11">
        <v>4.4552377339481773E-2</v>
      </c>
      <c r="O292" s="4">
        <v>19.200326086956519</v>
      </c>
      <c r="P292" s="4">
        <v>1.5573913043478258</v>
      </c>
      <c r="Q292" s="9">
        <v>8.1112752840474853E-2</v>
      </c>
      <c r="R292" s="4">
        <v>10.799565217391304</v>
      </c>
      <c r="S292" s="4">
        <v>0</v>
      </c>
      <c r="T292" s="11">
        <v>0</v>
      </c>
      <c r="U292" s="4">
        <v>4.9565217391304346</v>
      </c>
      <c r="V292" s="4">
        <v>0</v>
      </c>
      <c r="W292" s="11">
        <v>0</v>
      </c>
      <c r="X292" s="4">
        <v>73.828695652173892</v>
      </c>
      <c r="Y292" s="4">
        <v>7.4251086956521739</v>
      </c>
      <c r="Z292" s="11">
        <v>0.10057212348209135</v>
      </c>
      <c r="AA292" s="4">
        <v>1.3826086956521739</v>
      </c>
      <c r="AB292" s="4">
        <v>0</v>
      </c>
      <c r="AC292" s="11">
        <v>0</v>
      </c>
      <c r="AD292" s="4">
        <v>71.818260869565208</v>
      </c>
      <c r="AE292" s="4">
        <v>1.5720652173913043</v>
      </c>
      <c r="AF292" s="11">
        <v>2.1889491591093463E-2</v>
      </c>
      <c r="AG292" s="4">
        <v>20.569891304347827</v>
      </c>
      <c r="AH292" s="4">
        <v>0</v>
      </c>
      <c r="AI292" s="11">
        <v>0</v>
      </c>
      <c r="AJ292" s="4">
        <v>0</v>
      </c>
      <c r="AK292" s="4">
        <v>0</v>
      </c>
      <c r="AL292" s="11" t="s">
        <v>798</v>
      </c>
      <c r="AM292" s="1">
        <v>235109</v>
      </c>
      <c r="AN292" s="1">
        <v>5</v>
      </c>
      <c r="AX292"/>
      <c r="AY292"/>
    </row>
    <row r="293" spans="1:51" x14ac:dyDescent="0.25">
      <c r="A293" t="s">
        <v>433</v>
      </c>
      <c r="B293" t="s">
        <v>115</v>
      </c>
      <c r="C293" t="s">
        <v>651</v>
      </c>
      <c r="D293" t="s">
        <v>481</v>
      </c>
      <c r="E293" s="4">
        <v>59.934782608695649</v>
      </c>
      <c r="F293" s="4">
        <v>201.57076086956516</v>
      </c>
      <c r="G293" s="4">
        <v>19.389021739130438</v>
      </c>
      <c r="H293" s="11">
        <v>9.6189653973062686E-2</v>
      </c>
      <c r="I293" s="4">
        <v>181.39684782608691</v>
      </c>
      <c r="J293" s="4">
        <v>19.389021739130438</v>
      </c>
      <c r="K293" s="11">
        <v>0.10688731348694405</v>
      </c>
      <c r="L293" s="4">
        <v>64.635978260869578</v>
      </c>
      <c r="M293" s="4">
        <v>0</v>
      </c>
      <c r="N293" s="11">
        <v>0</v>
      </c>
      <c r="O293" s="4">
        <v>44.46206521739132</v>
      </c>
      <c r="P293" s="4">
        <v>0</v>
      </c>
      <c r="Q293" s="9">
        <v>0</v>
      </c>
      <c r="R293" s="4">
        <v>15.043478260869565</v>
      </c>
      <c r="S293" s="4">
        <v>0</v>
      </c>
      <c r="T293" s="11">
        <v>0</v>
      </c>
      <c r="U293" s="4">
        <v>5.1304347826086953</v>
      </c>
      <c r="V293" s="4">
        <v>0</v>
      </c>
      <c r="W293" s="11">
        <v>0</v>
      </c>
      <c r="X293" s="4">
        <v>21.876739130434782</v>
      </c>
      <c r="Y293" s="4">
        <v>9.9422826086956544</v>
      </c>
      <c r="Z293" s="11">
        <v>0.4544682161915079</v>
      </c>
      <c r="AA293" s="4">
        <v>0</v>
      </c>
      <c r="AB293" s="4">
        <v>0</v>
      </c>
      <c r="AC293" s="11" t="s">
        <v>798</v>
      </c>
      <c r="AD293" s="4">
        <v>100.74293478260866</v>
      </c>
      <c r="AE293" s="4">
        <v>9.4467391304347839</v>
      </c>
      <c r="AF293" s="11">
        <v>9.3770735891501769E-2</v>
      </c>
      <c r="AG293" s="4">
        <v>14.315108695652171</v>
      </c>
      <c r="AH293" s="4">
        <v>0</v>
      </c>
      <c r="AI293" s="11">
        <v>0</v>
      </c>
      <c r="AJ293" s="4">
        <v>0</v>
      </c>
      <c r="AK293" s="4">
        <v>0</v>
      </c>
      <c r="AL293" s="11" t="s">
        <v>798</v>
      </c>
      <c r="AM293" s="1">
        <v>235267</v>
      </c>
      <c r="AN293" s="1">
        <v>5</v>
      </c>
      <c r="AX293"/>
      <c r="AY293"/>
    </row>
    <row r="294" spans="1:51" x14ac:dyDescent="0.25">
      <c r="A294" t="s">
        <v>433</v>
      </c>
      <c r="B294" t="s">
        <v>345</v>
      </c>
      <c r="C294" t="s">
        <v>544</v>
      </c>
      <c r="D294" t="s">
        <v>501</v>
      </c>
      <c r="E294" s="4">
        <v>72.021739130434781</v>
      </c>
      <c r="F294" s="4">
        <v>301.15869565217395</v>
      </c>
      <c r="G294" s="4">
        <v>107.82836956521737</v>
      </c>
      <c r="H294" s="11">
        <v>0.35804501454527071</v>
      </c>
      <c r="I294" s="4">
        <v>270.15086956521742</v>
      </c>
      <c r="J294" s="4">
        <v>96.463695652173897</v>
      </c>
      <c r="K294" s="11">
        <v>0.35707342274123788</v>
      </c>
      <c r="L294" s="4">
        <v>52.199239130434798</v>
      </c>
      <c r="M294" s="4">
        <v>11.364673913043481</v>
      </c>
      <c r="N294" s="11">
        <v>0.2177172330931027</v>
      </c>
      <c r="O294" s="4">
        <v>21.191413043478267</v>
      </c>
      <c r="P294" s="4">
        <v>0</v>
      </c>
      <c r="Q294" s="9">
        <v>0</v>
      </c>
      <c r="R294" s="4">
        <v>28.660000000000004</v>
      </c>
      <c r="S294" s="4">
        <v>11.364673913043481</v>
      </c>
      <c r="T294" s="11">
        <v>0.39653433053187298</v>
      </c>
      <c r="U294" s="4">
        <v>2.347826086956522</v>
      </c>
      <c r="V294" s="4">
        <v>0</v>
      </c>
      <c r="W294" s="11">
        <v>0</v>
      </c>
      <c r="X294" s="4">
        <v>104.58815217391303</v>
      </c>
      <c r="Y294" s="4">
        <v>62.00739130434782</v>
      </c>
      <c r="Z294" s="11">
        <v>0.59287204157923779</v>
      </c>
      <c r="AA294" s="4">
        <v>0</v>
      </c>
      <c r="AB294" s="4">
        <v>0</v>
      </c>
      <c r="AC294" s="11" t="s">
        <v>798</v>
      </c>
      <c r="AD294" s="4">
        <v>120.03054347826091</v>
      </c>
      <c r="AE294" s="4">
        <v>34.456304347826077</v>
      </c>
      <c r="AF294" s="11">
        <v>0.28706280376099907</v>
      </c>
      <c r="AG294" s="4">
        <v>24.340760869565223</v>
      </c>
      <c r="AH294" s="4">
        <v>0</v>
      </c>
      <c r="AI294" s="11">
        <v>0</v>
      </c>
      <c r="AJ294" s="4">
        <v>0</v>
      </c>
      <c r="AK294" s="4">
        <v>0</v>
      </c>
      <c r="AL294" s="11" t="s">
        <v>798</v>
      </c>
      <c r="AM294" s="1">
        <v>235626</v>
      </c>
      <c r="AN294" s="1">
        <v>5</v>
      </c>
      <c r="AX294"/>
      <c r="AY294"/>
    </row>
    <row r="295" spans="1:51" x14ac:dyDescent="0.25">
      <c r="A295" t="s">
        <v>433</v>
      </c>
      <c r="B295" t="s">
        <v>379</v>
      </c>
      <c r="C295" t="s">
        <v>649</v>
      </c>
      <c r="D295" t="s">
        <v>519</v>
      </c>
      <c r="E295" s="4">
        <v>94.228260869565219</v>
      </c>
      <c r="F295" s="4">
        <v>370.13000000000005</v>
      </c>
      <c r="G295" s="4">
        <v>21.659021739130427</v>
      </c>
      <c r="H295" s="11">
        <v>5.8517336447006255E-2</v>
      </c>
      <c r="I295" s="4">
        <v>339.27489130434793</v>
      </c>
      <c r="J295" s="4">
        <v>21.659021739130427</v>
      </c>
      <c r="K295" s="11">
        <v>6.3839153129964785E-2</v>
      </c>
      <c r="L295" s="4">
        <v>42.947282608695652</v>
      </c>
      <c r="M295" s="4">
        <v>0</v>
      </c>
      <c r="N295" s="11">
        <v>0</v>
      </c>
      <c r="O295" s="4">
        <v>12.092173913043476</v>
      </c>
      <c r="P295" s="4">
        <v>0</v>
      </c>
      <c r="Q295" s="9">
        <v>0</v>
      </c>
      <c r="R295" s="4">
        <v>26.333369565217396</v>
      </c>
      <c r="S295" s="4">
        <v>0</v>
      </c>
      <c r="T295" s="11">
        <v>0</v>
      </c>
      <c r="U295" s="4">
        <v>4.5217391304347823</v>
      </c>
      <c r="V295" s="4">
        <v>0</v>
      </c>
      <c r="W295" s="11">
        <v>0</v>
      </c>
      <c r="X295" s="4">
        <v>121.14271739130436</v>
      </c>
      <c r="Y295" s="4">
        <v>21.659021739130427</v>
      </c>
      <c r="Z295" s="11">
        <v>0.17878930079774746</v>
      </c>
      <c r="AA295" s="4">
        <v>0</v>
      </c>
      <c r="AB295" s="4">
        <v>0</v>
      </c>
      <c r="AC295" s="11" t="s">
        <v>798</v>
      </c>
      <c r="AD295" s="4">
        <v>173.01271739130442</v>
      </c>
      <c r="AE295" s="4">
        <v>0</v>
      </c>
      <c r="AF295" s="11">
        <v>0</v>
      </c>
      <c r="AG295" s="4">
        <v>33.027282608695657</v>
      </c>
      <c r="AH295" s="4">
        <v>0</v>
      </c>
      <c r="AI295" s="11">
        <v>0</v>
      </c>
      <c r="AJ295" s="4">
        <v>0</v>
      </c>
      <c r="AK295" s="4">
        <v>0</v>
      </c>
      <c r="AL295" s="11" t="s">
        <v>798</v>
      </c>
      <c r="AM295" s="1">
        <v>235665</v>
      </c>
      <c r="AN295" s="1">
        <v>5</v>
      </c>
      <c r="AX295"/>
      <c r="AY295"/>
    </row>
    <row r="296" spans="1:51" x14ac:dyDescent="0.25">
      <c r="A296" t="s">
        <v>433</v>
      </c>
      <c r="B296" t="s">
        <v>191</v>
      </c>
      <c r="C296" t="s">
        <v>673</v>
      </c>
      <c r="D296" t="s">
        <v>479</v>
      </c>
      <c r="E296" s="4">
        <v>76.771739130434781</v>
      </c>
      <c r="F296" s="4">
        <v>259.96391304347821</v>
      </c>
      <c r="G296" s="4">
        <v>68.160543478260863</v>
      </c>
      <c r="H296" s="11">
        <v>0.26219232769765705</v>
      </c>
      <c r="I296" s="4">
        <v>242.11347826086956</v>
      </c>
      <c r="J296" s="4">
        <v>65.831195652173918</v>
      </c>
      <c r="K296" s="11">
        <v>0.27190223413024078</v>
      </c>
      <c r="L296" s="4">
        <v>44.141413043478259</v>
      </c>
      <c r="M296" s="4">
        <v>2.3293478260869565</v>
      </c>
      <c r="N296" s="11">
        <v>5.2770123688442042E-2</v>
      </c>
      <c r="O296" s="4">
        <v>26.290978260869561</v>
      </c>
      <c r="P296" s="4">
        <v>0</v>
      </c>
      <c r="Q296" s="9">
        <v>0</v>
      </c>
      <c r="R296" s="4">
        <v>13.861304347826087</v>
      </c>
      <c r="S296" s="4">
        <v>2.3293478260869565</v>
      </c>
      <c r="T296" s="11">
        <v>0.16804679903390735</v>
      </c>
      <c r="U296" s="4">
        <v>3.9891304347826089</v>
      </c>
      <c r="V296" s="4">
        <v>0</v>
      </c>
      <c r="W296" s="11">
        <v>0</v>
      </c>
      <c r="X296" s="4">
        <v>65.344673913043465</v>
      </c>
      <c r="Y296" s="4">
        <v>21.992826086956523</v>
      </c>
      <c r="Z296" s="11">
        <v>0.33656646777705518</v>
      </c>
      <c r="AA296" s="4">
        <v>0</v>
      </c>
      <c r="AB296" s="4">
        <v>0</v>
      </c>
      <c r="AC296" s="11" t="s">
        <v>798</v>
      </c>
      <c r="AD296" s="4">
        <v>140.13043478260869</v>
      </c>
      <c r="AE296" s="4">
        <v>42.940326086956517</v>
      </c>
      <c r="AF296" s="11">
        <v>0.30643112007446477</v>
      </c>
      <c r="AG296" s="4">
        <v>10.347391304347829</v>
      </c>
      <c r="AH296" s="4">
        <v>0.8980434782608695</v>
      </c>
      <c r="AI296" s="11">
        <v>8.6789360897516668E-2</v>
      </c>
      <c r="AJ296" s="4">
        <v>0</v>
      </c>
      <c r="AK296" s="4">
        <v>0</v>
      </c>
      <c r="AL296" s="11" t="s">
        <v>798</v>
      </c>
      <c r="AM296" s="1">
        <v>235395</v>
      </c>
      <c r="AN296" s="1">
        <v>5</v>
      </c>
      <c r="AX296"/>
      <c r="AY296"/>
    </row>
    <row r="297" spans="1:51" x14ac:dyDescent="0.25">
      <c r="A297" t="s">
        <v>433</v>
      </c>
      <c r="B297" t="s">
        <v>341</v>
      </c>
      <c r="C297" t="s">
        <v>629</v>
      </c>
      <c r="D297" t="s">
        <v>474</v>
      </c>
      <c r="E297" s="4">
        <v>88.326086956521735</v>
      </c>
      <c r="F297" s="4">
        <v>264.12826086956517</v>
      </c>
      <c r="G297" s="4">
        <v>26.597826086956516</v>
      </c>
      <c r="H297" s="11">
        <v>0.10070041728738507</v>
      </c>
      <c r="I297" s="4">
        <v>256.59184782608691</v>
      </c>
      <c r="J297" s="4">
        <v>26.163043478260867</v>
      </c>
      <c r="K297" s="11">
        <v>0.10196365823747325</v>
      </c>
      <c r="L297" s="4">
        <v>38.347717391304343</v>
      </c>
      <c r="M297" s="4">
        <v>8.6956521739130432E-2</v>
      </c>
      <c r="N297" s="11">
        <v>2.2675801235264273E-3</v>
      </c>
      <c r="O297" s="4">
        <v>31.246086956521729</v>
      </c>
      <c r="P297" s="4">
        <v>8.6956521739130432E-2</v>
      </c>
      <c r="Q297" s="9">
        <v>2.7829571702891499E-3</v>
      </c>
      <c r="R297" s="4">
        <v>3.5364130434782619</v>
      </c>
      <c r="S297" s="4">
        <v>0</v>
      </c>
      <c r="T297" s="11">
        <v>0</v>
      </c>
      <c r="U297" s="4">
        <v>3.5652173913043477</v>
      </c>
      <c r="V297" s="4">
        <v>0</v>
      </c>
      <c r="W297" s="11">
        <v>0</v>
      </c>
      <c r="X297" s="4">
        <v>54.511086956521737</v>
      </c>
      <c r="Y297" s="4">
        <v>16.370326086956521</v>
      </c>
      <c r="Z297" s="11">
        <v>0.30031186316305819</v>
      </c>
      <c r="AA297" s="4">
        <v>0.43478260869565216</v>
      </c>
      <c r="AB297" s="4">
        <v>0.43478260869565216</v>
      </c>
      <c r="AC297" s="11">
        <v>1</v>
      </c>
      <c r="AD297" s="4">
        <v>164.35315217391303</v>
      </c>
      <c r="AE297" s="4">
        <v>9.705760869565216</v>
      </c>
      <c r="AF297" s="11">
        <v>5.9054303134356091E-2</v>
      </c>
      <c r="AG297" s="4">
        <v>6.4815217391304341</v>
      </c>
      <c r="AH297" s="4">
        <v>0</v>
      </c>
      <c r="AI297" s="11">
        <v>0</v>
      </c>
      <c r="AJ297" s="4">
        <v>0</v>
      </c>
      <c r="AK297" s="4">
        <v>0</v>
      </c>
      <c r="AL297" s="11" t="s">
        <v>798</v>
      </c>
      <c r="AM297" s="1">
        <v>235622</v>
      </c>
      <c r="AN297" s="1">
        <v>5</v>
      </c>
      <c r="AX297"/>
      <c r="AY297"/>
    </row>
    <row r="298" spans="1:51" x14ac:dyDescent="0.25">
      <c r="A298" t="s">
        <v>433</v>
      </c>
      <c r="B298" t="s">
        <v>372</v>
      </c>
      <c r="C298" t="s">
        <v>642</v>
      </c>
      <c r="D298" t="s">
        <v>493</v>
      </c>
      <c r="E298" s="4">
        <v>62.108695652173914</v>
      </c>
      <c r="F298" s="4">
        <v>289.45086956521743</v>
      </c>
      <c r="G298" s="4">
        <v>43.948695652173917</v>
      </c>
      <c r="H298" s="11">
        <v>0.15183473353591584</v>
      </c>
      <c r="I298" s="4">
        <v>266.94717391304351</v>
      </c>
      <c r="J298" s="4">
        <v>43.689456521739132</v>
      </c>
      <c r="K298" s="11">
        <v>0.16366330417107439</v>
      </c>
      <c r="L298" s="4">
        <v>71.188043478260866</v>
      </c>
      <c r="M298" s="4">
        <v>0.25923913043478264</v>
      </c>
      <c r="N298" s="11">
        <v>3.6416105537996433E-3</v>
      </c>
      <c r="O298" s="4">
        <v>55.359456521739126</v>
      </c>
      <c r="P298" s="4">
        <v>0</v>
      </c>
      <c r="Q298" s="9">
        <v>0</v>
      </c>
      <c r="R298" s="4">
        <v>10.089456521739132</v>
      </c>
      <c r="S298" s="4">
        <v>0.25923913043478264</v>
      </c>
      <c r="T298" s="11">
        <v>2.569406289389483E-2</v>
      </c>
      <c r="U298" s="4">
        <v>5.7391304347826084</v>
      </c>
      <c r="V298" s="4">
        <v>0</v>
      </c>
      <c r="W298" s="11">
        <v>0</v>
      </c>
      <c r="X298" s="4">
        <v>85.807608695652192</v>
      </c>
      <c r="Y298" s="4">
        <v>43.689456521739132</v>
      </c>
      <c r="Z298" s="11">
        <v>0.50915597329718898</v>
      </c>
      <c r="AA298" s="4">
        <v>6.6751086956521739</v>
      </c>
      <c r="AB298" s="4">
        <v>0</v>
      </c>
      <c r="AC298" s="11">
        <v>0</v>
      </c>
      <c r="AD298" s="4">
        <v>102.80108695652174</v>
      </c>
      <c r="AE298" s="4">
        <v>0</v>
      </c>
      <c r="AF298" s="11">
        <v>0</v>
      </c>
      <c r="AG298" s="4">
        <v>22.979021739130438</v>
      </c>
      <c r="AH298" s="4">
        <v>0</v>
      </c>
      <c r="AI298" s="11">
        <v>0</v>
      </c>
      <c r="AJ298" s="4">
        <v>0</v>
      </c>
      <c r="AK298" s="4">
        <v>0</v>
      </c>
      <c r="AL298" s="11" t="s">
        <v>798</v>
      </c>
      <c r="AM298" s="1">
        <v>235658</v>
      </c>
      <c r="AN298" s="1">
        <v>5</v>
      </c>
      <c r="AX298"/>
      <c r="AY298"/>
    </row>
    <row r="299" spans="1:51" x14ac:dyDescent="0.25">
      <c r="A299" t="s">
        <v>433</v>
      </c>
      <c r="B299" t="s">
        <v>371</v>
      </c>
      <c r="C299" t="s">
        <v>568</v>
      </c>
      <c r="D299" t="s">
        <v>474</v>
      </c>
      <c r="E299" s="4">
        <v>126.39130434782609</v>
      </c>
      <c r="F299" s="4">
        <v>532.9033695652173</v>
      </c>
      <c r="G299" s="4">
        <v>124.29891304347828</v>
      </c>
      <c r="H299" s="11">
        <v>0.23324850271615039</v>
      </c>
      <c r="I299" s="4">
        <v>523.56195652173903</v>
      </c>
      <c r="J299" s="4">
        <v>124.29891304347828</v>
      </c>
      <c r="K299" s="11">
        <v>0.23741013168575631</v>
      </c>
      <c r="L299" s="4">
        <v>63.998478260869561</v>
      </c>
      <c r="M299" s="4">
        <v>11</v>
      </c>
      <c r="N299" s="11">
        <v>0.17187908679893885</v>
      </c>
      <c r="O299" s="4">
        <v>54.657065217391299</v>
      </c>
      <c r="P299" s="4">
        <v>11</v>
      </c>
      <c r="Q299" s="9">
        <v>0.20125485984746794</v>
      </c>
      <c r="R299" s="4">
        <v>5.2544565217391304</v>
      </c>
      <c r="S299" s="4">
        <v>0</v>
      </c>
      <c r="T299" s="11">
        <v>0</v>
      </c>
      <c r="U299" s="4">
        <v>4.0869565217391308</v>
      </c>
      <c r="V299" s="4">
        <v>0</v>
      </c>
      <c r="W299" s="11">
        <v>0</v>
      </c>
      <c r="X299" s="4">
        <v>202.31913043478261</v>
      </c>
      <c r="Y299" s="4">
        <v>58.263586956521742</v>
      </c>
      <c r="Z299" s="11">
        <v>0.28797863470109641</v>
      </c>
      <c r="AA299" s="4">
        <v>0</v>
      </c>
      <c r="AB299" s="4">
        <v>0</v>
      </c>
      <c r="AC299" s="11" t="s">
        <v>798</v>
      </c>
      <c r="AD299" s="4">
        <v>255.64750000000004</v>
      </c>
      <c r="AE299" s="4">
        <v>55.035326086956523</v>
      </c>
      <c r="AF299" s="11">
        <v>0.21527817047675615</v>
      </c>
      <c r="AG299" s="4">
        <v>10.938260869565216</v>
      </c>
      <c r="AH299" s="4">
        <v>0</v>
      </c>
      <c r="AI299" s="11">
        <v>0</v>
      </c>
      <c r="AJ299" s="4">
        <v>0</v>
      </c>
      <c r="AK299" s="4">
        <v>0</v>
      </c>
      <c r="AL299" s="11" t="s">
        <v>798</v>
      </c>
      <c r="AM299" s="1">
        <v>235657</v>
      </c>
      <c r="AN299" s="1">
        <v>5</v>
      </c>
      <c r="AX299"/>
      <c r="AY299"/>
    </row>
    <row r="300" spans="1:51" x14ac:dyDescent="0.25">
      <c r="A300" t="s">
        <v>433</v>
      </c>
      <c r="B300" t="s">
        <v>201</v>
      </c>
      <c r="C300" t="s">
        <v>629</v>
      </c>
      <c r="D300" t="s">
        <v>474</v>
      </c>
      <c r="E300" s="4">
        <v>146.47826086956522</v>
      </c>
      <c r="F300" s="4">
        <v>525.90173913043463</v>
      </c>
      <c r="G300" s="4">
        <v>21.563804347826082</v>
      </c>
      <c r="H300" s="11">
        <v>4.100348552465579E-2</v>
      </c>
      <c r="I300" s="4">
        <v>515.56391304347812</v>
      </c>
      <c r="J300" s="4">
        <v>21.324673913043476</v>
      </c>
      <c r="K300" s="11">
        <v>4.1361843553323216E-2</v>
      </c>
      <c r="L300" s="4">
        <v>26.775543478260872</v>
      </c>
      <c r="M300" s="4">
        <v>0.2391304347826087</v>
      </c>
      <c r="N300" s="11">
        <v>8.9309273956197852E-3</v>
      </c>
      <c r="O300" s="4">
        <v>21.319021739130438</v>
      </c>
      <c r="P300" s="4">
        <v>0</v>
      </c>
      <c r="Q300" s="9">
        <v>0</v>
      </c>
      <c r="R300" s="4">
        <v>0.2391304347826087</v>
      </c>
      <c r="S300" s="4">
        <v>0.2391304347826087</v>
      </c>
      <c r="T300" s="11">
        <v>1</v>
      </c>
      <c r="U300" s="4">
        <v>5.2173913043478262</v>
      </c>
      <c r="V300" s="4">
        <v>0</v>
      </c>
      <c r="W300" s="11">
        <v>0</v>
      </c>
      <c r="X300" s="4">
        <v>213.34065217391304</v>
      </c>
      <c r="Y300" s="4">
        <v>0.57521739130434779</v>
      </c>
      <c r="Z300" s="11">
        <v>2.6962390216911714E-3</v>
      </c>
      <c r="AA300" s="4">
        <v>4.8813043478260871</v>
      </c>
      <c r="AB300" s="4">
        <v>0</v>
      </c>
      <c r="AC300" s="11">
        <v>0</v>
      </c>
      <c r="AD300" s="4">
        <v>276.95597826086947</v>
      </c>
      <c r="AE300" s="4">
        <v>20.749456521739127</v>
      </c>
      <c r="AF300" s="11">
        <v>7.4919691757636894E-2</v>
      </c>
      <c r="AG300" s="4">
        <v>3.948260869565217</v>
      </c>
      <c r="AH300" s="4">
        <v>0</v>
      </c>
      <c r="AI300" s="11">
        <v>0</v>
      </c>
      <c r="AJ300" s="4">
        <v>0</v>
      </c>
      <c r="AK300" s="4">
        <v>0</v>
      </c>
      <c r="AL300" s="11" t="s">
        <v>798</v>
      </c>
      <c r="AM300" s="1">
        <v>235422</v>
      </c>
      <c r="AN300" s="1">
        <v>5</v>
      </c>
      <c r="AX300"/>
      <c r="AY300"/>
    </row>
    <row r="301" spans="1:51" x14ac:dyDescent="0.25">
      <c r="A301" t="s">
        <v>433</v>
      </c>
      <c r="B301" t="s">
        <v>71</v>
      </c>
      <c r="C301" t="s">
        <v>553</v>
      </c>
      <c r="D301" t="s">
        <v>512</v>
      </c>
      <c r="E301" s="4">
        <v>68.130434782608702</v>
      </c>
      <c r="F301" s="4">
        <v>204.4692391304348</v>
      </c>
      <c r="G301" s="4">
        <v>0</v>
      </c>
      <c r="H301" s="11">
        <v>0</v>
      </c>
      <c r="I301" s="4">
        <v>191.71815217391307</v>
      </c>
      <c r="J301" s="4">
        <v>0</v>
      </c>
      <c r="K301" s="11">
        <v>0</v>
      </c>
      <c r="L301" s="4">
        <v>35.400760869565211</v>
      </c>
      <c r="M301" s="4">
        <v>0</v>
      </c>
      <c r="N301" s="11">
        <v>0</v>
      </c>
      <c r="O301" s="4">
        <v>22.649673913043472</v>
      </c>
      <c r="P301" s="4">
        <v>0</v>
      </c>
      <c r="Q301" s="9">
        <v>0</v>
      </c>
      <c r="R301" s="4">
        <v>6.5771739130434783</v>
      </c>
      <c r="S301" s="4">
        <v>0</v>
      </c>
      <c r="T301" s="11">
        <v>0</v>
      </c>
      <c r="U301" s="4">
        <v>6.1739130434782608</v>
      </c>
      <c r="V301" s="4">
        <v>0</v>
      </c>
      <c r="W301" s="11">
        <v>0</v>
      </c>
      <c r="X301" s="4">
        <v>32.758152173913047</v>
      </c>
      <c r="Y301" s="4">
        <v>0</v>
      </c>
      <c r="Z301" s="11">
        <v>0</v>
      </c>
      <c r="AA301" s="4">
        <v>0</v>
      </c>
      <c r="AB301" s="4">
        <v>0</v>
      </c>
      <c r="AC301" s="11" t="s">
        <v>798</v>
      </c>
      <c r="AD301" s="4">
        <v>130.0663043478261</v>
      </c>
      <c r="AE301" s="4">
        <v>0</v>
      </c>
      <c r="AF301" s="11">
        <v>0</v>
      </c>
      <c r="AG301" s="4">
        <v>6.2440217391304325</v>
      </c>
      <c r="AH301" s="4">
        <v>0</v>
      </c>
      <c r="AI301" s="11">
        <v>0</v>
      </c>
      <c r="AJ301" s="4">
        <v>0</v>
      </c>
      <c r="AK301" s="4">
        <v>0</v>
      </c>
      <c r="AL301" s="11" t="s">
        <v>798</v>
      </c>
      <c r="AM301" s="1">
        <v>235176</v>
      </c>
      <c r="AN301" s="1">
        <v>5</v>
      </c>
      <c r="AX301"/>
      <c r="AY301"/>
    </row>
    <row r="302" spans="1:51" x14ac:dyDescent="0.25">
      <c r="A302" t="s">
        <v>433</v>
      </c>
      <c r="B302" t="s">
        <v>380</v>
      </c>
      <c r="C302" t="s">
        <v>627</v>
      </c>
      <c r="D302" t="s">
        <v>516</v>
      </c>
      <c r="E302" s="4">
        <v>121.95652173913044</v>
      </c>
      <c r="F302" s="4">
        <v>520.37782608695647</v>
      </c>
      <c r="G302" s="4">
        <v>0</v>
      </c>
      <c r="H302" s="11">
        <v>0</v>
      </c>
      <c r="I302" s="4">
        <v>494.34499999999991</v>
      </c>
      <c r="J302" s="4">
        <v>0</v>
      </c>
      <c r="K302" s="11">
        <v>0</v>
      </c>
      <c r="L302" s="4">
        <v>133.09793478260872</v>
      </c>
      <c r="M302" s="4">
        <v>0</v>
      </c>
      <c r="N302" s="11">
        <v>0</v>
      </c>
      <c r="O302" s="4">
        <v>107.43402173913046</v>
      </c>
      <c r="P302" s="4">
        <v>0</v>
      </c>
      <c r="Q302" s="9">
        <v>0</v>
      </c>
      <c r="R302" s="4">
        <v>20.359565217391303</v>
      </c>
      <c r="S302" s="4">
        <v>0</v>
      </c>
      <c r="T302" s="11">
        <v>0</v>
      </c>
      <c r="U302" s="4">
        <v>5.3043478260869561</v>
      </c>
      <c r="V302" s="4">
        <v>0</v>
      </c>
      <c r="W302" s="11">
        <v>0</v>
      </c>
      <c r="X302" s="4">
        <v>125.53847826086955</v>
      </c>
      <c r="Y302" s="4">
        <v>0</v>
      </c>
      <c r="Z302" s="11">
        <v>0</v>
      </c>
      <c r="AA302" s="4">
        <v>0.36891304347826087</v>
      </c>
      <c r="AB302" s="4">
        <v>0</v>
      </c>
      <c r="AC302" s="11">
        <v>0</v>
      </c>
      <c r="AD302" s="4">
        <v>231.01608695652166</v>
      </c>
      <c r="AE302" s="4">
        <v>0</v>
      </c>
      <c r="AF302" s="11">
        <v>0</v>
      </c>
      <c r="AG302" s="4">
        <v>30.356413043478245</v>
      </c>
      <c r="AH302" s="4">
        <v>0</v>
      </c>
      <c r="AI302" s="11">
        <v>0</v>
      </c>
      <c r="AJ302" s="4">
        <v>0</v>
      </c>
      <c r="AK302" s="4">
        <v>0</v>
      </c>
      <c r="AL302" s="11" t="s">
        <v>798</v>
      </c>
      <c r="AM302" s="1">
        <v>235666</v>
      </c>
      <c r="AN302" s="1">
        <v>5</v>
      </c>
      <c r="AX302"/>
      <c r="AY302"/>
    </row>
    <row r="303" spans="1:51" x14ac:dyDescent="0.25">
      <c r="A303" t="s">
        <v>433</v>
      </c>
      <c r="B303" t="s">
        <v>389</v>
      </c>
      <c r="C303" t="s">
        <v>572</v>
      </c>
      <c r="D303" t="s">
        <v>497</v>
      </c>
      <c r="E303" s="4">
        <v>97.152173913043484</v>
      </c>
      <c r="F303" s="4">
        <v>373.56000000000006</v>
      </c>
      <c r="G303" s="4">
        <v>22.415978260869565</v>
      </c>
      <c r="H303" s="11">
        <v>6.0006366476254312E-2</v>
      </c>
      <c r="I303" s="4">
        <v>359.41304347826087</v>
      </c>
      <c r="J303" s="4">
        <v>22.415978260869565</v>
      </c>
      <c r="K303" s="11">
        <v>6.2368293715599106E-2</v>
      </c>
      <c r="L303" s="4">
        <v>105.04836956521741</v>
      </c>
      <c r="M303" s="4">
        <v>6.5895652173913053</v>
      </c>
      <c r="N303" s="11">
        <v>6.272886713677446E-2</v>
      </c>
      <c r="O303" s="4">
        <v>94.063369565217414</v>
      </c>
      <c r="P303" s="4">
        <v>6.5895652173913053</v>
      </c>
      <c r="Q303" s="9">
        <v>7.0054530768457426E-2</v>
      </c>
      <c r="R303" s="4">
        <v>5.7676086956521724</v>
      </c>
      <c r="S303" s="4">
        <v>0</v>
      </c>
      <c r="T303" s="11">
        <v>0</v>
      </c>
      <c r="U303" s="4">
        <v>5.2173913043478262</v>
      </c>
      <c r="V303" s="4">
        <v>0</v>
      </c>
      <c r="W303" s="11">
        <v>0</v>
      </c>
      <c r="X303" s="4">
        <v>74.042282608695615</v>
      </c>
      <c r="Y303" s="4">
        <v>11.383260869565218</v>
      </c>
      <c r="Z303" s="11">
        <v>0.15374000460958714</v>
      </c>
      <c r="AA303" s="4">
        <v>3.161956521739131</v>
      </c>
      <c r="AB303" s="4">
        <v>0</v>
      </c>
      <c r="AC303" s="11">
        <v>0</v>
      </c>
      <c r="AD303" s="4">
        <v>176.41206521739133</v>
      </c>
      <c r="AE303" s="4">
        <v>4.4431521739130435</v>
      </c>
      <c r="AF303" s="11">
        <v>2.5186214834216576E-2</v>
      </c>
      <c r="AG303" s="4">
        <v>14.895326086956516</v>
      </c>
      <c r="AH303" s="4">
        <v>0</v>
      </c>
      <c r="AI303" s="11">
        <v>0</v>
      </c>
      <c r="AJ303" s="4">
        <v>0</v>
      </c>
      <c r="AK303" s="4">
        <v>0</v>
      </c>
      <c r="AL303" s="11" t="s">
        <v>798</v>
      </c>
      <c r="AM303" s="1">
        <v>235706</v>
      </c>
      <c r="AN303" s="1">
        <v>5</v>
      </c>
      <c r="AX303"/>
      <c r="AY303"/>
    </row>
    <row r="304" spans="1:51" x14ac:dyDescent="0.25">
      <c r="A304" t="s">
        <v>433</v>
      </c>
      <c r="B304" t="s">
        <v>239</v>
      </c>
      <c r="C304" t="s">
        <v>609</v>
      </c>
      <c r="D304" t="s">
        <v>474</v>
      </c>
      <c r="E304" s="4">
        <v>90.271739130434781</v>
      </c>
      <c r="F304" s="4">
        <v>299.94141304347829</v>
      </c>
      <c r="G304" s="4">
        <v>69.474021739130436</v>
      </c>
      <c r="H304" s="11">
        <v>0.23162530653631269</v>
      </c>
      <c r="I304" s="4">
        <v>295.15880434782611</v>
      </c>
      <c r="J304" s="4">
        <v>69.474021739130436</v>
      </c>
      <c r="K304" s="11">
        <v>0.23537844955239642</v>
      </c>
      <c r="L304" s="4">
        <v>25.230326086956524</v>
      </c>
      <c r="M304" s="4">
        <v>2.0298913043478262</v>
      </c>
      <c r="N304" s="11">
        <v>8.045442208522352E-2</v>
      </c>
      <c r="O304" s="4">
        <v>20.447717391304348</v>
      </c>
      <c r="P304" s="4">
        <v>2.0298913043478262</v>
      </c>
      <c r="Q304" s="9">
        <v>9.9272269148783482E-2</v>
      </c>
      <c r="R304" s="4">
        <v>0</v>
      </c>
      <c r="S304" s="4">
        <v>0</v>
      </c>
      <c r="T304" s="11" t="s">
        <v>798</v>
      </c>
      <c r="U304" s="4">
        <v>4.7826086956521738</v>
      </c>
      <c r="V304" s="4">
        <v>0</v>
      </c>
      <c r="W304" s="11">
        <v>0</v>
      </c>
      <c r="X304" s="4">
        <v>100.99434782608697</v>
      </c>
      <c r="Y304" s="4">
        <v>22.364456521739129</v>
      </c>
      <c r="Z304" s="11">
        <v>0.22144265499145449</v>
      </c>
      <c r="AA304" s="4">
        <v>0</v>
      </c>
      <c r="AB304" s="4">
        <v>0</v>
      </c>
      <c r="AC304" s="11" t="s">
        <v>798</v>
      </c>
      <c r="AD304" s="4">
        <v>168.86565217391305</v>
      </c>
      <c r="AE304" s="4">
        <v>45.079673913043479</v>
      </c>
      <c r="AF304" s="11">
        <v>0.26695585119119647</v>
      </c>
      <c r="AG304" s="4">
        <v>4.8510869565217387</v>
      </c>
      <c r="AH304" s="4">
        <v>0</v>
      </c>
      <c r="AI304" s="11">
        <v>0</v>
      </c>
      <c r="AJ304" s="4">
        <v>0</v>
      </c>
      <c r="AK304" s="4">
        <v>0</v>
      </c>
      <c r="AL304" s="11" t="s">
        <v>798</v>
      </c>
      <c r="AM304" s="1">
        <v>235479</v>
      </c>
      <c r="AN304" s="1">
        <v>5</v>
      </c>
      <c r="AX304"/>
      <c r="AY304"/>
    </row>
    <row r="305" spans="1:51" x14ac:dyDescent="0.25">
      <c r="A305" t="s">
        <v>433</v>
      </c>
      <c r="B305" t="s">
        <v>393</v>
      </c>
      <c r="C305" t="s">
        <v>708</v>
      </c>
      <c r="D305" t="s">
        <v>519</v>
      </c>
      <c r="E305" s="4">
        <v>100.39130434782609</v>
      </c>
      <c r="F305" s="4">
        <v>395.4446739130434</v>
      </c>
      <c r="G305" s="4">
        <v>62.869565217391305</v>
      </c>
      <c r="H305" s="11">
        <v>0.15898447839814894</v>
      </c>
      <c r="I305" s="4">
        <v>384.96434782608691</v>
      </c>
      <c r="J305" s="4">
        <v>62</v>
      </c>
      <c r="K305" s="11">
        <v>0.16105387511887043</v>
      </c>
      <c r="L305" s="4">
        <v>76.935652173913056</v>
      </c>
      <c r="M305" s="4">
        <v>1.1304347826086956</v>
      </c>
      <c r="N305" s="11">
        <v>1.4693250146932499E-2</v>
      </c>
      <c r="O305" s="4">
        <v>70.296630434782614</v>
      </c>
      <c r="P305" s="4">
        <v>0.2608695652173913</v>
      </c>
      <c r="Q305" s="9">
        <v>3.7109824980787929E-3</v>
      </c>
      <c r="R305" s="4">
        <v>0.89989130434782605</v>
      </c>
      <c r="S305" s="4">
        <v>0</v>
      </c>
      <c r="T305" s="11">
        <v>0</v>
      </c>
      <c r="U305" s="4">
        <v>5.7391304347826084</v>
      </c>
      <c r="V305" s="4">
        <v>0.86956521739130432</v>
      </c>
      <c r="W305" s="11">
        <v>0.15151515151515152</v>
      </c>
      <c r="X305" s="4">
        <v>129.12793478260872</v>
      </c>
      <c r="Y305" s="4">
        <v>30.739130434782609</v>
      </c>
      <c r="Z305" s="11">
        <v>0.23805174679307761</v>
      </c>
      <c r="AA305" s="4">
        <v>3.8413043478260867</v>
      </c>
      <c r="AB305" s="4">
        <v>0</v>
      </c>
      <c r="AC305" s="11">
        <v>0</v>
      </c>
      <c r="AD305" s="4">
        <v>183.37195652173907</v>
      </c>
      <c r="AE305" s="4">
        <v>31</v>
      </c>
      <c r="AF305" s="11">
        <v>0.16905529388472712</v>
      </c>
      <c r="AG305" s="4">
        <v>2.1678260869565222</v>
      </c>
      <c r="AH305" s="4">
        <v>0</v>
      </c>
      <c r="AI305" s="11">
        <v>0</v>
      </c>
      <c r="AJ305" s="4">
        <v>0</v>
      </c>
      <c r="AK305" s="4">
        <v>0</v>
      </c>
      <c r="AL305" s="11" t="s">
        <v>798</v>
      </c>
      <c r="AM305" s="1">
        <v>235710</v>
      </c>
      <c r="AN305" s="1">
        <v>5</v>
      </c>
      <c r="AX305"/>
      <c r="AY305"/>
    </row>
    <row r="306" spans="1:51" x14ac:dyDescent="0.25">
      <c r="A306" t="s">
        <v>433</v>
      </c>
      <c r="B306" t="s">
        <v>145</v>
      </c>
      <c r="C306" t="s">
        <v>663</v>
      </c>
      <c r="D306" t="s">
        <v>519</v>
      </c>
      <c r="E306" s="4">
        <v>118.06521739130434</v>
      </c>
      <c r="F306" s="4">
        <v>469.06913043478266</v>
      </c>
      <c r="G306" s="4">
        <v>40.240108695652168</v>
      </c>
      <c r="H306" s="11">
        <v>8.578716032400896E-2</v>
      </c>
      <c r="I306" s="4">
        <v>452.24304347826092</v>
      </c>
      <c r="J306" s="4">
        <v>40.240108695652168</v>
      </c>
      <c r="K306" s="11">
        <v>8.8978944565205872E-2</v>
      </c>
      <c r="L306" s="4">
        <v>56.63934782608694</v>
      </c>
      <c r="M306" s="4">
        <v>5.8909782608695656</v>
      </c>
      <c r="N306" s="11">
        <v>0.1040085821425419</v>
      </c>
      <c r="O306" s="4">
        <v>46.189673913043464</v>
      </c>
      <c r="P306" s="4">
        <v>5.8909782608695656</v>
      </c>
      <c r="Q306" s="9">
        <v>0.12753885796985498</v>
      </c>
      <c r="R306" s="4">
        <v>5.2322826086956509</v>
      </c>
      <c r="S306" s="4">
        <v>0</v>
      </c>
      <c r="T306" s="11">
        <v>0</v>
      </c>
      <c r="U306" s="4">
        <v>5.2173913043478262</v>
      </c>
      <c r="V306" s="4">
        <v>0</v>
      </c>
      <c r="W306" s="11">
        <v>0</v>
      </c>
      <c r="X306" s="4">
        <v>145.92804347826095</v>
      </c>
      <c r="Y306" s="4">
        <v>26.310217391304342</v>
      </c>
      <c r="Z306" s="11">
        <v>0.18029582775310629</v>
      </c>
      <c r="AA306" s="4">
        <v>6.3764130434782604</v>
      </c>
      <c r="AB306" s="4">
        <v>0</v>
      </c>
      <c r="AC306" s="11">
        <v>0</v>
      </c>
      <c r="AD306" s="4">
        <v>260.12532608695653</v>
      </c>
      <c r="AE306" s="4">
        <v>8.0389130434782601</v>
      </c>
      <c r="AF306" s="11">
        <v>3.0903999869628055E-2</v>
      </c>
      <c r="AG306" s="4">
        <v>0</v>
      </c>
      <c r="AH306" s="4">
        <v>0</v>
      </c>
      <c r="AI306" s="11" t="s">
        <v>798</v>
      </c>
      <c r="AJ306" s="4">
        <v>0</v>
      </c>
      <c r="AK306" s="4">
        <v>0</v>
      </c>
      <c r="AL306" s="11" t="s">
        <v>798</v>
      </c>
      <c r="AM306" s="1">
        <v>235319</v>
      </c>
      <c r="AN306" s="1">
        <v>5</v>
      </c>
      <c r="AX306"/>
      <c r="AY306"/>
    </row>
    <row r="307" spans="1:51" x14ac:dyDescent="0.25">
      <c r="A307" t="s">
        <v>433</v>
      </c>
      <c r="B307" t="s">
        <v>109</v>
      </c>
      <c r="C307" t="s">
        <v>562</v>
      </c>
      <c r="D307" t="s">
        <v>501</v>
      </c>
      <c r="E307" s="4">
        <v>109.47826086956522</v>
      </c>
      <c r="F307" s="4">
        <v>465.31652173913039</v>
      </c>
      <c r="G307" s="4">
        <v>155.91326086956519</v>
      </c>
      <c r="H307" s="11">
        <v>0.33506925627062645</v>
      </c>
      <c r="I307" s="4">
        <v>452.93119565217387</v>
      </c>
      <c r="J307" s="4">
        <v>155.91326086956519</v>
      </c>
      <c r="K307" s="11">
        <v>0.34423166778138631</v>
      </c>
      <c r="L307" s="4">
        <v>63.537065217391287</v>
      </c>
      <c r="M307" s="4">
        <v>16.409456521739131</v>
      </c>
      <c r="N307" s="11">
        <v>0.25826588725170696</v>
      </c>
      <c r="O307" s="4">
        <v>51.15173913043477</v>
      </c>
      <c r="P307" s="4">
        <v>16.409456521739131</v>
      </c>
      <c r="Q307" s="9">
        <v>0.32079958180690027</v>
      </c>
      <c r="R307" s="4">
        <v>9.9505434782608653</v>
      </c>
      <c r="S307" s="4">
        <v>0</v>
      </c>
      <c r="T307" s="11">
        <v>0</v>
      </c>
      <c r="U307" s="4">
        <v>2.4347826086956523</v>
      </c>
      <c r="V307" s="4">
        <v>0</v>
      </c>
      <c r="W307" s="11">
        <v>0</v>
      </c>
      <c r="X307" s="4">
        <v>135.89315217391305</v>
      </c>
      <c r="Y307" s="4">
        <v>51.002065217391298</v>
      </c>
      <c r="Z307" s="11">
        <v>0.37531004617598379</v>
      </c>
      <c r="AA307" s="4">
        <v>0</v>
      </c>
      <c r="AB307" s="4">
        <v>0</v>
      </c>
      <c r="AC307" s="11" t="s">
        <v>798</v>
      </c>
      <c r="AD307" s="4">
        <v>233.79336956521732</v>
      </c>
      <c r="AE307" s="4">
        <v>88.501739130434785</v>
      </c>
      <c r="AF307" s="11">
        <v>0.37854683088327268</v>
      </c>
      <c r="AG307" s="4">
        <v>32.092934782608708</v>
      </c>
      <c r="AH307" s="4">
        <v>0</v>
      </c>
      <c r="AI307" s="11">
        <v>0</v>
      </c>
      <c r="AJ307" s="4">
        <v>0</v>
      </c>
      <c r="AK307" s="4">
        <v>0</v>
      </c>
      <c r="AL307" s="11" t="s">
        <v>798</v>
      </c>
      <c r="AM307" s="1">
        <v>235260</v>
      </c>
      <c r="AN307" s="1">
        <v>5</v>
      </c>
      <c r="AX307"/>
      <c r="AY307"/>
    </row>
    <row r="308" spans="1:51" x14ac:dyDescent="0.25">
      <c r="A308" t="s">
        <v>433</v>
      </c>
      <c r="B308" t="s">
        <v>370</v>
      </c>
      <c r="C308" t="s">
        <v>643</v>
      </c>
      <c r="D308" t="s">
        <v>474</v>
      </c>
      <c r="E308" s="4">
        <v>105.46739130434783</v>
      </c>
      <c r="F308" s="4">
        <v>370.35097826086957</v>
      </c>
      <c r="G308" s="4">
        <v>120.6819565217391</v>
      </c>
      <c r="H308" s="11">
        <v>0.32585834412656139</v>
      </c>
      <c r="I308" s="4">
        <v>356.66913043478257</v>
      </c>
      <c r="J308" s="4">
        <v>120.6819565217391</v>
      </c>
      <c r="K308" s="11">
        <v>0.33835828846367166</v>
      </c>
      <c r="L308" s="4">
        <v>62.798913043478287</v>
      </c>
      <c r="M308" s="4">
        <v>0.13043478260869565</v>
      </c>
      <c r="N308" s="11">
        <v>2.077022933794893E-3</v>
      </c>
      <c r="O308" s="4">
        <v>49.117065217391321</v>
      </c>
      <c r="P308" s="4">
        <v>0.13043478260869565</v>
      </c>
      <c r="Q308" s="9">
        <v>2.655589906102766E-3</v>
      </c>
      <c r="R308" s="4">
        <v>8.4644565217391357</v>
      </c>
      <c r="S308" s="4">
        <v>0</v>
      </c>
      <c r="T308" s="11">
        <v>0</v>
      </c>
      <c r="U308" s="4">
        <v>5.2173913043478262</v>
      </c>
      <c r="V308" s="4">
        <v>0</v>
      </c>
      <c r="W308" s="11">
        <v>0</v>
      </c>
      <c r="X308" s="4">
        <v>94.03467391304352</v>
      </c>
      <c r="Y308" s="4">
        <v>59.011956521739123</v>
      </c>
      <c r="Z308" s="11">
        <v>0.62755528430192808</v>
      </c>
      <c r="AA308" s="4">
        <v>0</v>
      </c>
      <c r="AB308" s="4">
        <v>0</v>
      </c>
      <c r="AC308" s="11" t="s">
        <v>798</v>
      </c>
      <c r="AD308" s="4">
        <v>212.39163043478251</v>
      </c>
      <c r="AE308" s="4">
        <v>61.539565217391278</v>
      </c>
      <c r="AF308" s="11">
        <v>0.28974571686942141</v>
      </c>
      <c r="AG308" s="4">
        <v>1.1257608695652175</v>
      </c>
      <c r="AH308" s="4">
        <v>0</v>
      </c>
      <c r="AI308" s="11">
        <v>0</v>
      </c>
      <c r="AJ308" s="4">
        <v>0</v>
      </c>
      <c r="AK308" s="4">
        <v>0</v>
      </c>
      <c r="AL308" s="11" t="s">
        <v>798</v>
      </c>
      <c r="AM308" s="1">
        <v>235655</v>
      </c>
      <c r="AN308" s="1">
        <v>5</v>
      </c>
      <c r="AX308"/>
      <c r="AY308"/>
    </row>
    <row r="309" spans="1:51" x14ac:dyDescent="0.25">
      <c r="A309" t="s">
        <v>433</v>
      </c>
      <c r="B309" t="s">
        <v>288</v>
      </c>
      <c r="C309" t="s">
        <v>719</v>
      </c>
      <c r="D309" t="s">
        <v>493</v>
      </c>
      <c r="E309" s="4">
        <v>97.478260869565219</v>
      </c>
      <c r="F309" s="4">
        <v>312.07326086956516</v>
      </c>
      <c r="G309" s="4">
        <v>60.163043478260875</v>
      </c>
      <c r="H309" s="11">
        <v>0.19278499962035117</v>
      </c>
      <c r="I309" s="4">
        <v>290.19021739130432</v>
      </c>
      <c r="J309" s="4">
        <v>60.163043478260875</v>
      </c>
      <c r="K309" s="11">
        <v>0.20732278303211915</v>
      </c>
      <c r="L309" s="4">
        <v>53.883043478260873</v>
      </c>
      <c r="M309" s="4">
        <v>3.5652173913043477</v>
      </c>
      <c r="N309" s="11">
        <v>6.6165850352212105E-2</v>
      </c>
      <c r="O309" s="4">
        <v>32.000000000000007</v>
      </c>
      <c r="P309" s="4">
        <v>3.5652173913043477</v>
      </c>
      <c r="Q309" s="9">
        <v>0.11141304347826084</v>
      </c>
      <c r="R309" s="4">
        <v>16.665652173913035</v>
      </c>
      <c r="S309" s="4">
        <v>0</v>
      </c>
      <c r="T309" s="11">
        <v>0</v>
      </c>
      <c r="U309" s="4">
        <v>5.2173913043478262</v>
      </c>
      <c r="V309" s="4">
        <v>0</v>
      </c>
      <c r="W309" s="11">
        <v>0</v>
      </c>
      <c r="X309" s="4">
        <v>79.698695652173868</v>
      </c>
      <c r="Y309" s="4">
        <v>18.271739130434781</v>
      </c>
      <c r="Z309" s="11">
        <v>0.22926020282913376</v>
      </c>
      <c r="AA309" s="4">
        <v>0</v>
      </c>
      <c r="AB309" s="4">
        <v>0</v>
      </c>
      <c r="AC309" s="11" t="s">
        <v>798</v>
      </c>
      <c r="AD309" s="4">
        <v>178.49152173913043</v>
      </c>
      <c r="AE309" s="4">
        <v>38.326086956521742</v>
      </c>
      <c r="AF309" s="11">
        <v>0.21472217045992931</v>
      </c>
      <c r="AG309" s="4">
        <v>0</v>
      </c>
      <c r="AH309" s="4">
        <v>0</v>
      </c>
      <c r="AI309" s="11" t="s">
        <v>798</v>
      </c>
      <c r="AJ309" s="4">
        <v>0</v>
      </c>
      <c r="AK309" s="4">
        <v>0</v>
      </c>
      <c r="AL309" s="11" t="s">
        <v>798</v>
      </c>
      <c r="AM309" s="1">
        <v>235545</v>
      </c>
      <c r="AN309" s="1">
        <v>5</v>
      </c>
      <c r="AX309"/>
      <c r="AY309"/>
    </row>
    <row r="310" spans="1:51" x14ac:dyDescent="0.25">
      <c r="A310" t="s">
        <v>433</v>
      </c>
      <c r="B310" t="s">
        <v>221</v>
      </c>
      <c r="C310" t="s">
        <v>629</v>
      </c>
      <c r="D310" t="s">
        <v>474</v>
      </c>
      <c r="E310" s="4">
        <v>137.64130434782609</v>
      </c>
      <c r="F310" s="4">
        <v>435.26315217391323</v>
      </c>
      <c r="G310" s="4">
        <v>63.345108695652172</v>
      </c>
      <c r="H310" s="11">
        <v>0.14553289976253739</v>
      </c>
      <c r="I310" s="4">
        <v>416.15673913043497</v>
      </c>
      <c r="J310" s="4">
        <v>63.258152173913047</v>
      </c>
      <c r="K310" s="11">
        <v>0.15200559362823679</v>
      </c>
      <c r="L310" s="4">
        <v>29.275434782608695</v>
      </c>
      <c r="M310" s="4">
        <v>8.6956521739130432E-2</v>
      </c>
      <c r="N310" s="11">
        <v>2.9702896775007982E-3</v>
      </c>
      <c r="O310" s="4">
        <v>19.78967391304348</v>
      </c>
      <c r="P310" s="4">
        <v>0</v>
      </c>
      <c r="Q310" s="9">
        <v>0</v>
      </c>
      <c r="R310" s="4">
        <v>4.7901086956521723</v>
      </c>
      <c r="S310" s="4">
        <v>8.6956521739130432E-2</v>
      </c>
      <c r="T310" s="11">
        <v>1.8153350427738326E-2</v>
      </c>
      <c r="U310" s="4">
        <v>4.6956521739130439</v>
      </c>
      <c r="V310" s="4">
        <v>0</v>
      </c>
      <c r="W310" s="11">
        <v>0</v>
      </c>
      <c r="X310" s="4">
        <v>196.21043478260873</v>
      </c>
      <c r="Y310" s="4">
        <v>47.307065217391305</v>
      </c>
      <c r="Z310" s="11">
        <v>0.24110371739303849</v>
      </c>
      <c r="AA310" s="4">
        <v>9.6206521739130473</v>
      </c>
      <c r="AB310" s="4">
        <v>0</v>
      </c>
      <c r="AC310" s="11">
        <v>0</v>
      </c>
      <c r="AD310" s="4">
        <v>198.08554347826097</v>
      </c>
      <c r="AE310" s="4">
        <v>15.951086956521738</v>
      </c>
      <c r="AF310" s="11">
        <v>8.0526254851466736E-2</v>
      </c>
      <c r="AG310" s="4">
        <v>2.0710869565217389</v>
      </c>
      <c r="AH310" s="4">
        <v>0</v>
      </c>
      <c r="AI310" s="11">
        <v>0</v>
      </c>
      <c r="AJ310" s="4">
        <v>0</v>
      </c>
      <c r="AK310" s="4">
        <v>0</v>
      </c>
      <c r="AL310" s="11" t="s">
        <v>798</v>
      </c>
      <c r="AM310" s="1">
        <v>235452</v>
      </c>
      <c r="AN310" s="1">
        <v>5</v>
      </c>
      <c r="AX310"/>
      <c r="AY310"/>
    </row>
    <row r="311" spans="1:51" x14ac:dyDescent="0.25">
      <c r="A311" t="s">
        <v>433</v>
      </c>
      <c r="B311" t="s">
        <v>337</v>
      </c>
      <c r="C311" t="s">
        <v>736</v>
      </c>
      <c r="D311" t="s">
        <v>519</v>
      </c>
      <c r="E311" s="4">
        <v>28.978260869565219</v>
      </c>
      <c r="F311" s="4">
        <v>90.615217391304327</v>
      </c>
      <c r="G311" s="4">
        <v>0</v>
      </c>
      <c r="H311" s="11">
        <v>0</v>
      </c>
      <c r="I311" s="4">
        <v>86.414130434782592</v>
      </c>
      <c r="J311" s="4">
        <v>0</v>
      </c>
      <c r="K311" s="11">
        <v>0</v>
      </c>
      <c r="L311" s="4">
        <v>15.843478260869565</v>
      </c>
      <c r="M311" s="4">
        <v>0</v>
      </c>
      <c r="N311" s="11">
        <v>0</v>
      </c>
      <c r="O311" s="4">
        <v>11.642391304347825</v>
      </c>
      <c r="P311" s="4">
        <v>0</v>
      </c>
      <c r="Q311" s="9">
        <v>0</v>
      </c>
      <c r="R311" s="4">
        <v>2.9836956521739131</v>
      </c>
      <c r="S311" s="4">
        <v>0</v>
      </c>
      <c r="T311" s="11">
        <v>0</v>
      </c>
      <c r="U311" s="4">
        <v>1.2173913043478262</v>
      </c>
      <c r="V311" s="4">
        <v>0</v>
      </c>
      <c r="W311" s="11">
        <v>0</v>
      </c>
      <c r="X311" s="4">
        <v>29.405434782608673</v>
      </c>
      <c r="Y311" s="4">
        <v>0</v>
      </c>
      <c r="Z311" s="11">
        <v>0</v>
      </c>
      <c r="AA311" s="4">
        <v>0</v>
      </c>
      <c r="AB311" s="4">
        <v>0</v>
      </c>
      <c r="AC311" s="11" t="s">
        <v>798</v>
      </c>
      <c r="AD311" s="4">
        <v>45.366304347826095</v>
      </c>
      <c r="AE311" s="4">
        <v>0</v>
      </c>
      <c r="AF311" s="11">
        <v>0</v>
      </c>
      <c r="AG311" s="4">
        <v>0</v>
      </c>
      <c r="AH311" s="4">
        <v>0</v>
      </c>
      <c r="AI311" s="11" t="s">
        <v>798</v>
      </c>
      <c r="AJ311" s="4">
        <v>0</v>
      </c>
      <c r="AK311" s="4">
        <v>0</v>
      </c>
      <c r="AL311" s="11" t="s">
        <v>798</v>
      </c>
      <c r="AM311" s="1">
        <v>235617</v>
      </c>
      <c r="AN311" s="1">
        <v>5</v>
      </c>
      <c r="AX311"/>
      <c r="AY311"/>
    </row>
    <row r="312" spans="1:51" x14ac:dyDescent="0.25">
      <c r="A312" t="s">
        <v>433</v>
      </c>
      <c r="B312" t="s">
        <v>340</v>
      </c>
      <c r="C312" t="s">
        <v>688</v>
      </c>
      <c r="D312" t="s">
        <v>464</v>
      </c>
      <c r="E312" s="4">
        <v>110.16304347826087</v>
      </c>
      <c r="F312" s="4">
        <v>385.18695652173915</v>
      </c>
      <c r="G312" s="4">
        <v>8.6956521739130432E-2</v>
      </c>
      <c r="H312" s="11">
        <v>2.257514702064497E-4</v>
      </c>
      <c r="I312" s="4">
        <v>368.603695652174</v>
      </c>
      <c r="J312" s="4">
        <v>0</v>
      </c>
      <c r="K312" s="11">
        <v>0</v>
      </c>
      <c r="L312" s="4">
        <v>55.853260869565219</v>
      </c>
      <c r="M312" s="4">
        <v>8.6956521739130432E-2</v>
      </c>
      <c r="N312" s="11">
        <v>1.5568745742921084E-3</v>
      </c>
      <c r="O312" s="4">
        <v>39.270000000000003</v>
      </c>
      <c r="P312" s="4">
        <v>0</v>
      </c>
      <c r="Q312" s="9">
        <v>0</v>
      </c>
      <c r="R312" s="4">
        <v>10.379021739130433</v>
      </c>
      <c r="S312" s="4">
        <v>8.6956521739130432E-2</v>
      </c>
      <c r="T312" s="11">
        <v>8.3781038256516612E-3</v>
      </c>
      <c r="U312" s="4">
        <v>6.2042391304347824</v>
      </c>
      <c r="V312" s="4">
        <v>0</v>
      </c>
      <c r="W312" s="11">
        <v>0</v>
      </c>
      <c r="X312" s="4">
        <v>150.22869565217391</v>
      </c>
      <c r="Y312" s="4">
        <v>0</v>
      </c>
      <c r="Z312" s="11">
        <v>0</v>
      </c>
      <c r="AA312" s="4">
        <v>0</v>
      </c>
      <c r="AB312" s="4">
        <v>0</v>
      </c>
      <c r="AC312" s="11" t="s">
        <v>798</v>
      </c>
      <c r="AD312" s="4">
        <v>130.00304347826091</v>
      </c>
      <c r="AE312" s="4">
        <v>0</v>
      </c>
      <c r="AF312" s="11">
        <v>0</v>
      </c>
      <c r="AG312" s="4">
        <v>49.10195652173914</v>
      </c>
      <c r="AH312" s="4">
        <v>0</v>
      </c>
      <c r="AI312" s="11">
        <v>0</v>
      </c>
      <c r="AJ312" s="4">
        <v>0</v>
      </c>
      <c r="AK312" s="4">
        <v>0</v>
      </c>
      <c r="AL312" s="11" t="s">
        <v>798</v>
      </c>
      <c r="AM312" s="1">
        <v>235621</v>
      </c>
      <c r="AN312" s="1">
        <v>5</v>
      </c>
      <c r="AX312"/>
      <c r="AY312"/>
    </row>
    <row r="313" spans="1:51" x14ac:dyDescent="0.25">
      <c r="A313" t="s">
        <v>433</v>
      </c>
      <c r="B313" t="s">
        <v>184</v>
      </c>
      <c r="C313" t="s">
        <v>683</v>
      </c>
      <c r="D313" t="s">
        <v>524</v>
      </c>
      <c r="E313" s="4">
        <v>139.90217391304347</v>
      </c>
      <c r="F313" s="4">
        <v>622.9021739130435</v>
      </c>
      <c r="G313" s="4">
        <v>0</v>
      </c>
      <c r="H313" s="11">
        <v>0</v>
      </c>
      <c r="I313" s="4">
        <v>613.42391304347825</v>
      </c>
      <c r="J313" s="4">
        <v>0</v>
      </c>
      <c r="K313" s="11">
        <v>0</v>
      </c>
      <c r="L313" s="4">
        <v>99.06619565217396</v>
      </c>
      <c r="M313" s="4">
        <v>0</v>
      </c>
      <c r="N313" s="11">
        <v>0</v>
      </c>
      <c r="O313" s="4">
        <v>89.587934782608741</v>
      </c>
      <c r="P313" s="4">
        <v>0</v>
      </c>
      <c r="Q313" s="9">
        <v>0</v>
      </c>
      <c r="R313" s="4">
        <v>4.2608695652173916</v>
      </c>
      <c r="S313" s="4">
        <v>0</v>
      </c>
      <c r="T313" s="11">
        <v>0</v>
      </c>
      <c r="U313" s="4">
        <v>5.2173913043478262</v>
      </c>
      <c r="V313" s="4">
        <v>0</v>
      </c>
      <c r="W313" s="11">
        <v>0</v>
      </c>
      <c r="X313" s="4">
        <v>120.45836956521737</v>
      </c>
      <c r="Y313" s="4">
        <v>0</v>
      </c>
      <c r="Z313" s="11">
        <v>0</v>
      </c>
      <c r="AA313" s="4">
        <v>0</v>
      </c>
      <c r="AB313" s="4">
        <v>0</v>
      </c>
      <c r="AC313" s="11" t="s">
        <v>798</v>
      </c>
      <c r="AD313" s="4">
        <v>403.37760869565221</v>
      </c>
      <c r="AE313" s="4">
        <v>0</v>
      </c>
      <c r="AF313" s="11">
        <v>0</v>
      </c>
      <c r="AG313" s="4">
        <v>0</v>
      </c>
      <c r="AH313" s="4">
        <v>0</v>
      </c>
      <c r="AI313" s="11" t="s">
        <v>798</v>
      </c>
      <c r="AJ313" s="4">
        <v>0</v>
      </c>
      <c r="AK313" s="4">
        <v>0</v>
      </c>
      <c r="AL313" s="11" t="s">
        <v>798</v>
      </c>
      <c r="AM313" s="1">
        <v>235378</v>
      </c>
      <c r="AN313" s="1">
        <v>5</v>
      </c>
      <c r="AX313"/>
      <c r="AY313"/>
    </row>
    <row r="314" spans="1:51" x14ac:dyDescent="0.25">
      <c r="A314" t="s">
        <v>433</v>
      </c>
      <c r="B314" t="s">
        <v>136</v>
      </c>
      <c r="C314" t="s">
        <v>661</v>
      </c>
      <c r="D314" t="s">
        <v>474</v>
      </c>
      <c r="E314" s="4">
        <v>155.82608695652175</v>
      </c>
      <c r="F314" s="4">
        <v>424.98097826086962</v>
      </c>
      <c r="G314" s="4">
        <v>6.2076086956521745</v>
      </c>
      <c r="H314" s="11">
        <v>1.4606791864085988E-2</v>
      </c>
      <c r="I314" s="4">
        <v>392.2745652173914</v>
      </c>
      <c r="J314" s="4">
        <v>6.2076086956521745</v>
      </c>
      <c r="K314" s="11">
        <v>1.5824652542058216E-2</v>
      </c>
      <c r="L314" s="4">
        <v>91.178586956521741</v>
      </c>
      <c r="M314" s="4">
        <v>0.84239130434782605</v>
      </c>
      <c r="N314" s="11">
        <v>9.2389159830862273E-3</v>
      </c>
      <c r="O314" s="4">
        <v>63.209239130434781</v>
      </c>
      <c r="P314" s="4">
        <v>0.84239130434782605</v>
      </c>
      <c r="Q314" s="9">
        <v>1.3327028072739779E-2</v>
      </c>
      <c r="R314" s="4">
        <v>23.534565217391307</v>
      </c>
      <c r="S314" s="4">
        <v>0</v>
      </c>
      <c r="T314" s="11">
        <v>0</v>
      </c>
      <c r="U314" s="4">
        <v>4.4347826086956523</v>
      </c>
      <c r="V314" s="4">
        <v>0</v>
      </c>
      <c r="W314" s="11">
        <v>0</v>
      </c>
      <c r="X314" s="4">
        <v>122.34673913043486</v>
      </c>
      <c r="Y314" s="4">
        <v>1.8913043478260869</v>
      </c>
      <c r="Z314" s="11">
        <v>1.5458559511011993E-2</v>
      </c>
      <c r="AA314" s="4">
        <v>4.7370652173913035</v>
      </c>
      <c r="AB314" s="4">
        <v>0</v>
      </c>
      <c r="AC314" s="11">
        <v>0</v>
      </c>
      <c r="AD314" s="4">
        <v>194.81021739130435</v>
      </c>
      <c r="AE314" s="4">
        <v>3.473913043478261</v>
      </c>
      <c r="AF314" s="11">
        <v>1.7832293860133665E-2</v>
      </c>
      <c r="AG314" s="4">
        <v>11.908369565217395</v>
      </c>
      <c r="AH314" s="4">
        <v>0</v>
      </c>
      <c r="AI314" s="11">
        <v>0</v>
      </c>
      <c r="AJ314" s="4">
        <v>0</v>
      </c>
      <c r="AK314" s="4">
        <v>0</v>
      </c>
      <c r="AL314" s="11" t="s">
        <v>798</v>
      </c>
      <c r="AM314" s="1">
        <v>235297</v>
      </c>
      <c r="AN314" s="1">
        <v>5</v>
      </c>
      <c r="AX314"/>
      <c r="AY314"/>
    </row>
    <row r="315" spans="1:51" x14ac:dyDescent="0.25">
      <c r="A315" t="s">
        <v>433</v>
      </c>
      <c r="B315" t="s">
        <v>265</v>
      </c>
      <c r="C315" t="s">
        <v>661</v>
      </c>
      <c r="D315" t="s">
        <v>474</v>
      </c>
      <c r="E315" s="4">
        <v>196.30434782608697</v>
      </c>
      <c r="F315" s="4">
        <v>602.95293478260851</v>
      </c>
      <c r="G315" s="4">
        <v>10.932608695652176</v>
      </c>
      <c r="H315" s="11">
        <v>1.8131777896717379E-2</v>
      </c>
      <c r="I315" s="4">
        <v>577.82565217391289</v>
      </c>
      <c r="J315" s="4">
        <v>10.932608695652176</v>
      </c>
      <c r="K315" s="11">
        <v>1.8920255019003032E-2</v>
      </c>
      <c r="L315" s="4">
        <v>91.39869565217387</v>
      </c>
      <c r="M315" s="4">
        <v>4.2658695652173915</v>
      </c>
      <c r="N315" s="11">
        <v>4.6673199598510136E-2</v>
      </c>
      <c r="O315" s="4">
        <v>70.705108695652143</v>
      </c>
      <c r="P315" s="4">
        <v>4.2658695652173915</v>
      </c>
      <c r="Q315" s="9">
        <v>6.0333258005156168E-2</v>
      </c>
      <c r="R315" s="4">
        <v>15.563152173913045</v>
      </c>
      <c r="S315" s="4">
        <v>0</v>
      </c>
      <c r="T315" s="11">
        <v>0</v>
      </c>
      <c r="U315" s="4">
        <v>5.1304347826086953</v>
      </c>
      <c r="V315" s="4">
        <v>0</v>
      </c>
      <c r="W315" s="11">
        <v>0</v>
      </c>
      <c r="X315" s="4">
        <v>181.43021739130441</v>
      </c>
      <c r="Y315" s="4">
        <v>3.6302173913043494</v>
      </c>
      <c r="Z315" s="11">
        <v>2.0008890710166444E-2</v>
      </c>
      <c r="AA315" s="4">
        <v>4.4336956521739124</v>
      </c>
      <c r="AB315" s="4">
        <v>0</v>
      </c>
      <c r="AC315" s="11">
        <v>0</v>
      </c>
      <c r="AD315" s="4">
        <v>300.32652173913027</v>
      </c>
      <c r="AE315" s="4">
        <v>3.0365217391304351</v>
      </c>
      <c r="AF315" s="11">
        <v>1.0110734548339422E-2</v>
      </c>
      <c r="AG315" s="4">
        <v>25.363804347826093</v>
      </c>
      <c r="AH315" s="4">
        <v>0</v>
      </c>
      <c r="AI315" s="11">
        <v>0</v>
      </c>
      <c r="AJ315" s="4">
        <v>0</v>
      </c>
      <c r="AK315" s="4">
        <v>0</v>
      </c>
      <c r="AL315" s="11" t="s">
        <v>798</v>
      </c>
      <c r="AM315" s="1">
        <v>235516</v>
      </c>
      <c r="AN315" s="1">
        <v>5</v>
      </c>
      <c r="AX315"/>
      <c r="AY315"/>
    </row>
    <row r="316" spans="1:51" x14ac:dyDescent="0.25">
      <c r="A316" t="s">
        <v>433</v>
      </c>
      <c r="B316" t="s">
        <v>323</v>
      </c>
      <c r="C316" t="s">
        <v>576</v>
      </c>
      <c r="D316" t="s">
        <v>473</v>
      </c>
      <c r="E316" s="4">
        <v>69.673913043478265</v>
      </c>
      <c r="F316" s="4">
        <v>242.02630434782606</v>
      </c>
      <c r="G316" s="4">
        <v>0</v>
      </c>
      <c r="H316" s="11">
        <v>0</v>
      </c>
      <c r="I316" s="4">
        <v>227.9848913043478</v>
      </c>
      <c r="J316" s="4">
        <v>0</v>
      </c>
      <c r="K316" s="11">
        <v>0</v>
      </c>
      <c r="L316" s="4">
        <v>26.34456521739131</v>
      </c>
      <c r="M316" s="4">
        <v>0</v>
      </c>
      <c r="N316" s="11">
        <v>0</v>
      </c>
      <c r="O316" s="4">
        <v>20.6054347826087</v>
      </c>
      <c r="P316" s="4">
        <v>0</v>
      </c>
      <c r="Q316" s="9">
        <v>0</v>
      </c>
      <c r="R316" s="4">
        <v>0</v>
      </c>
      <c r="S316" s="4">
        <v>0</v>
      </c>
      <c r="T316" s="11" t="s">
        <v>798</v>
      </c>
      <c r="U316" s="4">
        <v>5.7391304347826084</v>
      </c>
      <c r="V316" s="4">
        <v>0</v>
      </c>
      <c r="W316" s="11">
        <v>0</v>
      </c>
      <c r="X316" s="4">
        <v>62.325869565217396</v>
      </c>
      <c r="Y316" s="4">
        <v>0</v>
      </c>
      <c r="Z316" s="11">
        <v>0</v>
      </c>
      <c r="AA316" s="4">
        <v>8.3022826086956503</v>
      </c>
      <c r="AB316" s="4">
        <v>0</v>
      </c>
      <c r="AC316" s="11">
        <v>0</v>
      </c>
      <c r="AD316" s="4">
        <v>145.05358695652171</v>
      </c>
      <c r="AE316" s="4">
        <v>0</v>
      </c>
      <c r="AF316" s="11">
        <v>0</v>
      </c>
      <c r="AG316" s="4">
        <v>0</v>
      </c>
      <c r="AH316" s="4">
        <v>0</v>
      </c>
      <c r="AI316" s="11" t="s">
        <v>798</v>
      </c>
      <c r="AJ316" s="4">
        <v>0</v>
      </c>
      <c r="AK316" s="4">
        <v>0</v>
      </c>
      <c r="AL316" s="11" t="s">
        <v>798</v>
      </c>
      <c r="AM316" s="1">
        <v>235598</v>
      </c>
      <c r="AN316" s="1">
        <v>5</v>
      </c>
      <c r="AX316"/>
      <c r="AY316"/>
    </row>
    <row r="317" spans="1:51" x14ac:dyDescent="0.25">
      <c r="A317" t="s">
        <v>433</v>
      </c>
      <c r="B317" t="s">
        <v>149</v>
      </c>
      <c r="C317" t="s">
        <v>666</v>
      </c>
      <c r="D317" t="s">
        <v>492</v>
      </c>
      <c r="E317" s="4">
        <v>36.467391304347828</v>
      </c>
      <c r="F317" s="4">
        <v>72.341304347826082</v>
      </c>
      <c r="G317" s="4">
        <v>0</v>
      </c>
      <c r="H317" s="11">
        <v>0</v>
      </c>
      <c r="I317" s="4">
        <v>67.14891304347826</v>
      </c>
      <c r="J317" s="4">
        <v>0</v>
      </c>
      <c r="K317" s="11">
        <v>0</v>
      </c>
      <c r="L317" s="4">
        <v>32.861956521739131</v>
      </c>
      <c r="M317" s="4">
        <v>0</v>
      </c>
      <c r="N317" s="11">
        <v>0</v>
      </c>
      <c r="O317" s="4">
        <v>27.669565217391309</v>
      </c>
      <c r="P317" s="4">
        <v>0</v>
      </c>
      <c r="Q317" s="9">
        <v>0</v>
      </c>
      <c r="R317" s="4">
        <v>0</v>
      </c>
      <c r="S317" s="4">
        <v>0</v>
      </c>
      <c r="T317" s="11" t="s">
        <v>798</v>
      </c>
      <c r="U317" s="4">
        <v>5.1923913043478258</v>
      </c>
      <c r="V317" s="4">
        <v>0</v>
      </c>
      <c r="W317" s="11">
        <v>0</v>
      </c>
      <c r="X317" s="4">
        <v>20.622826086956525</v>
      </c>
      <c r="Y317" s="4">
        <v>0</v>
      </c>
      <c r="Z317" s="11">
        <v>0</v>
      </c>
      <c r="AA317" s="4">
        <v>0</v>
      </c>
      <c r="AB317" s="4">
        <v>0</v>
      </c>
      <c r="AC317" s="11" t="s">
        <v>798</v>
      </c>
      <c r="AD317" s="4">
        <v>18.856521739130425</v>
      </c>
      <c r="AE317" s="4">
        <v>0</v>
      </c>
      <c r="AF317" s="11">
        <v>0</v>
      </c>
      <c r="AG317" s="4">
        <v>0</v>
      </c>
      <c r="AH317" s="4">
        <v>0</v>
      </c>
      <c r="AI317" s="11" t="s">
        <v>798</v>
      </c>
      <c r="AJ317" s="4">
        <v>0</v>
      </c>
      <c r="AK317" s="4">
        <v>0</v>
      </c>
      <c r="AL317" s="11" t="s">
        <v>798</v>
      </c>
      <c r="AM317" s="1">
        <v>235324</v>
      </c>
      <c r="AN317" s="1">
        <v>5</v>
      </c>
      <c r="AX317"/>
      <c r="AY317"/>
    </row>
    <row r="318" spans="1:51" x14ac:dyDescent="0.25">
      <c r="A318" t="s">
        <v>433</v>
      </c>
      <c r="B318" t="s">
        <v>281</v>
      </c>
      <c r="C318" t="s">
        <v>675</v>
      </c>
      <c r="D318" t="s">
        <v>482</v>
      </c>
      <c r="E318" s="4">
        <v>24.586956521739129</v>
      </c>
      <c r="F318" s="4">
        <v>99.734021739130441</v>
      </c>
      <c r="G318" s="4">
        <v>2.3113043478260868</v>
      </c>
      <c r="H318" s="11">
        <v>2.3174683097325167E-2</v>
      </c>
      <c r="I318" s="4">
        <v>87.334565217391301</v>
      </c>
      <c r="J318" s="4">
        <v>1.0069565217391303</v>
      </c>
      <c r="K318" s="11">
        <v>1.1529873873335672E-2</v>
      </c>
      <c r="L318" s="4">
        <v>26.324239130434783</v>
      </c>
      <c r="M318" s="4">
        <v>1.4347826086956521</v>
      </c>
      <c r="N318" s="11">
        <v>5.4504238530367531E-2</v>
      </c>
      <c r="O318" s="4">
        <v>13.924782608695651</v>
      </c>
      <c r="P318" s="4">
        <v>0.13043478260869565</v>
      </c>
      <c r="Q318" s="9">
        <v>9.3670965123177317E-3</v>
      </c>
      <c r="R318" s="4">
        <v>6.7472826086956523</v>
      </c>
      <c r="S318" s="4">
        <v>0</v>
      </c>
      <c r="T318" s="11">
        <v>0</v>
      </c>
      <c r="U318" s="4">
        <v>5.6521739130434785</v>
      </c>
      <c r="V318" s="4">
        <v>1.3043478260869565</v>
      </c>
      <c r="W318" s="11">
        <v>0.23076923076923075</v>
      </c>
      <c r="X318" s="4">
        <v>14.354021739130435</v>
      </c>
      <c r="Y318" s="4">
        <v>0.15489130434782608</v>
      </c>
      <c r="Z318" s="11">
        <v>1.0790794884027352E-2</v>
      </c>
      <c r="AA318" s="4">
        <v>0</v>
      </c>
      <c r="AB318" s="4">
        <v>0</v>
      </c>
      <c r="AC318" s="11" t="s">
        <v>798</v>
      </c>
      <c r="AD318" s="4">
        <v>50.001304347826085</v>
      </c>
      <c r="AE318" s="4">
        <v>0.72163043478260869</v>
      </c>
      <c r="AF318" s="11">
        <v>1.4432232202638192E-2</v>
      </c>
      <c r="AG318" s="4">
        <v>9.0544565217391302</v>
      </c>
      <c r="AH318" s="4">
        <v>0</v>
      </c>
      <c r="AI318" s="11">
        <v>0</v>
      </c>
      <c r="AJ318" s="4">
        <v>0</v>
      </c>
      <c r="AK318" s="4">
        <v>0</v>
      </c>
      <c r="AL318" s="11" t="s">
        <v>798</v>
      </c>
      <c r="AM318" s="1">
        <v>235535</v>
      </c>
      <c r="AN318" s="1">
        <v>5</v>
      </c>
      <c r="AX318"/>
      <c r="AY318"/>
    </row>
    <row r="319" spans="1:51" x14ac:dyDescent="0.25">
      <c r="A319" t="s">
        <v>433</v>
      </c>
      <c r="B319" t="s">
        <v>373</v>
      </c>
      <c r="C319" t="s">
        <v>629</v>
      </c>
      <c r="D319" t="s">
        <v>474</v>
      </c>
      <c r="E319" s="4">
        <v>142.20652173913044</v>
      </c>
      <c r="F319" s="4">
        <v>624.4377173913042</v>
      </c>
      <c r="G319" s="4">
        <v>125.12217391304345</v>
      </c>
      <c r="H319" s="11">
        <v>0.20037574673702099</v>
      </c>
      <c r="I319" s="4">
        <v>581.73739130434774</v>
      </c>
      <c r="J319" s="4">
        <v>125.12217391304345</v>
      </c>
      <c r="K319" s="11">
        <v>0.21508360264156245</v>
      </c>
      <c r="L319" s="4">
        <v>50.650543478260879</v>
      </c>
      <c r="M319" s="4">
        <v>3.6005434782608696</v>
      </c>
      <c r="N319" s="11">
        <v>7.1085979162419377E-2</v>
      </c>
      <c r="O319" s="4">
        <v>32.162934782608701</v>
      </c>
      <c r="P319" s="4">
        <v>3.6005434782608696</v>
      </c>
      <c r="Q319" s="9">
        <v>0.11194698190936771</v>
      </c>
      <c r="R319" s="4">
        <v>13.27021739130435</v>
      </c>
      <c r="S319" s="4">
        <v>0</v>
      </c>
      <c r="T319" s="11">
        <v>0</v>
      </c>
      <c r="U319" s="4">
        <v>5.2173913043478262</v>
      </c>
      <c r="V319" s="4">
        <v>0</v>
      </c>
      <c r="W319" s="11">
        <v>0</v>
      </c>
      <c r="X319" s="4">
        <v>218.40793478260863</v>
      </c>
      <c r="Y319" s="4">
        <v>13.562500000000002</v>
      </c>
      <c r="Z319" s="11">
        <v>6.2097102898296147E-2</v>
      </c>
      <c r="AA319" s="4">
        <v>24.212717391304345</v>
      </c>
      <c r="AB319" s="4">
        <v>0</v>
      </c>
      <c r="AC319" s="11">
        <v>0</v>
      </c>
      <c r="AD319" s="4">
        <v>305.87108695652165</v>
      </c>
      <c r="AE319" s="4">
        <v>107.95913043478258</v>
      </c>
      <c r="AF319" s="11">
        <v>0.3529563108072668</v>
      </c>
      <c r="AG319" s="4">
        <v>25.295434782608694</v>
      </c>
      <c r="AH319" s="4">
        <v>0</v>
      </c>
      <c r="AI319" s="11">
        <v>0</v>
      </c>
      <c r="AJ319" s="4">
        <v>0</v>
      </c>
      <c r="AK319" s="4">
        <v>0</v>
      </c>
      <c r="AL319" s="11" t="s">
        <v>798</v>
      </c>
      <c r="AM319" s="1">
        <v>235659</v>
      </c>
      <c r="AN319" s="1">
        <v>5</v>
      </c>
      <c r="AX319"/>
      <c r="AY319"/>
    </row>
    <row r="320" spans="1:51" x14ac:dyDescent="0.25">
      <c r="A320" t="s">
        <v>433</v>
      </c>
      <c r="B320" t="s">
        <v>237</v>
      </c>
      <c r="C320" t="s">
        <v>629</v>
      </c>
      <c r="D320" t="s">
        <v>474</v>
      </c>
      <c r="E320" s="4">
        <v>119.21739130434783</v>
      </c>
      <c r="F320" s="4">
        <v>350.21945652173929</v>
      </c>
      <c r="G320" s="4">
        <v>65.132608695652166</v>
      </c>
      <c r="H320" s="11">
        <v>0.18597655693526316</v>
      </c>
      <c r="I320" s="4">
        <v>312.86478260869575</v>
      </c>
      <c r="J320" s="4">
        <v>65.132608695652166</v>
      </c>
      <c r="K320" s="11">
        <v>0.20818133684644977</v>
      </c>
      <c r="L320" s="4">
        <v>21.408478260869565</v>
      </c>
      <c r="M320" s="4">
        <v>0</v>
      </c>
      <c r="N320" s="11">
        <v>0</v>
      </c>
      <c r="O320" s="4">
        <v>6.0234782608695649</v>
      </c>
      <c r="P320" s="4">
        <v>0</v>
      </c>
      <c r="Q320" s="9">
        <v>0</v>
      </c>
      <c r="R320" s="4">
        <v>8.7303260869565218</v>
      </c>
      <c r="S320" s="4">
        <v>0</v>
      </c>
      <c r="T320" s="11">
        <v>0</v>
      </c>
      <c r="U320" s="4">
        <v>6.6546739130434771</v>
      </c>
      <c r="V320" s="4">
        <v>0</v>
      </c>
      <c r="W320" s="11">
        <v>0</v>
      </c>
      <c r="X320" s="4">
        <v>129.93586956521744</v>
      </c>
      <c r="Y320" s="4">
        <v>6.7352173913043485</v>
      </c>
      <c r="Z320" s="11">
        <v>5.1834935294166835E-2</v>
      </c>
      <c r="AA320" s="4">
        <v>21.969673913043483</v>
      </c>
      <c r="AB320" s="4">
        <v>0</v>
      </c>
      <c r="AC320" s="11">
        <v>0</v>
      </c>
      <c r="AD320" s="4">
        <v>176.90543478260875</v>
      </c>
      <c r="AE320" s="4">
        <v>58.397391304347821</v>
      </c>
      <c r="AF320" s="11">
        <v>0.33010512863050129</v>
      </c>
      <c r="AG320" s="4">
        <v>0</v>
      </c>
      <c r="AH320" s="4">
        <v>0</v>
      </c>
      <c r="AI320" s="11" t="s">
        <v>798</v>
      </c>
      <c r="AJ320" s="4">
        <v>0</v>
      </c>
      <c r="AK320" s="4">
        <v>0</v>
      </c>
      <c r="AL320" s="11" t="s">
        <v>798</v>
      </c>
      <c r="AM320" s="1">
        <v>235476</v>
      </c>
      <c r="AN320" s="1">
        <v>5</v>
      </c>
      <c r="AX320"/>
      <c r="AY320"/>
    </row>
    <row r="321" spans="1:51" x14ac:dyDescent="0.25">
      <c r="A321" t="s">
        <v>433</v>
      </c>
      <c r="B321" t="s">
        <v>290</v>
      </c>
      <c r="C321" t="s">
        <v>588</v>
      </c>
      <c r="D321" t="s">
        <v>485</v>
      </c>
      <c r="E321" s="4">
        <v>36.630434782608695</v>
      </c>
      <c r="F321" s="4">
        <v>143.92934782608694</v>
      </c>
      <c r="G321" s="4">
        <v>1.1302173913043481</v>
      </c>
      <c r="H321" s="11">
        <v>7.8525846769625825E-3</v>
      </c>
      <c r="I321" s="4">
        <v>141.92934782608694</v>
      </c>
      <c r="J321" s="4">
        <v>1.1302173913043481</v>
      </c>
      <c r="K321" s="11">
        <v>7.9632395175186707E-3</v>
      </c>
      <c r="L321" s="4">
        <v>22.964891304347837</v>
      </c>
      <c r="M321" s="4">
        <v>0</v>
      </c>
      <c r="N321" s="11">
        <v>0</v>
      </c>
      <c r="O321" s="4">
        <v>20.964891304347837</v>
      </c>
      <c r="P321" s="4">
        <v>0</v>
      </c>
      <c r="Q321" s="9">
        <v>0</v>
      </c>
      <c r="R321" s="4">
        <v>0</v>
      </c>
      <c r="S321" s="4">
        <v>0</v>
      </c>
      <c r="T321" s="11" t="s">
        <v>798</v>
      </c>
      <c r="U321" s="4">
        <v>2</v>
      </c>
      <c r="V321" s="4">
        <v>0</v>
      </c>
      <c r="W321" s="11">
        <v>0</v>
      </c>
      <c r="X321" s="4">
        <v>30.306630434782608</v>
      </c>
      <c r="Y321" s="4">
        <v>0.60869565217391308</v>
      </c>
      <c r="Z321" s="11">
        <v>2.0084570387452882E-2</v>
      </c>
      <c r="AA321" s="4">
        <v>0</v>
      </c>
      <c r="AB321" s="4">
        <v>0</v>
      </c>
      <c r="AC321" s="11" t="s">
        <v>798</v>
      </c>
      <c r="AD321" s="4">
        <v>73.391086956521718</v>
      </c>
      <c r="AE321" s="4">
        <v>0</v>
      </c>
      <c r="AF321" s="11">
        <v>0</v>
      </c>
      <c r="AG321" s="4">
        <v>17.266739130434782</v>
      </c>
      <c r="AH321" s="4">
        <v>0.52152173913043487</v>
      </c>
      <c r="AI321" s="11">
        <v>3.0203834967958004E-2</v>
      </c>
      <c r="AJ321" s="4">
        <v>0</v>
      </c>
      <c r="AK321" s="4">
        <v>0</v>
      </c>
      <c r="AL321" s="11" t="s">
        <v>798</v>
      </c>
      <c r="AM321" s="1">
        <v>235549</v>
      </c>
      <c r="AN321" s="1">
        <v>5</v>
      </c>
      <c r="AX321"/>
      <c r="AY321"/>
    </row>
    <row r="322" spans="1:51" x14ac:dyDescent="0.25">
      <c r="A322" t="s">
        <v>433</v>
      </c>
      <c r="B322" t="s">
        <v>317</v>
      </c>
      <c r="C322" t="s">
        <v>728</v>
      </c>
      <c r="D322" t="s">
        <v>510</v>
      </c>
      <c r="E322" s="4">
        <v>37.913043478260867</v>
      </c>
      <c r="F322" s="4">
        <v>110.68260869565221</v>
      </c>
      <c r="G322" s="4">
        <v>2.4619565217391304</v>
      </c>
      <c r="H322" s="11">
        <v>2.2243390815885604E-2</v>
      </c>
      <c r="I322" s="4">
        <v>103.5380434782609</v>
      </c>
      <c r="J322" s="4">
        <v>2.4619565217391304</v>
      </c>
      <c r="K322" s="11">
        <v>2.3778279355414406E-2</v>
      </c>
      <c r="L322" s="4">
        <v>16.38695652173913</v>
      </c>
      <c r="M322" s="4">
        <v>0</v>
      </c>
      <c r="N322" s="11">
        <v>0</v>
      </c>
      <c r="O322" s="4">
        <v>9.2423913043478247</v>
      </c>
      <c r="P322" s="4">
        <v>0</v>
      </c>
      <c r="Q322" s="9">
        <v>0</v>
      </c>
      <c r="R322" s="4">
        <v>1.9978260869565219</v>
      </c>
      <c r="S322" s="4">
        <v>0</v>
      </c>
      <c r="T322" s="11">
        <v>0</v>
      </c>
      <c r="U322" s="4">
        <v>5.1467391304347823</v>
      </c>
      <c r="V322" s="4">
        <v>0</v>
      </c>
      <c r="W322" s="11">
        <v>0</v>
      </c>
      <c r="X322" s="4">
        <v>28.767391304347829</v>
      </c>
      <c r="Y322" s="4">
        <v>2.4619565217391304</v>
      </c>
      <c r="Z322" s="11">
        <v>8.5581500793470863E-2</v>
      </c>
      <c r="AA322" s="4">
        <v>0</v>
      </c>
      <c r="AB322" s="4">
        <v>0</v>
      </c>
      <c r="AC322" s="11" t="s">
        <v>798</v>
      </c>
      <c r="AD322" s="4">
        <v>61.905434782608729</v>
      </c>
      <c r="AE322" s="4">
        <v>0</v>
      </c>
      <c r="AF322" s="11">
        <v>0</v>
      </c>
      <c r="AG322" s="4">
        <v>3.6228260869565219</v>
      </c>
      <c r="AH322" s="4">
        <v>0</v>
      </c>
      <c r="AI322" s="11">
        <v>0</v>
      </c>
      <c r="AJ322" s="4">
        <v>0</v>
      </c>
      <c r="AK322" s="4">
        <v>0</v>
      </c>
      <c r="AL322" s="11" t="s">
        <v>798</v>
      </c>
      <c r="AM322" s="1">
        <v>235591</v>
      </c>
      <c r="AN322" s="1">
        <v>5</v>
      </c>
      <c r="AX322"/>
      <c r="AY322"/>
    </row>
    <row r="323" spans="1:51" x14ac:dyDescent="0.25">
      <c r="A323" t="s">
        <v>433</v>
      </c>
      <c r="B323" t="s">
        <v>342</v>
      </c>
      <c r="C323" t="s">
        <v>733</v>
      </c>
      <c r="D323" t="s">
        <v>473</v>
      </c>
      <c r="E323" s="4">
        <v>63.902173913043477</v>
      </c>
      <c r="F323" s="4">
        <v>207.08663043478259</v>
      </c>
      <c r="G323" s="4">
        <v>5.7892391304347823</v>
      </c>
      <c r="H323" s="11">
        <v>2.7955639233108179E-2</v>
      </c>
      <c r="I323" s="4">
        <v>194.82934782608692</v>
      </c>
      <c r="J323" s="4">
        <v>5.7892391304347823</v>
      </c>
      <c r="K323" s="11">
        <v>2.971441004669639E-2</v>
      </c>
      <c r="L323" s="4">
        <v>37.504130434782596</v>
      </c>
      <c r="M323" s="4">
        <v>0.17391304347826086</v>
      </c>
      <c r="N323" s="11">
        <v>4.6371703986227619E-3</v>
      </c>
      <c r="O323" s="4">
        <v>25.246847826086942</v>
      </c>
      <c r="P323" s="4">
        <v>0.17391304347826086</v>
      </c>
      <c r="Q323" s="9">
        <v>6.8885052374166424E-3</v>
      </c>
      <c r="R323" s="4">
        <v>6.7518478260869559</v>
      </c>
      <c r="S323" s="4">
        <v>0</v>
      </c>
      <c r="T323" s="11">
        <v>0</v>
      </c>
      <c r="U323" s="4">
        <v>5.5054347826086953</v>
      </c>
      <c r="V323" s="4">
        <v>0</v>
      </c>
      <c r="W323" s="11">
        <v>0</v>
      </c>
      <c r="X323" s="4">
        <v>38.582391304347823</v>
      </c>
      <c r="Y323" s="4">
        <v>2.7321739130434781</v>
      </c>
      <c r="Z323" s="11">
        <v>7.0814011798578991E-2</v>
      </c>
      <c r="AA323" s="4">
        <v>0</v>
      </c>
      <c r="AB323" s="4">
        <v>0</v>
      </c>
      <c r="AC323" s="11" t="s">
        <v>798</v>
      </c>
      <c r="AD323" s="4">
        <v>131.00010869565216</v>
      </c>
      <c r="AE323" s="4">
        <v>2.8831521739130435</v>
      </c>
      <c r="AF323" s="11">
        <v>2.2008776959196022E-2</v>
      </c>
      <c r="AG323" s="4">
        <v>0</v>
      </c>
      <c r="AH323" s="4">
        <v>0</v>
      </c>
      <c r="AI323" s="11" t="s">
        <v>798</v>
      </c>
      <c r="AJ323" s="4">
        <v>0</v>
      </c>
      <c r="AK323" s="4">
        <v>0</v>
      </c>
      <c r="AL323" s="11" t="s">
        <v>798</v>
      </c>
      <c r="AM323" s="1">
        <v>235623</v>
      </c>
      <c r="AN323" s="1">
        <v>5</v>
      </c>
      <c r="AX323"/>
      <c r="AY323"/>
    </row>
    <row r="324" spans="1:51" x14ac:dyDescent="0.25">
      <c r="A324" t="s">
        <v>433</v>
      </c>
      <c r="B324" t="s">
        <v>56</v>
      </c>
      <c r="C324" t="s">
        <v>608</v>
      </c>
      <c r="D324" t="s">
        <v>506</v>
      </c>
      <c r="E324" s="4">
        <v>53.728260869565219</v>
      </c>
      <c r="F324" s="4">
        <v>213.19445652173914</v>
      </c>
      <c r="G324" s="4">
        <v>8</v>
      </c>
      <c r="H324" s="11">
        <v>3.7524427841697898E-2</v>
      </c>
      <c r="I324" s="4">
        <v>199.89934782608697</v>
      </c>
      <c r="J324" s="4">
        <v>8</v>
      </c>
      <c r="K324" s="11">
        <v>4.0020140570743754E-2</v>
      </c>
      <c r="L324" s="4">
        <v>45.881956521739134</v>
      </c>
      <c r="M324" s="4">
        <v>3.3858695652173911</v>
      </c>
      <c r="N324" s="11">
        <v>7.379523067228283E-2</v>
      </c>
      <c r="O324" s="4">
        <v>32.586847826086959</v>
      </c>
      <c r="P324" s="4">
        <v>3.3858695652173911</v>
      </c>
      <c r="Q324" s="9">
        <v>0.10390294830870014</v>
      </c>
      <c r="R324" s="4">
        <v>7.8532608695652177</v>
      </c>
      <c r="S324" s="4">
        <v>0</v>
      </c>
      <c r="T324" s="11">
        <v>0</v>
      </c>
      <c r="U324" s="4">
        <v>5.4418478260869563</v>
      </c>
      <c r="V324" s="4">
        <v>0</v>
      </c>
      <c r="W324" s="11">
        <v>0</v>
      </c>
      <c r="X324" s="4">
        <v>42.766304347826086</v>
      </c>
      <c r="Y324" s="4">
        <v>4.6141304347826084</v>
      </c>
      <c r="Z324" s="11">
        <v>0.10789172703011818</v>
      </c>
      <c r="AA324" s="4">
        <v>0</v>
      </c>
      <c r="AB324" s="4">
        <v>0</v>
      </c>
      <c r="AC324" s="11" t="s">
        <v>798</v>
      </c>
      <c r="AD324" s="4">
        <v>89.008152173913047</v>
      </c>
      <c r="AE324" s="4">
        <v>0</v>
      </c>
      <c r="AF324" s="11">
        <v>0</v>
      </c>
      <c r="AG324" s="4">
        <v>35.538043478260867</v>
      </c>
      <c r="AH324" s="4">
        <v>0</v>
      </c>
      <c r="AI324" s="11">
        <v>0</v>
      </c>
      <c r="AJ324" s="4">
        <v>0</v>
      </c>
      <c r="AK324" s="4">
        <v>0</v>
      </c>
      <c r="AL324" s="11" t="s">
        <v>798</v>
      </c>
      <c r="AM324" s="1">
        <v>235113</v>
      </c>
      <c r="AN324" s="1">
        <v>5</v>
      </c>
      <c r="AX324"/>
      <c r="AY324"/>
    </row>
    <row r="325" spans="1:51" x14ac:dyDescent="0.25">
      <c r="A325" t="s">
        <v>433</v>
      </c>
      <c r="B325" t="s">
        <v>53</v>
      </c>
      <c r="C325" t="s">
        <v>619</v>
      </c>
      <c r="D325" t="s">
        <v>515</v>
      </c>
      <c r="E325" s="4">
        <v>76.25352112676056</v>
      </c>
      <c r="F325" s="4">
        <v>313.81521126760555</v>
      </c>
      <c r="G325" s="4">
        <v>51.925633802816897</v>
      </c>
      <c r="H325" s="11">
        <v>0.16546563690482605</v>
      </c>
      <c r="I325" s="4">
        <v>294.26591549295767</v>
      </c>
      <c r="J325" s="4">
        <v>51.925633802816897</v>
      </c>
      <c r="K325" s="11">
        <v>0.17645820011410587</v>
      </c>
      <c r="L325" s="4">
        <v>50.862535211267605</v>
      </c>
      <c r="M325" s="4">
        <v>2.0761971830985915</v>
      </c>
      <c r="N325" s="11">
        <v>4.0819773817303749E-2</v>
      </c>
      <c r="O325" s="4">
        <v>41.496338028169014</v>
      </c>
      <c r="P325" s="4">
        <v>2.0761971830985915</v>
      </c>
      <c r="Q325" s="9">
        <v>5.0033262734875635E-2</v>
      </c>
      <c r="R325" s="4">
        <v>4.971830985915493</v>
      </c>
      <c r="S325" s="4">
        <v>0</v>
      </c>
      <c r="T325" s="11">
        <v>0</v>
      </c>
      <c r="U325" s="4">
        <v>4.394366197183099</v>
      </c>
      <c r="V325" s="4">
        <v>0</v>
      </c>
      <c r="W325" s="11">
        <v>0</v>
      </c>
      <c r="X325" s="4">
        <v>58.116619718309842</v>
      </c>
      <c r="Y325" s="4">
        <v>22.221549295774643</v>
      </c>
      <c r="Z325" s="11">
        <v>0.38236135211376837</v>
      </c>
      <c r="AA325" s="4">
        <v>10.183098591549296</v>
      </c>
      <c r="AB325" s="4">
        <v>0</v>
      </c>
      <c r="AC325" s="11">
        <v>0</v>
      </c>
      <c r="AD325" s="4">
        <v>159.12619718309855</v>
      </c>
      <c r="AE325" s="4">
        <v>27.627887323943661</v>
      </c>
      <c r="AF325" s="11">
        <v>0.17362249468045562</v>
      </c>
      <c r="AG325" s="4">
        <v>35.526760563380286</v>
      </c>
      <c r="AH325" s="4">
        <v>0</v>
      </c>
      <c r="AI325" s="11">
        <v>0</v>
      </c>
      <c r="AJ325" s="4">
        <v>0</v>
      </c>
      <c r="AK325" s="4">
        <v>0</v>
      </c>
      <c r="AL325" s="11" t="s">
        <v>798</v>
      </c>
      <c r="AM325" s="1">
        <v>235094</v>
      </c>
      <c r="AN325" s="1">
        <v>5</v>
      </c>
      <c r="AX325"/>
      <c r="AY325"/>
    </row>
    <row r="326" spans="1:51" x14ac:dyDescent="0.25">
      <c r="A326" t="s">
        <v>433</v>
      </c>
      <c r="B326" t="s">
        <v>222</v>
      </c>
      <c r="C326" t="s">
        <v>699</v>
      </c>
      <c r="D326" t="s">
        <v>519</v>
      </c>
      <c r="E326" s="4">
        <v>102.40217391304348</v>
      </c>
      <c r="F326" s="4">
        <v>400.4671739130435</v>
      </c>
      <c r="G326" s="4">
        <v>0</v>
      </c>
      <c r="H326" s="11">
        <v>0</v>
      </c>
      <c r="I326" s="4">
        <v>381.82369565217391</v>
      </c>
      <c r="J326" s="4">
        <v>0</v>
      </c>
      <c r="K326" s="11">
        <v>0</v>
      </c>
      <c r="L326" s="4">
        <v>46.22608695652174</v>
      </c>
      <c r="M326" s="4">
        <v>0</v>
      </c>
      <c r="N326" s="11">
        <v>0</v>
      </c>
      <c r="O326" s="4">
        <v>27.582608695652173</v>
      </c>
      <c r="P326" s="4">
        <v>0</v>
      </c>
      <c r="Q326" s="9">
        <v>0</v>
      </c>
      <c r="R326" s="4">
        <v>14.556521739130435</v>
      </c>
      <c r="S326" s="4">
        <v>0</v>
      </c>
      <c r="T326" s="11">
        <v>0</v>
      </c>
      <c r="U326" s="4">
        <v>4.0869565217391308</v>
      </c>
      <c r="V326" s="4">
        <v>0</v>
      </c>
      <c r="W326" s="11">
        <v>0</v>
      </c>
      <c r="X326" s="4">
        <v>130.3251086956522</v>
      </c>
      <c r="Y326" s="4">
        <v>0</v>
      </c>
      <c r="Z326" s="11">
        <v>0</v>
      </c>
      <c r="AA326" s="4">
        <v>0</v>
      </c>
      <c r="AB326" s="4">
        <v>0</v>
      </c>
      <c r="AC326" s="11" t="s">
        <v>798</v>
      </c>
      <c r="AD326" s="4">
        <v>223.91597826086957</v>
      </c>
      <c r="AE326" s="4">
        <v>0</v>
      </c>
      <c r="AF326" s="11">
        <v>0</v>
      </c>
      <c r="AG326" s="4">
        <v>0</v>
      </c>
      <c r="AH326" s="4">
        <v>0</v>
      </c>
      <c r="AI326" s="11" t="s">
        <v>798</v>
      </c>
      <c r="AJ326" s="4">
        <v>0</v>
      </c>
      <c r="AK326" s="4">
        <v>0</v>
      </c>
      <c r="AL326" s="11" t="s">
        <v>798</v>
      </c>
      <c r="AM326" s="1">
        <v>235453</v>
      </c>
      <c r="AN326" s="1">
        <v>5</v>
      </c>
      <c r="AX326"/>
      <c r="AY326"/>
    </row>
    <row r="327" spans="1:51" x14ac:dyDescent="0.25">
      <c r="A327" t="s">
        <v>433</v>
      </c>
      <c r="B327" t="s">
        <v>139</v>
      </c>
      <c r="C327" t="s">
        <v>588</v>
      </c>
      <c r="D327" t="s">
        <v>485</v>
      </c>
      <c r="E327" s="4">
        <v>67.576086956521735</v>
      </c>
      <c r="F327" s="4">
        <v>265.7289130434782</v>
      </c>
      <c r="G327" s="4">
        <v>0</v>
      </c>
      <c r="H327" s="11">
        <v>0</v>
      </c>
      <c r="I327" s="4">
        <v>242.2977173913043</v>
      </c>
      <c r="J327" s="4">
        <v>0</v>
      </c>
      <c r="K327" s="11">
        <v>0</v>
      </c>
      <c r="L327" s="4">
        <v>74.744565217391298</v>
      </c>
      <c r="M327" s="4">
        <v>0</v>
      </c>
      <c r="N327" s="11">
        <v>0</v>
      </c>
      <c r="O327" s="4">
        <v>51.313369565217371</v>
      </c>
      <c r="P327" s="4">
        <v>0</v>
      </c>
      <c r="Q327" s="9">
        <v>0</v>
      </c>
      <c r="R327" s="4">
        <v>18.735543478260873</v>
      </c>
      <c r="S327" s="4">
        <v>0</v>
      </c>
      <c r="T327" s="11">
        <v>0</v>
      </c>
      <c r="U327" s="4">
        <v>4.6956521739130439</v>
      </c>
      <c r="V327" s="4">
        <v>0</v>
      </c>
      <c r="W327" s="11">
        <v>0</v>
      </c>
      <c r="X327" s="4">
        <v>60.779130434782601</v>
      </c>
      <c r="Y327" s="4">
        <v>0</v>
      </c>
      <c r="Z327" s="11">
        <v>0</v>
      </c>
      <c r="AA327" s="4">
        <v>0</v>
      </c>
      <c r="AB327" s="4">
        <v>0</v>
      </c>
      <c r="AC327" s="11" t="s">
        <v>798</v>
      </c>
      <c r="AD327" s="4">
        <v>130.20521739130433</v>
      </c>
      <c r="AE327" s="4">
        <v>0</v>
      </c>
      <c r="AF327" s="11">
        <v>0</v>
      </c>
      <c r="AG327" s="4">
        <v>0</v>
      </c>
      <c r="AH327" s="4">
        <v>0</v>
      </c>
      <c r="AI327" s="11" t="s">
        <v>798</v>
      </c>
      <c r="AJ327" s="4">
        <v>0</v>
      </c>
      <c r="AK327" s="4">
        <v>0</v>
      </c>
      <c r="AL327" s="11" t="s">
        <v>798</v>
      </c>
      <c r="AM327" s="1">
        <v>235301</v>
      </c>
      <c r="AN327" s="1">
        <v>5</v>
      </c>
      <c r="AX327"/>
      <c r="AY327"/>
    </row>
    <row r="328" spans="1:51" x14ac:dyDescent="0.25">
      <c r="A328" t="s">
        <v>433</v>
      </c>
      <c r="B328" t="s">
        <v>66</v>
      </c>
      <c r="C328" t="s">
        <v>625</v>
      </c>
      <c r="D328" t="s">
        <v>511</v>
      </c>
      <c r="E328" s="4">
        <v>56</v>
      </c>
      <c r="F328" s="4">
        <v>278.47499999999985</v>
      </c>
      <c r="G328" s="4">
        <v>6.5141304347826097</v>
      </c>
      <c r="H328" s="11">
        <v>2.3392155255526036E-2</v>
      </c>
      <c r="I328" s="4">
        <v>246.66630434782599</v>
      </c>
      <c r="J328" s="4">
        <v>0</v>
      </c>
      <c r="K328" s="11">
        <v>0</v>
      </c>
      <c r="L328" s="4">
        <v>26.12826086956521</v>
      </c>
      <c r="M328" s="4">
        <v>6.5141304347826097</v>
      </c>
      <c r="N328" s="11">
        <v>0.24931358682086707</v>
      </c>
      <c r="O328" s="4">
        <v>16.357608695652168</v>
      </c>
      <c r="P328" s="4">
        <v>0</v>
      </c>
      <c r="Q328" s="9">
        <v>0</v>
      </c>
      <c r="R328" s="4">
        <v>2.795652173913044</v>
      </c>
      <c r="S328" s="4">
        <v>8.6956521739130432E-2</v>
      </c>
      <c r="T328" s="11">
        <v>3.1104199066874023E-2</v>
      </c>
      <c r="U328" s="4">
        <v>6.9749999999999996</v>
      </c>
      <c r="V328" s="4">
        <v>6.4271739130434788</v>
      </c>
      <c r="W328" s="11">
        <v>0.92145862552594682</v>
      </c>
      <c r="X328" s="4">
        <v>63.003260869565189</v>
      </c>
      <c r="Y328" s="4">
        <v>0</v>
      </c>
      <c r="Z328" s="11">
        <v>0</v>
      </c>
      <c r="AA328" s="4">
        <v>22.03804347826086</v>
      </c>
      <c r="AB328" s="4">
        <v>0</v>
      </c>
      <c r="AC328" s="11">
        <v>0</v>
      </c>
      <c r="AD328" s="4">
        <v>161.86086956521731</v>
      </c>
      <c r="AE328" s="4">
        <v>0</v>
      </c>
      <c r="AF328" s="11">
        <v>0</v>
      </c>
      <c r="AG328" s="4">
        <v>5.4445652173913075</v>
      </c>
      <c r="AH328" s="4">
        <v>0</v>
      </c>
      <c r="AI328" s="11">
        <v>0</v>
      </c>
      <c r="AJ328" s="4">
        <v>0</v>
      </c>
      <c r="AK328" s="4">
        <v>0</v>
      </c>
      <c r="AL328" s="11" t="s">
        <v>798</v>
      </c>
      <c r="AM328" s="1">
        <v>235157</v>
      </c>
      <c r="AN328" s="1">
        <v>5</v>
      </c>
      <c r="AX328"/>
      <c r="AY328"/>
    </row>
    <row r="329" spans="1:51" x14ac:dyDescent="0.25">
      <c r="A329" t="s">
        <v>433</v>
      </c>
      <c r="B329" t="s">
        <v>410</v>
      </c>
      <c r="C329" t="s">
        <v>749</v>
      </c>
      <c r="D329" t="s">
        <v>498</v>
      </c>
      <c r="E329" s="4">
        <v>15.434782608695652</v>
      </c>
      <c r="F329" s="4">
        <v>92.133152173913032</v>
      </c>
      <c r="G329" s="4">
        <v>0</v>
      </c>
      <c r="H329" s="11">
        <v>0</v>
      </c>
      <c r="I329" s="4">
        <v>86.872282608695656</v>
      </c>
      <c r="J329" s="4">
        <v>0</v>
      </c>
      <c r="K329" s="11">
        <v>0</v>
      </c>
      <c r="L329" s="4">
        <v>20.472826086956523</v>
      </c>
      <c r="M329" s="4">
        <v>0</v>
      </c>
      <c r="N329" s="11">
        <v>0</v>
      </c>
      <c r="O329" s="4">
        <v>15.211956521739131</v>
      </c>
      <c r="P329" s="4">
        <v>0</v>
      </c>
      <c r="Q329" s="9">
        <v>0</v>
      </c>
      <c r="R329" s="4">
        <v>0</v>
      </c>
      <c r="S329" s="4">
        <v>0</v>
      </c>
      <c r="T329" s="11" t="s">
        <v>798</v>
      </c>
      <c r="U329" s="4">
        <v>5.2608695652173916</v>
      </c>
      <c r="V329" s="4">
        <v>0</v>
      </c>
      <c r="W329" s="11">
        <v>0</v>
      </c>
      <c r="X329" s="4">
        <v>12.980978260869565</v>
      </c>
      <c r="Y329" s="4">
        <v>0</v>
      </c>
      <c r="Z329" s="11">
        <v>0</v>
      </c>
      <c r="AA329" s="4">
        <v>0</v>
      </c>
      <c r="AB329" s="4">
        <v>0</v>
      </c>
      <c r="AC329" s="11" t="s">
        <v>798</v>
      </c>
      <c r="AD329" s="4">
        <v>58.679347826086953</v>
      </c>
      <c r="AE329" s="4">
        <v>0</v>
      </c>
      <c r="AF329" s="11">
        <v>0</v>
      </c>
      <c r="AG329" s="4">
        <v>0</v>
      </c>
      <c r="AH329" s="4">
        <v>0</v>
      </c>
      <c r="AI329" s="11" t="s">
        <v>798</v>
      </c>
      <c r="AJ329" s="4">
        <v>0</v>
      </c>
      <c r="AK329" s="4">
        <v>0</v>
      </c>
      <c r="AL329" s="11" t="s">
        <v>798</v>
      </c>
      <c r="AM329" t="s">
        <v>0</v>
      </c>
      <c r="AN329" s="1">
        <v>5</v>
      </c>
      <c r="AX329"/>
      <c r="AY329"/>
    </row>
    <row r="330" spans="1:51" x14ac:dyDescent="0.25">
      <c r="A330" t="s">
        <v>433</v>
      </c>
      <c r="B330" t="s">
        <v>188</v>
      </c>
      <c r="C330" t="s">
        <v>666</v>
      </c>
      <c r="D330" t="s">
        <v>492</v>
      </c>
      <c r="E330" s="4">
        <v>80.271739130434781</v>
      </c>
      <c r="F330" s="4">
        <v>340.2771739130435</v>
      </c>
      <c r="G330" s="4">
        <v>0</v>
      </c>
      <c r="H330" s="11">
        <v>0</v>
      </c>
      <c r="I330" s="4">
        <v>324.79891304347825</v>
      </c>
      <c r="J330" s="4">
        <v>0</v>
      </c>
      <c r="K330" s="11">
        <v>0</v>
      </c>
      <c r="L330" s="4">
        <v>80.415760869565219</v>
      </c>
      <c r="M330" s="4">
        <v>0</v>
      </c>
      <c r="N330" s="11">
        <v>0</v>
      </c>
      <c r="O330" s="4">
        <v>64.9375</v>
      </c>
      <c r="P330" s="4">
        <v>0</v>
      </c>
      <c r="Q330" s="9">
        <v>0</v>
      </c>
      <c r="R330" s="4">
        <v>10.521739130434783</v>
      </c>
      <c r="S330" s="4">
        <v>0</v>
      </c>
      <c r="T330" s="11">
        <v>0</v>
      </c>
      <c r="U330" s="4">
        <v>4.9565217391304346</v>
      </c>
      <c r="V330" s="4">
        <v>0</v>
      </c>
      <c r="W330" s="11">
        <v>0</v>
      </c>
      <c r="X330" s="4">
        <v>36.823369565217391</v>
      </c>
      <c r="Y330" s="4">
        <v>0</v>
      </c>
      <c r="Z330" s="11">
        <v>0</v>
      </c>
      <c r="AA330" s="4">
        <v>0</v>
      </c>
      <c r="AB330" s="4">
        <v>0</v>
      </c>
      <c r="AC330" s="11" t="s">
        <v>798</v>
      </c>
      <c r="AD330" s="4">
        <v>204.3125</v>
      </c>
      <c r="AE330" s="4">
        <v>0</v>
      </c>
      <c r="AF330" s="11">
        <v>0</v>
      </c>
      <c r="AG330" s="4">
        <v>18.725543478260871</v>
      </c>
      <c r="AH330" s="4">
        <v>0</v>
      </c>
      <c r="AI330" s="11">
        <v>0</v>
      </c>
      <c r="AJ330" s="4">
        <v>0</v>
      </c>
      <c r="AK330" s="4">
        <v>0</v>
      </c>
      <c r="AL330" s="11" t="s">
        <v>798</v>
      </c>
      <c r="AM330" s="1">
        <v>235384</v>
      </c>
      <c r="AN330" s="1">
        <v>5</v>
      </c>
      <c r="AX330"/>
      <c r="AY330"/>
    </row>
    <row r="331" spans="1:51" x14ac:dyDescent="0.25">
      <c r="A331" t="s">
        <v>433</v>
      </c>
      <c r="B331" t="s">
        <v>63</v>
      </c>
      <c r="C331" t="s">
        <v>623</v>
      </c>
      <c r="D331" t="s">
        <v>518</v>
      </c>
      <c r="E331" s="4">
        <v>52.380434782608695</v>
      </c>
      <c r="F331" s="4">
        <v>145.41836956521735</v>
      </c>
      <c r="G331" s="4">
        <v>0</v>
      </c>
      <c r="H331" s="11">
        <v>0</v>
      </c>
      <c r="I331" s="4">
        <v>139.33565217391299</v>
      </c>
      <c r="J331" s="4">
        <v>0</v>
      </c>
      <c r="K331" s="11">
        <v>0</v>
      </c>
      <c r="L331" s="4">
        <v>20.980543478260866</v>
      </c>
      <c r="M331" s="4">
        <v>0</v>
      </c>
      <c r="N331" s="11">
        <v>0</v>
      </c>
      <c r="O331" s="4">
        <v>15.602499999999996</v>
      </c>
      <c r="P331" s="4">
        <v>0</v>
      </c>
      <c r="Q331" s="9">
        <v>0</v>
      </c>
      <c r="R331" s="4">
        <v>0.9595652173913044</v>
      </c>
      <c r="S331" s="4">
        <v>0</v>
      </c>
      <c r="T331" s="11">
        <v>0</v>
      </c>
      <c r="U331" s="4">
        <v>4.4184782608695654</v>
      </c>
      <c r="V331" s="4">
        <v>0</v>
      </c>
      <c r="W331" s="11">
        <v>0</v>
      </c>
      <c r="X331" s="4">
        <v>36.943586956521742</v>
      </c>
      <c r="Y331" s="4">
        <v>0</v>
      </c>
      <c r="Z331" s="11">
        <v>0</v>
      </c>
      <c r="AA331" s="4">
        <v>0.70467391304347826</v>
      </c>
      <c r="AB331" s="4">
        <v>0</v>
      </c>
      <c r="AC331" s="11">
        <v>0</v>
      </c>
      <c r="AD331" s="4">
        <v>86.789565217391257</v>
      </c>
      <c r="AE331" s="4">
        <v>0</v>
      </c>
      <c r="AF331" s="11">
        <v>0</v>
      </c>
      <c r="AG331" s="4">
        <v>0</v>
      </c>
      <c r="AH331" s="4">
        <v>0</v>
      </c>
      <c r="AI331" s="11" t="s">
        <v>798</v>
      </c>
      <c r="AJ331" s="4">
        <v>0</v>
      </c>
      <c r="AK331" s="4">
        <v>0</v>
      </c>
      <c r="AL331" s="11" t="s">
        <v>798</v>
      </c>
      <c r="AM331" s="1">
        <v>235147</v>
      </c>
      <c r="AN331" s="1">
        <v>5</v>
      </c>
      <c r="AX331"/>
      <c r="AY331"/>
    </row>
    <row r="332" spans="1:51" x14ac:dyDescent="0.25">
      <c r="A332" t="s">
        <v>433</v>
      </c>
      <c r="B332" t="s">
        <v>251</v>
      </c>
      <c r="C332" t="s">
        <v>629</v>
      </c>
      <c r="D332" t="s">
        <v>474</v>
      </c>
      <c r="E332" s="4">
        <v>71.858695652173907</v>
      </c>
      <c r="F332" s="4">
        <v>251.10228260869567</v>
      </c>
      <c r="G332" s="4">
        <v>24.325978260869569</v>
      </c>
      <c r="H332" s="11">
        <v>9.6876770725250111E-2</v>
      </c>
      <c r="I332" s="4">
        <v>245.3188043478261</v>
      </c>
      <c r="J332" s="4">
        <v>24.152065217391311</v>
      </c>
      <c r="K332" s="11">
        <v>9.8451748456866037E-2</v>
      </c>
      <c r="L332" s="4">
        <v>19.026195652173918</v>
      </c>
      <c r="M332" s="4">
        <v>1.7141304347826085</v>
      </c>
      <c r="N332" s="11">
        <v>9.0093178169685928E-2</v>
      </c>
      <c r="O332" s="4">
        <v>13.242717391304351</v>
      </c>
      <c r="P332" s="4">
        <v>1.5402173913043478</v>
      </c>
      <c r="Q332" s="9">
        <v>0.11630674776127975</v>
      </c>
      <c r="R332" s="4">
        <v>0.21826086956521737</v>
      </c>
      <c r="S332" s="4">
        <v>0.17391304347826086</v>
      </c>
      <c r="T332" s="11">
        <v>0.79681274900398413</v>
      </c>
      <c r="U332" s="4">
        <v>5.5652173913043477</v>
      </c>
      <c r="V332" s="4">
        <v>0</v>
      </c>
      <c r="W332" s="11">
        <v>0</v>
      </c>
      <c r="X332" s="4">
        <v>66.072717391304366</v>
      </c>
      <c r="Y332" s="4">
        <v>22.611847826086962</v>
      </c>
      <c r="Z332" s="11">
        <v>0.3422266968705428</v>
      </c>
      <c r="AA332" s="4">
        <v>0</v>
      </c>
      <c r="AB332" s="4">
        <v>0</v>
      </c>
      <c r="AC332" s="11" t="s">
        <v>798</v>
      </c>
      <c r="AD332" s="4">
        <v>156.19065217391304</v>
      </c>
      <c r="AE332" s="4">
        <v>0</v>
      </c>
      <c r="AF332" s="11">
        <v>0</v>
      </c>
      <c r="AG332" s="4">
        <v>9.8127173913043464</v>
      </c>
      <c r="AH332" s="4">
        <v>0</v>
      </c>
      <c r="AI332" s="11">
        <v>0</v>
      </c>
      <c r="AJ332" s="4">
        <v>0</v>
      </c>
      <c r="AK332" s="4">
        <v>0</v>
      </c>
      <c r="AL332" s="11" t="s">
        <v>798</v>
      </c>
      <c r="AM332" s="1">
        <v>235492</v>
      </c>
      <c r="AN332" s="1">
        <v>5</v>
      </c>
      <c r="AX332"/>
      <c r="AY332"/>
    </row>
    <row r="333" spans="1:51" x14ac:dyDescent="0.25">
      <c r="A333" t="s">
        <v>433</v>
      </c>
      <c r="B333" t="s">
        <v>376</v>
      </c>
      <c r="C333" t="s">
        <v>708</v>
      </c>
      <c r="D333" t="s">
        <v>519</v>
      </c>
      <c r="E333" s="4">
        <v>53.032608695652172</v>
      </c>
      <c r="F333" s="4">
        <v>241.54282608695661</v>
      </c>
      <c r="G333" s="4">
        <v>0</v>
      </c>
      <c r="H333" s="11">
        <v>0</v>
      </c>
      <c r="I333" s="4">
        <v>205.62391304347835</v>
      </c>
      <c r="J333" s="4">
        <v>0</v>
      </c>
      <c r="K333" s="11">
        <v>0</v>
      </c>
      <c r="L333" s="4">
        <v>51.744456521739131</v>
      </c>
      <c r="M333" s="4">
        <v>0</v>
      </c>
      <c r="N333" s="11">
        <v>0</v>
      </c>
      <c r="O333" s="4">
        <v>28.973913043478266</v>
      </c>
      <c r="P333" s="4">
        <v>0</v>
      </c>
      <c r="Q333" s="9">
        <v>0</v>
      </c>
      <c r="R333" s="4">
        <v>18.123804347826084</v>
      </c>
      <c r="S333" s="4">
        <v>0</v>
      </c>
      <c r="T333" s="11">
        <v>0</v>
      </c>
      <c r="U333" s="4">
        <v>4.6467391304347823</v>
      </c>
      <c r="V333" s="4">
        <v>0</v>
      </c>
      <c r="W333" s="11">
        <v>0</v>
      </c>
      <c r="X333" s="4">
        <v>72.786521739130436</v>
      </c>
      <c r="Y333" s="4">
        <v>0</v>
      </c>
      <c r="Z333" s="11">
        <v>0</v>
      </c>
      <c r="AA333" s="4">
        <v>13.148369565217388</v>
      </c>
      <c r="AB333" s="4">
        <v>0</v>
      </c>
      <c r="AC333" s="11">
        <v>0</v>
      </c>
      <c r="AD333" s="4">
        <v>100.20543478260878</v>
      </c>
      <c r="AE333" s="4">
        <v>0</v>
      </c>
      <c r="AF333" s="11">
        <v>0</v>
      </c>
      <c r="AG333" s="4">
        <v>3.6580434782608706</v>
      </c>
      <c r="AH333" s="4">
        <v>0</v>
      </c>
      <c r="AI333" s="11">
        <v>0</v>
      </c>
      <c r="AJ333" s="4">
        <v>0</v>
      </c>
      <c r="AK333" s="4">
        <v>0</v>
      </c>
      <c r="AL333" s="11" t="s">
        <v>798</v>
      </c>
      <c r="AM333" s="1">
        <v>235662</v>
      </c>
      <c r="AN333" s="1">
        <v>5</v>
      </c>
      <c r="AX333"/>
      <c r="AY333"/>
    </row>
    <row r="334" spans="1:51" x14ac:dyDescent="0.25">
      <c r="A334" t="s">
        <v>433</v>
      </c>
      <c r="B334" t="s">
        <v>258</v>
      </c>
      <c r="C334" t="s">
        <v>708</v>
      </c>
      <c r="D334" t="s">
        <v>519</v>
      </c>
      <c r="E334" s="4">
        <v>154.68478260869566</v>
      </c>
      <c r="F334" s="4">
        <v>604.32489130434783</v>
      </c>
      <c r="G334" s="4">
        <v>0</v>
      </c>
      <c r="H334" s="11">
        <v>0</v>
      </c>
      <c r="I334" s="4">
        <v>554.77358695652174</v>
      </c>
      <c r="J334" s="4">
        <v>0</v>
      </c>
      <c r="K334" s="11">
        <v>0</v>
      </c>
      <c r="L334" s="4">
        <v>72.045652173913055</v>
      </c>
      <c r="M334" s="4">
        <v>0</v>
      </c>
      <c r="N334" s="11">
        <v>0</v>
      </c>
      <c r="O334" s="4">
        <v>39.884782608695652</v>
      </c>
      <c r="P334" s="4">
        <v>0</v>
      </c>
      <c r="Q334" s="9">
        <v>0</v>
      </c>
      <c r="R334" s="4">
        <v>32.160869565217403</v>
      </c>
      <c r="S334" s="4">
        <v>0</v>
      </c>
      <c r="T334" s="11">
        <v>0</v>
      </c>
      <c r="U334" s="4">
        <v>0</v>
      </c>
      <c r="V334" s="4">
        <v>0</v>
      </c>
      <c r="W334" s="11" t="s">
        <v>798</v>
      </c>
      <c r="X334" s="4">
        <v>212.03293478260875</v>
      </c>
      <c r="Y334" s="4">
        <v>0</v>
      </c>
      <c r="Z334" s="11">
        <v>0</v>
      </c>
      <c r="AA334" s="4">
        <v>17.39043478260869</v>
      </c>
      <c r="AB334" s="4">
        <v>0</v>
      </c>
      <c r="AC334" s="11">
        <v>0</v>
      </c>
      <c r="AD334" s="4">
        <v>242.27576086956518</v>
      </c>
      <c r="AE334" s="4">
        <v>0</v>
      </c>
      <c r="AF334" s="11">
        <v>0</v>
      </c>
      <c r="AG334" s="4">
        <v>60.580108695652186</v>
      </c>
      <c r="AH334" s="4">
        <v>0</v>
      </c>
      <c r="AI334" s="11">
        <v>0</v>
      </c>
      <c r="AJ334" s="4">
        <v>0</v>
      </c>
      <c r="AK334" s="4">
        <v>0</v>
      </c>
      <c r="AL334" s="11" t="s">
        <v>798</v>
      </c>
      <c r="AM334" s="1">
        <v>235506</v>
      </c>
      <c r="AN334" s="1">
        <v>5</v>
      </c>
      <c r="AX334"/>
      <c r="AY334"/>
    </row>
    <row r="335" spans="1:51" x14ac:dyDescent="0.25">
      <c r="A335" t="s">
        <v>433</v>
      </c>
      <c r="B335" t="s">
        <v>214</v>
      </c>
      <c r="C335" t="s">
        <v>663</v>
      </c>
      <c r="D335" t="s">
        <v>519</v>
      </c>
      <c r="E335" s="4">
        <v>147.80434782608697</v>
      </c>
      <c r="F335" s="4">
        <v>555.14836956521742</v>
      </c>
      <c r="G335" s="4">
        <v>0</v>
      </c>
      <c r="H335" s="11">
        <v>0</v>
      </c>
      <c r="I335" s="4">
        <v>534.47554347826087</v>
      </c>
      <c r="J335" s="4">
        <v>0</v>
      </c>
      <c r="K335" s="11">
        <v>0</v>
      </c>
      <c r="L335" s="4">
        <v>39.914130434782621</v>
      </c>
      <c r="M335" s="4">
        <v>0</v>
      </c>
      <c r="N335" s="11">
        <v>0</v>
      </c>
      <c r="O335" s="4">
        <v>19.241304347826091</v>
      </c>
      <c r="P335" s="4">
        <v>0</v>
      </c>
      <c r="Q335" s="9">
        <v>0</v>
      </c>
      <c r="R335" s="4">
        <v>20.672826086956526</v>
      </c>
      <c r="S335" s="4">
        <v>0</v>
      </c>
      <c r="T335" s="11">
        <v>0</v>
      </c>
      <c r="U335" s="4">
        <v>0</v>
      </c>
      <c r="V335" s="4">
        <v>0</v>
      </c>
      <c r="W335" s="11" t="s">
        <v>798</v>
      </c>
      <c r="X335" s="4">
        <v>234.25543478260869</v>
      </c>
      <c r="Y335" s="4">
        <v>0</v>
      </c>
      <c r="Z335" s="11">
        <v>0</v>
      </c>
      <c r="AA335" s="4">
        <v>0</v>
      </c>
      <c r="AB335" s="4">
        <v>0</v>
      </c>
      <c r="AC335" s="11" t="s">
        <v>798</v>
      </c>
      <c r="AD335" s="4">
        <v>261.45434782608697</v>
      </c>
      <c r="AE335" s="4">
        <v>0</v>
      </c>
      <c r="AF335" s="11">
        <v>0</v>
      </c>
      <c r="AG335" s="4">
        <v>19.524456521739133</v>
      </c>
      <c r="AH335" s="4">
        <v>0</v>
      </c>
      <c r="AI335" s="11">
        <v>0</v>
      </c>
      <c r="AJ335" s="4">
        <v>0</v>
      </c>
      <c r="AK335" s="4">
        <v>0</v>
      </c>
      <c r="AL335" s="11" t="s">
        <v>798</v>
      </c>
      <c r="AM335" s="1">
        <v>235443</v>
      </c>
      <c r="AN335" s="1">
        <v>5</v>
      </c>
      <c r="AX335"/>
      <c r="AY335"/>
    </row>
    <row r="336" spans="1:51" x14ac:dyDescent="0.25">
      <c r="A336" t="s">
        <v>433</v>
      </c>
      <c r="B336" t="s">
        <v>54</v>
      </c>
      <c r="C336" t="s">
        <v>601</v>
      </c>
      <c r="D336" t="s">
        <v>470</v>
      </c>
      <c r="E336" s="4">
        <v>133.68478260869566</v>
      </c>
      <c r="F336" s="4">
        <v>416.09086956521747</v>
      </c>
      <c r="G336" s="4">
        <v>12.626086956521739</v>
      </c>
      <c r="H336" s="11">
        <v>3.0344542214336537E-2</v>
      </c>
      <c r="I336" s="4">
        <v>399.00934782608704</v>
      </c>
      <c r="J336" s="4">
        <v>12.626086956521739</v>
      </c>
      <c r="K336" s="11">
        <v>3.1643586861591445E-2</v>
      </c>
      <c r="L336" s="4">
        <v>75.063804347826064</v>
      </c>
      <c r="M336" s="4">
        <v>0.79076086956521741</v>
      </c>
      <c r="N336" s="11">
        <v>1.0534516288317045E-2</v>
      </c>
      <c r="O336" s="4">
        <v>57.982282608695634</v>
      </c>
      <c r="P336" s="4">
        <v>0.79076086956521741</v>
      </c>
      <c r="Q336" s="9">
        <v>1.3637974118780666E-2</v>
      </c>
      <c r="R336" s="4">
        <v>16.994565217391305</v>
      </c>
      <c r="S336" s="4">
        <v>0</v>
      </c>
      <c r="T336" s="11">
        <v>0</v>
      </c>
      <c r="U336" s="4">
        <v>8.6956521739130432E-2</v>
      </c>
      <c r="V336" s="4">
        <v>0</v>
      </c>
      <c r="W336" s="11">
        <v>0</v>
      </c>
      <c r="X336" s="4">
        <v>101.07750000000003</v>
      </c>
      <c r="Y336" s="4">
        <v>3.6983695652173911</v>
      </c>
      <c r="Z336" s="11">
        <v>3.6589444388883681E-2</v>
      </c>
      <c r="AA336" s="4">
        <v>0</v>
      </c>
      <c r="AB336" s="4">
        <v>0</v>
      </c>
      <c r="AC336" s="11" t="s">
        <v>798</v>
      </c>
      <c r="AD336" s="4">
        <v>227.57434782608701</v>
      </c>
      <c r="AE336" s="4">
        <v>8.1369565217391298</v>
      </c>
      <c r="AF336" s="11">
        <v>3.5755156938678416E-2</v>
      </c>
      <c r="AG336" s="4">
        <v>12.375217391304352</v>
      </c>
      <c r="AH336" s="4">
        <v>0</v>
      </c>
      <c r="AI336" s="11">
        <v>0</v>
      </c>
      <c r="AJ336" s="4">
        <v>0</v>
      </c>
      <c r="AK336" s="4">
        <v>0</v>
      </c>
      <c r="AL336" s="11" t="s">
        <v>798</v>
      </c>
      <c r="AM336" s="1">
        <v>235103</v>
      </c>
      <c r="AN336" s="1">
        <v>5</v>
      </c>
      <c r="AX336"/>
      <c r="AY336"/>
    </row>
    <row r="337" spans="1:51" x14ac:dyDescent="0.25">
      <c r="A337" t="s">
        <v>433</v>
      </c>
      <c r="B337" t="s">
        <v>86</v>
      </c>
      <c r="C337" t="s">
        <v>641</v>
      </c>
      <c r="D337" t="s">
        <v>501</v>
      </c>
      <c r="E337" s="4">
        <v>143.60869565217391</v>
      </c>
      <c r="F337" s="4">
        <v>497.77945652173895</v>
      </c>
      <c r="G337" s="4">
        <v>36.020326086956523</v>
      </c>
      <c r="H337" s="11">
        <v>7.2362018189040006E-2</v>
      </c>
      <c r="I337" s="4">
        <v>457.40206521739117</v>
      </c>
      <c r="J337" s="4">
        <v>34.797499999999999</v>
      </c>
      <c r="K337" s="11">
        <v>7.6076394590526522E-2</v>
      </c>
      <c r="L337" s="4">
        <v>75.818586956521727</v>
      </c>
      <c r="M337" s="4">
        <v>9.3931521739130446</v>
      </c>
      <c r="N337" s="11">
        <v>0.12388983428693495</v>
      </c>
      <c r="O337" s="4">
        <v>45.981521739130429</v>
      </c>
      <c r="P337" s="4">
        <v>8.1703260869565231</v>
      </c>
      <c r="Q337" s="9">
        <v>0.17768716166702131</v>
      </c>
      <c r="R337" s="4">
        <v>24.668586956521743</v>
      </c>
      <c r="S337" s="4">
        <v>1.2228260869565217</v>
      </c>
      <c r="T337" s="11">
        <v>4.9570171534824688E-2</v>
      </c>
      <c r="U337" s="4">
        <v>5.1684782608695654</v>
      </c>
      <c r="V337" s="4">
        <v>0</v>
      </c>
      <c r="W337" s="11">
        <v>0</v>
      </c>
      <c r="X337" s="4">
        <v>145.20184782608695</v>
      </c>
      <c r="Y337" s="4">
        <v>19.494565217391301</v>
      </c>
      <c r="Z337" s="11">
        <v>0.13425838244662414</v>
      </c>
      <c r="AA337" s="4">
        <v>10.540326086956522</v>
      </c>
      <c r="AB337" s="4">
        <v>0</v>
      </c>
      <c r="AC337" s="11">
        <v>0</v>
      </c>
      <c r="AD337" s="4">
        <v>246.46282608695637</v>
      </c>
      <c r="AE337" s="4">
        <v>7.1326086956521744</v>
      </c>
      <c r="AF337" s="11">
        <v>2.8939896571402886E-2</v>
      </c>
      <c r="AG337" s="4">
        <v>19.755869565217392</v>
      </c>
      <c r="AH337" s="4">
        <v>0</v>
      </c>
      <c r="AI337" s="11">
        <v>0</v>
      </c>
      <c r="AJ337" s="4">
        <v>0</v>
      </c>
      <c r="AK337" s="4">
        <v>0</v>
      </c>
      <c r="AL337" s="11" t="s">
        <v>798</v>
      </c>
      <c r="AM337" s="1">
        <v>235217</v>
      </c>
      <c r="AN337" s="1">
        <v>5</v>
      </c>
      <c r="AX337"/>
      <c r="AY337"/>
    </row>
    <row r="338" spans="1:51" x14ac:dyDescent="0.25">
      <c r="A338" t="s">
        <v>433</v>
      </c>
      <c r="B338" t="s">
        <v>28</v>
      </c>
      <c r="C338" t="s">
        <v>599</v>
      </c>
      <c r="D338" t="s">
        <v>500</v>
      </c>
      <c r="E338" s="4">
        <v>73.576086956521735</v>
      </c>
      <c r="F338" s="4">
        <v>227.43880434782611</v>
      </c>
      <c r="G338" s="4">
        <v>4.2309782608695654</v>
      </c>
      <c r="H338" s="11">
        <v>1.8602710619244449E-2</v>
      </c>
      <c r="I338" s="4">
        <v>211.41706521739135</v>
      </c>
      <c r="J338" s="4">
        <v>4.2309782608695654</v>
      </c>
      <c r="K338" s="11">
        <v>2.0012472770440867E-2</v>
      </c>
      <c r="L338" s="4">
        <v>36.368695652173919</v>
      </c>
      <c r="M338" s="4">
        <v>0</v>
      </c>
      <c r="N338" s="11">
        <v>0</v>
      </c>
      <c r="O338" s="4">
        <v>24.586086956521743</v>
      </c>
      <c r="P338" s="4">
        <v>0</v>
      </c>
      <c r="Q338" s="9">
        <v>0</v>
      </c>
      <c r="R338" s="4">
        <v>6.5869565217391308</v>
      </c>
      <c r="S338" s="4">
        <v>0</v>
      </c>
      <c r="T338" s="11">
        <v>0</v>
      </c>
      <c r="U338" s="4">
        <v>5.1956521739130439</v>
      </c>
      <c r="V338" s="4">
        <v>0</v>
      </c>
      <c r="W338" s="11">
        <v>0</v>
      </c>
      <c r="X338" s="4">
        <v>42.255000000000003</v>
      </c>
      <c r="Y338" s="4">
        <v>2.6929347826086958</v>
      </c>
      <c r="Z338" s="11">
        <v>6.3730559285497465E-2</v>
      </c>
      <c r="AA338" s="4">
        <v>4.2391304347826084</v>
      </c>
      <c r="AB338" s="4">
        <v>0</v>
      </c>
      <c r="AC338" s="11">
        <v>0</v>
      </c>
      <c r="AD338" s="4">
        <v>144.49173913043481</v>
      </c>
      <c r="AE338" s="4">
        <v>1.5380434782608696</v>
      </c>
      <c r="AF338" s="11">
        <v>1.0644508035663238E-2</v>
      </c>
      <c r="AG338" s="4">
        <v>8.4239130434782608E-2</v>
      </c>
      <c r="AH338" s="4">
        <v>0</v>
      </c>
      <c r="AI338" s="11">
        <v>0</v>
      </c>
      <c r="AJ338" s="4">
        <v>0</v>
      </c>
      <c r="AK338" s="4">
        <v>0</v>
      </c>
      <c r="AL338" s="11" t="s">
        <v>798</v>
      </c>
      <c r="AM338" s="1">
        <v>235032</v>
      </c>
      <c r="AN338" s="1">
        <v>5</v>
      </c>
      <c r="AX338"/>
      <c r="AY338"/>
    </row>
    <row r="339" spans="1:51" x14ac:dyDescent="0.25">
      <c r="A339" t="s">
        <v>433</v>
      </c>
      <c r="B339" t="s">
        <v>110</v>
      </c>
      <c r="C339" t="s">
        <v>601</v>
      </c>
      <c r="D339" t="s">
        <v>470</v>
      </c>
      <c r="E339" s="4">
        <v>65.032608695652172</v>
      </c>
      <c r="F339" s="4">
        <v>188.60891304347834</v>
      </c>
      <c r="G339" s="4">
        <v>32.016847826086959</v>
      </c>
      <c r="H339" s="11">
        <v>0.16975257059408638</v>
      </c>
      <c r="I339" s="4">
        <v>169.43500000000006</v>
      </c>
      <c r="J339" s="4">
        <v>32.016847826086959</v>
      </c>
      <c r="K339" s="11">
        <v>0.18896242114136363</v>
      </c>
      <c r="L339" s="4">
        <v>48.99271739130436</v>
      </c>
      <c r="M339" s="4">
        <v>4.2472826086956523</v>
      </c>
      <c r="N339" s="11">
        <v>8.6692121499867977E-2</v>
      </c>
      <c r="O339" s="4">
        <v>33.976413043478267</v>
      </c>
      <c r="P339" s="4">
        <v>4.2472826086956523</v>
      </c>
      <c r="Q339" s="9">
        <v>0.12500679819439955</v>
      </c>
      <c r="R339" s="4">
        <v>10.065217391304348</v>
      </c>
      <c r="S339" s="4">
        <v>0</v>
      </c>
      <c r="T339" s="11">
        <v>0</v>
      </c>
      <c r="U339" s="4">
        <v>4.9510869565217392</v>
      </c>
      <c r="V339" s="4">
        <v>0</v>
      </c>
      <c r="W339" s="11">
        <v>0</v>
      </c>
      <c r="X339" s="4">
        <v>40.298695652173919</v>
      </c>
      <c r="Y339" s="4">
        <v>7.6515217391304358</v>
      </c>
      <c r="Z339" s="11">
        <v>0.18987020833558105</v>
      </c>
      <c r="AA339" s="4">
        <v>4.1576086956521738</v>
      </c>
      <c r="AB339" s="4">
        <v>0</v>
      </c>
      <c r="AC339" s="11">
        <v>0</v>
      </c>
      <c r="AD339" s="4">
        <v>95.15989130434788</v>
      </c>
      <c r="AE339" s="4">
        <v>20.118043478260869</v>
      </c>
      <c r="AF339" s="11">
        <v>0.21141305651472167</v>
      </c>
      <c r="AG339" s="4">
        <v>0</v>
      </c>
      <c r="AH339" s="4">
        <v>0</v>
      </c>
      <c r="AI339" s="11" t="s">
        <v>798</v>
      </c>
      <c r="AJ339" s="4">
        <v>0</v>
      </c>
      <c r="AK339" s="4">
        <v>0</v>
      </c>
      <c r="AL339" s="11" t="s">
        <v>798</v>
      </c>
      <c r="AM339" s="1">
        <v>235261</v>
      </c>
      <c r="AN339" s="1">
        <v>5</v>
      </c>
      <c r="AX339"/>
      <c r="AY339"/>
    </row>
    <row r="340" spans="1:51" x14ac:dyDescent="0.25">
      <c r="A340" t="s">
        <v>433</v>
      </c>
      <c r="B340" t="s">
        <v>172</v>
      </c>
      <c r="C340" t="s">
        <v>609</v>
      </c>
      <c r="D340" t="s">
        <v>474</v>
      </c>
      <c r="E340" s="4">
        <v>96.630434782608702</v>
      </c>
      <c r="F340" s="4">
        <v>322.7015217391305</v>
      </c>
      <c r="G340" s="4">
        <v>0.4891304347826087</v>
      </c>
      <c r="H340" s="11">
        <v>1.5157363750457245E-3</v>
      </c>
      <c r="I340" s="4">
        <v>299.2464130434783</v>
      </c>
      <c r="J340" s="4">
        <v>0</v>
      </c>
      <c r="K340" s="11">
        <v>0</v>
      </c>
      <c r="L340" s="4">
        <v>32.756086956521727</v>
      </c>
      <c r="M340" s="4">
        <v>0.4891304347826087</v>
      </c>
      <c r="N340" s="11">
        <v>1.4932505077051732E-2</v>
      </c>
      <c r="O340" s="4">
        <v>16.318478260869558</v>
      </c>
      <c r="P340" s="4">
        <v>0</v>
      </c>
      <c r="Q340" s="9">
        <v>0</v>
      </c>
      <c r="R340" s="4">
        <v>11.269130434782607</v>
      </c>
      <c r="S340" s="4">
        <v>0.4891304347826087</v>
      </c>
      <c r="T340" s="11">
        <v>4.3404452332265912E-2</v>
      </c>
      <c r="U340" s="4">
        <v>5.1684782608695654</v>
      </c>
      <c r="V340" s="4">
        <v>0</v>
      </c>
      <c r="W340" s="11">
        <v>0</v>
      </c>
      <c r="X340" s="4">
        <v>102.88913043478264</v>
      </c>
      <c r="Y340" s="4">
        <v>0</v>
      </c>
      <c r="Z340" s="11">
        <v>0</v>
      </c>
      <c r="AA340" s="4">
        <v>7.0175000000000001</v>
      </c>
      <c r="AB340" s="4">
        <v>0</v>
      </c>
      <c r="AC340" s="11">
        <v>0</v>
      </c>
      <c r="AD340" s="4">
        <v>164.59793478260875</v>
      </c>
      <c r="AE340" s="4">
        <v>0</v>
      </c>
      <c r="AF340" s="11">
        <v>0</v>
      </c>
      <c r="AG340" s="4">
        <v>15.440869565217396</v>
      </c>
      <c r="AH340" s="4">
        <v>0</v>
      </c>
      <c r="AI340" s="11">
        <v>0</v>
      </c>
      <c r="AJ340" s="4">
        <v>0</v>
      </c>
      <c r="AK340" s="4">
        <v>0</v>
      </c>
      <c r="AL340" s="11" t="s">
        <v>798</v>
      </c>
      <c r="AM340" s="1">
        <v>235365</v>
      </c>
      <c r="AN340" s="1">
        <v>5</v>
      </c>
      <c r="AX340"/>
      <c r="AY340"/>
    </row>
    <row r="341" spans="1:51" x14ac:dyDescent="0.25">
      <c r="A341" t="s">
        <v>433</v>
      </c>
      <c r="B341" t="s">
        <v>8</v>
      </c>
      <c r="C341" t="s">
        <v>588</v>
      </c>
      <c r="D341" t="s">
        <v>485</v>
      </c>
      <c r="E341" s="4">
        <v>85.728260869565219</v>
      </c>
      <c r="F341" s="4">
        <v>257.13228260869573</v>
      </c>
      <c r="G341" s="4">
        <v>30.491086956521741</v>
      </c>
      <c r="H341" s="11">
        <v>0.11858132571756118</v>
      </c>
      <c r="I341" s="4">
        <v>236.59423913043483</v>
      </c>
      <c r="J341" s="4">
        <v>30.491086956521741</v>
      </c>
      <c r="K341" s="11">
        <v>0.12887501854900174</v>
      </c>
      <c r="L341" s="4">
        <v>63.659891304347838</v>
      </c>
      <c r="M341" s="4">
        <v>10.585652173913044</v>
      </c>
      <c r="N341" s="11">
        <v>0.16628448395088707</v>
      </c>
      <c r="O341" s="4">
        <v>43.121847826086963</v>
      </c>
      <c r="P341" s="4">
        <v>10.585652173913044</v>
      </c>
      <c r="Q341" s="9">
        <v>0.24548234149440032</v>
      </c>
      <c r="R341" s="4">
        <v>15.472826086956522</v>
      </c>
      <c r="S341" s="4">
        <v>0</v>
      </c>
      <c r="T341" s="11">
        <v>0</v>
      </c>
      <c r="U341" s="4">
        <v>5.0652173913043477</v>
      </c>
      <c r="V341" s="4">
        <v>0</v>
      </c>
      <c r="W341" s="11">
        <v>0</v>
      </c>
      <c r="X341" s="4">
        <v>40.332065217391289</v>
      </c>
      <c r="Y341" s="4">
        <v>12.597282608695656</v>
      </c>
      <c r="Z341" s="11">
        <v>0.31233914109768113</v>
      </c>
      <c r="AA341" s="4">
        <v>0</v>
      </c>
      <c r="AB341" s="4">
        <v>0</v>
      </c>
      <c r="AC341" s="11" t="s">
        <v>798</v>
      </c>
      <c r="AD341" s="4">
        <v>149.1435869565218</v>
      </c>
      <c r="AE341" s="4">
        <v>7.3081521739130437</v>
      </c>
      <c r="AF341" s="11">
        <v>4.9000780543406869E-2</v>
      </c>
      <c r="AG341" s="4">
        <v>3.9967391304347806</v>
      </c>
      <c r="AH341" s="4">
        <v>0</v>
      </c>
      <c r="AI341" s="11">
        <v>0</v>
      </c>
      <c r="AJ341" s="4">
        <v>0</v>
      </c>
      <c r="AK341" s="4">
        <v>0</v>
      </c>
      <c r="AL341" s="11" t="s">
        <v>798</v>
      </c>
      <c r="AM341" s="1">
        <v>235004</v>
      </c>
      <c r="AN341" s="1">
        <v>5</v>
      </c>
      <c r="AX341"/>
      <c r="AY341"/>
    </row>
    <row r="342" spans="1:51" x14ac:dyDescent="0.25">
      <c r="A342" t="s">
        <v>433</v>
      </c>
      <c r="B342" t="s">
        <v>161</v>
      </c>
      <c r="C342" t="s">
        <v>564</v>
      </c>
      <c r="D342" t="s">
        <v>474</v>
      </c>
      <c r="E342" s="4">
        <v>88.75</v>
      </c>
      <c r="F342" s="4">
        <v>317.32880434782606</v>
      </c>
      <c r="G342" s="4">
        <v>5.9569565217391292</v>
      </c>
      <c r="H342" s="11">
        <v>1.8772189729141867E-2</v>
      </c>
      <c r="I342" s="4">
        <v>296.6875</v>
      </c>
      <c r="J342" s="4">
        <v>4.9786956521739123</v>
      </c>
      <c r="K342" s="11">
        <v>1.6780941738947251E-2</v>
      </c>
      <c r="L342" s="4">
        <v>21.046304347826087</v>
      </c>
      <c r="M342" s="4">
        <v>1.1034782608695652</v>
      </c>
      <c r="N342" s="11">
        <v>5.2430975178953239E-2</v>
      </c>
      <c r="O342" s="4">
        <v>5.7645652173913025</v>
      </c>
      <c r="P342" s="4">
        <v>0.12521739130434781</v>
      </c>
      <c r="Q342" s="9">
        <v>2.1721914243692731E-2</v>
      </c>
      <c r="R342" s="4">
        <v>11.406739130434786</v>
      </c>
      <c r="S342" s="4">
        <v>0.97826086956521741</v>
      </c>
      <c r="T342" s="11">
        <v>8.5761658821063042E-2</v>
      </c>
      <c r="U342" s="4">
        <v>3.875</v>
      </c>
      <c r="V342" s="4">
        <v>0</v>
      </c>
      <c r="W342" s="11">
        <v>0</v>
      </c>
      <c r="X342" s="4">
        <v>107.16847826086956</v>
      </c>
      <c r="Y342" s="4">
        <v>4.8534782608695641</v>
      </c>
      <c r="Z342" s="11">
        <v>4.5288300623763871E-2</v>
      </c>
      <c r="AA342" s="4">
        <v>5.3595652173913049</v>
      </c>
      <c r="AB342" s="4">
        <v>0</v>
      </c>
      <c r="AC342" s="11">
        <v>0</v>
      </c>
      <c r="AD342" s="4">
        <v>164.91880434782607</v>
      </c>
      <c r="AE342" s="4">
        <v>0</v>
      </c>
      <c r="AF342" s="11">
        <v>0</v>
      </c>
      <c r="AG342" s="4">
        <v>18.835652173913047</v>
      </c>
      <c r="AH342" s="4">
        <v>0</v>
      </c>
      <c r="AI342" s="11">
        <v>0</v>
      </c>
      <c r="AJ342" s="4">
        <v>0</v>
      </c>
      <c r="AK342" s="4">
        <v>0</v>
      </c>
      <c r="AL342" s="11" t="s">
        <v>798</v>
      </c>
      <c r="AM342" s="1">
        <v>235351</v>
      </c>
      <c r="AN342" s="1">
        <v>5</v>
      </c>
      <c r="AX342"/>
      <c r="AY342"/>
    </row>
    <row r="343" spans="1:51" x14ac:dyDescent="0.25">
      <c r="A343" t="s">
        <v>433</v>
      </c>
      <c r="B343" t="s">
        <v>247</v>
      </c>
      <c r="C343" t="s">
        <v>656</v>
      </c>
      <c r="D343" t="s">
        <v>501</v>
      </c>
      <c r="E343" s="4">
        <v>100.09782608695652</v>
      </c>
      <c r="F343" s="4">
        <v>354.2560869565217</v>
      </c>
      <c r="G343" s="4">
        <v>44.9991304347826</v>
      </c>
      <c r="H343" s="11">
        <v>0.12702429708795773</v>
      </c>
      <c r="I343" s="4">
        <v>322.07043478260863</v>
      </c>
      <c r="J343" s="4">
        <v>34.053478260869561</v>
      </c>
      <c r="K343" s="11">
        <v>0.10573301546245624</v>
      </c>
      <c r="L343" s="4">
        <v>57.445543478260852</v>
      </c>
      <c r="M343" s="4">
        <v>13.016195652173913</v>
      </c>
      <c r="N343" s="11">
        <v>0.22658321018582822</v>
      </c>
      <c r="O343" s="4">
        <v>31.08945652173912</v>
      </c>
      <c r="P343" s="4">
        <v>2.0705434782608698</v>
      </c>
      <c r="Q343" s="9">
        <v>6.6599539197896698E-2</v>
      </c>
      <c r="R343" s="4">
        <v>22.432173913043471</v>
      </c>
      <c r="S343" s="4">
        <v>10.945652173913043</v>
      </c>
      <c r="T343" s="11">
        <v>0.48794433461255199</v>
      </c>
      <c r="U343" s="4">
        <v>3.9239130434782608</v>
      </c>
      <c r="V343" s="4">
        <v>0</v>
      </c>
      <c r="W343" s="11">
        <v>0</v>
      </c>
      <c r="X343" s="4">
        <v>109.28532608695654</v>
      </c>
      <c r="Y343" s="4">
        <v>5.9592391304347823</v>
      </c>
      <c r="Z343" s="11">
        <v>5.4529179202824664E-2</v>
      </c>
      <c r="AA343" s="4">
        <v>5.8295652173913037</v>
      </c>
      <c r="AB343" s="4">
        <v>0</v>
      </c>
      <c r="AC343" s="11">
        <v>0</v>
      </c>
      <c r="AD343" s="4">
        <v>157.5033695652173</v>
      </c>
      <c r="AE343" s="4">
        <v>26.02369565217391</v>
      </c>
      <c r="AF343" s="11">
        <v>0.16522627880286903</v>
      </c>
      <c r="AG343" s="4">
        <v>24.192282608695653</v>
      </c>
      <c r="AH343" s="4">
        <v>0</v>
      </c>
      <c r="AI343" s="11">
        <v>0</v>
      </c>
      <c r="AJ343" s="4">
        <v>0</v>
      </c>
      <c r="AK343" s="4">
        <v>0</v>
      </c>
      <c r="AL343" s="11" t="s">
        <v>798</v>
      </c>
      <c r="AM343" s="1">
        <v>235487</v>
      </c>
      <c r="AN343" s="1">
        <v>5</v>
      </c>
      <c r="AX343"/>
      <c r="AY343"/>
    </row>
    <row r="344" spans="1:51" x14ac:dyDescent="0.25">
      <c r="A344" t="s">
        <v>433</v>
      </c>
      <c r="B344" t="s">
        <v>81</v>
      </c>
      <c r="C344" t="s">
        <v>637</v>
      </c>
      <c r="D344" t="s">
        <v>485</v>
      </c>
      <c r="E344" s="4">
        <v>81.804347826086953</v>
      </c>
      <c r="F344" s="4">
        <v>252.63358695652175</v>
      </c>
      <c r="G344" s="4">
        <v>1.7358695652173912</v>
      </c>
      <c r="H344" s="11">
        <v>6.8710957483105141E-3</v>
      </c>
      <c r="I344" s="4">
        <v>237.7567391304348</v>
      </c>
      <c r="J344" s="4">
        <v>1.7358695652173912</v>
      </c>
      <c r="K344" s="11">
        <v>7.3010320193913937E-3</v>
      </c>
      <c r="L344" s="4">
        <v>56.024456521739133</v>
      </c>
      <c r="M344" s="4">
        <v>0.44021739130434784</v>
      </c>
      <c r="N344" s="11">
        <v>7.8575932482902455E-3</v>
      </c>
      <c r="O344" s="4">
        <v>45.223695652173909</v>
      </c>
      <c r="P344" s="4">
        <v>0.44021739130434784</v>
      </c>
      <c r="Q344" s="9">
        <v>9.7342197482081835E-3</v>
      </c>
      <c r="R344" s="4">
        <v>6.1051086956521745</v>
      </c>
      <c r="S344" s="4">
        <v>0</v>
      </c>
      <c r="T344" s="11">
        <v>0</v>
      </c>
      <c r="U344" s="4">
        <v>4.6956521739130439</v>
      </c>
      <c r="V344" s="4">
        <v>0</v>
      </c>
      <c r="W344" s="11">
        <v>0</v>
      </c>
      <c r="X344" s="4">
        <v>33.947499999999991</v>
      </c>
      <c r="Y344" s="4">
        <v>0.20597826086956522</v>
      </c>
      <c r="Z344" s="11">
        <v>6.0675531591299885E-3</v>
      </c>
      <c r="AA344" s="4">
        <v>4.0760869565217392</v>
      </c>
      <c r="AB344" s="4">
        <v>0</v>
      </c>
      <c r="AC344" s="11">
        <v>0</v>
      </c>
      <c r="AD344" s="4">
        <v>156.01608695652175</v>
      </c>
      <c r="AE344" s="4">
        <v>1.0896739130434783</v>
      </c>
      <c r="AF344" s="11">
        <v>6.9843689474608246E-3</v>
      </c>
      <c r="AG344" s="4">
        <v>2.5694565217391303</v>
      </c>
      <c r="AH344" s="4">
        <v>0</v>
      </c>
      <c r="AI344" s="11">
        <v>0</v>
      </c>
      <c r="AJ344" s="4">
        <v>0</v>
      </c>
      <c r="AK344" s="4">
        <v>0</v>
      </c>
      <c r="AL344" s="11" t="s">
        <v>798</v>
      </c>
      <c r="AM344" s="1">
        <v>235206</v>
      </c>
      <c r="AN344" s="1">
        <v>5</v>
      </c>
      <c r="AX344"/>
      <c r="AY344"/>
    </row>
    <row r="345" spans="1:51" x14ac:dyDescent="0.25">
      <c r="A345" t="s">
        <v>433</v>
      </c>
      <c r="B345" t="s">
        <v>212</v>
      </c>
      <c r="C345" t="s">
        <v>696</v>
      </c>
      <c r="D345" t="s">
        <v>470</v>
      </c>
      <c r="E345" s="4">
        <v>82.880434782608702</v>
      </c>
      <c r="F345" s="4">
        <v>243.99597826086955</v>
      </c>
      <c r="G345" s="4">
        <v>3.8260869565217392</v>
      </c>
      <c r="H345" s="11">
        <v>1.5680942709764906E-2</v>
      </c>
      <c r="I345" s="4">
        <v>221.3329347826087</v>
      </c>
      <c r="J345" s="4">
        <v>0</v>
      </c>
      <c r="K345" s="11">
        <v>0</v>
      </c>
      <c r="L345" s="4">
        <v>38.659239130434784</v>
      </c>
      <c r="M345" s="4">
        <v>3.8260869565217392</v>
      </c>
      <c r="N345" s="11">
        <v>9.896953593971855E-2</v>
      </c>
      <c r="O345" s="4">
        <v>19.664673913043483</v>
      </c>
      <c r="P345" s="4">
        <v>0</v>
      </c>
      <c r="Q345" s="9">
        <v>0</v>
      </c>
      <c r="R345" s="4">
        <v>13.961956521739131</v>
      </c>
      <c r="S345" s="4">
        <v>3.8260869565217392</v>
      </c>
      <c r="T345" s="11">
        <v>0.27403659011288439</v>
      </c>
      <c r="U345" s="4">
        <v>5.0326086956521738</v>
      </c>
      <c r="V345" s="4">
        <v>0</v>
      </c>
      <c r="W345" s="11">
        <v>0</v>
      </c>
      <c r="X345" s="4">
        <v>61.094782608695638</v>
      </c>
      <c r="Y345" s="4">
        <v>0</v>
      </c>
      <c r="Z345" s="11">
        <v>0</v>
      </c>
      <c r="AA345" s="4">
        <v>3.6684782608695654</v>
      </c>
      <c r="AB345" s="4">
        <v>0</v>
      </c>
      <c r="AC345" s="11">
        <v>0</v>
      </c>
      <c r="AD345" s="4">
        <v>126.86304347826086</v>
      </c>
      <c r="AE345" s="4">
        <v>0</v>
      </c>
      <c r="AF345" s="11">
        <v>0</v>
      </c>
      <c r="AG345" s="4">
        <v>13.710434782608697</v>
      </c>
      <c r="AH345" s="4">
        <v>0</v>
      </c>
      <c r="AI345" s="11">
        <v>0</v>
      </c>
      <c r="AJ345" s="4">
        <v>0</v>
      </c>
      <c r="AK345" s="4">
        <v>0</v>
      </c>
      <c r="AL345" s="11" t="s">
        <v>798</v>
      </c>
      <c r="AM345" s="1">
        <v>235441</v>
      </c>
      <c r="AN345" s="1">
        <v>5</v>
      </c>
      <c r="AX345"/>
      <c r="AY345"/>
    </row>
    <row r="346" spans="1:51" x14ac:dyDescent="0.25">
      <c r="A346" t="s">
        <v>433</v>
      </c>
      <c r="B346" t="s">
        <v>158</v>
      </c>
      <c r="C346" t="s">
        <v>671</v>
      </c>
      <c r="D346" t="s">
        <v>482</v>
      </c>
      <c r="E346" s="4">
        <v>105.91304347826087</v>
      </c>
      <c r="F346" s="4">
        <v>268.49717391304341</v>
      </c>
      <c r="G346" s="4">
        <v>15.883152173913043</v>
      </c>
      <c r="H346" s="11">
        <v>5.9155751781048635E-2</v>
      </c>
      <c r="I346" s="4">
        <v>240.89391304347825</v>
      </c>
      <c r="J346" s="4">
        <v>10.703804347826088</v>
      </c>
      <c r="K346" s="11">
        <v>4.4433685403641517E-2</v>
      </c>
      <c r="L346" s="4">
        <v>27.789347826086956</v>
      </c>
      <c r="M346" s="4">
        <v>6.3423913043478262</v>
      </c>
      <c r="N346" s="11">
        <v>0.22823102377357604</v>
      </c>
      <c r="O346" s="4">
        <v>3.6099999999999994</v>
      </c>
      <c r="P346" s="4">
        <v>1.1630434782608696</v>
      </c>
      <c r="Q346" s="9">
        <v>0.32217270865952075</v>
      </c>
      <c r="R346" s="4">
        <v>19.657608695652176</v>
      </c>
      <c r="S346" s="4">
        <v>5.1793478260869561</v>
      </c>
      <c r="T346" s="11">
        <v>0.26347802045894381</v>
      </c>
      <c r="U346" s="4">
        <v>4.5217391304347823</v>
      </c>
      <c r="V346" s="4">
        <v>0</v>
      </c>
      <c r="W346" s="11">
        <v>0</v>
      </c>
      <c r="X346" s="4">
        <v>71.024565217391313</v>
      </c>
      <c r="Y346" s="4">
        <v>1.3016304347826086</v>
      </c>
      <c r="Z346" s="11">
        <v>1.8326482264250273E-2</v>
      </c>
      <c r="AA346" s="4">
        <v>3.4239130434782608</v>
      </c>
      <c r="AB346" s="4">
        <v>0</v>
      </c>
      <c r="AC346" s="11">
        <v>0</v>
      </c>
      <c r="AD346" s="4">
        <v>139.29923913043476</v>
      </c>
      <c r="AE346" s="4">
        <v>8.2391304347826093</v>
      </c>
      <c r="AF346" s="11">
        <v>5.9146988068382672E-2</v>
      </c>
      <c r="AG346" s="4">
        <v>26.96010869565216</v>
      </c>
      <c r="AH346" s="4">
        <v>0</v>
      </c>
      <c r="AI346" s="11">
        <v>0</v>
      </c>
      <c r="AJ346" s="4">
        <v>0</v>
      </c>
      <c r="AK346" s="4">
        <v>0</v>
      </c>
      <c r="AL346" s="11" t="s">
        <v>798</v>
      </c>
      <c r="AM346" s="1">
        <v>235347</v>
      </c>
      <c r="AN346" s="1">
        <v>5</v>
      </c>
      <c r="AX346"/>
      <c r="AY346"/>
    </row>
    <row r="347" spans="1:51" x14ac:dyDescent="0.25">
      <c r="A347" t="s">
        <v>433</v>
      </c>
      <c r="B347" t="s">
        <v>117</v>
      </c>
      <c r="C347" t="s">
        <v>652</v>
      </c>
      <c r="D347" t="s">
        <v>467</v>
      </c>
      <c r="E347" s="4">
        <v>67.75</v>
      </c>
      <c r="F347" s="4">
        <v>193.95804347826092</v>
      </c>
      <c r="G347" s="4">
        <v>3.5239130434782608</v>
      </c>
      <c r="H347" s="11">
        <v>1.8168429523641932E-2</v>
      </c>
      <c r="I347" s="4">
        <v>187.31184782608699</v>
      </c>
      <c r="J347" s="4">
        <v>0</v>
      </c>
      <c r="K347" s="11">
        <v>0</v>
      </c>
      <c r="L347" s="4">
        <v>25.629673913043476</v>
      </c>
      <c r="M347" s="4">
        <v>3.5239130434782608</v>
      </c>
      <c r="N347" s="11">
        <v>0.13749347945019574</v>
      </c>
      <c r="O347" s="4">
        <v>18.983478260869564</v>
      </c>
      <c r="P347" s="4">
        <v>0</v>
      </c>
      <c r="Q347" s="9">
        <v>0</v>
      </c>
      <c r="R347" s="4">
        <v>1.2961956521739131</v>
      </c>
      <c r="S347" s="4">
        <v>0</v>
      </c>
      <c r="T347" s="11">
        <v>0</v>
      </c>
      <c r="U347" s="4">
        <v>5.35</v>
      </c>
      <c r="V347" s="4">
        <v>3.5239130434782608</v>
      </c>
      <c r="W347" s="11">
        <v>0.65867533522958155</v>
      </c>
      <c r="X347" s="4">
        <v>43.762282608695656</v>
      </c>
      <c r="Y347" s="4">
        <v>0</v>
      </c>
      <c r="Z347" s="11">
        <v>0</v>
      </c>
      <c r="AA347" s="4">
        <v>0</v>
      </c>
      <c r="AB347" s="4">
        <v>0</v>
      </c>
      <c r="AC347" s="11" t="s">
        <v>798</v>
      </c>
      <c r="AD347" s="4">
        <v>111.96869565217393</v>
      </c>
      <c r="AE347" s="4">
        <v>0</v>
      </c>
      <c r="AF347" s="11">
        <v>0</v>
      </c>
      <c r="AG347" s="4">
        <v>12.597391304347827</v>
      </c>
      <c r="AH347" s="4">
        <v>0</v>
      </c>
      <c r="AI347" s="11">
        <v>0</v>
      </c>
      <c r="AJ347" s="4">
        <v>0</v>
      </c>
      <c r="AK347" s="4">
        <v>0</v>
      </c>
      <c r="AL347" s="11" t="s">
        <v>798</v>
      </c>
      <c r="AM347" s="1">
        <v>235270</v>
      </c>
      <c r="AN347" s="1">
        <v>5</v>
      </c>
      <c r="AX347"/>
      <c r="AY347"/>
    </row>
    <row r="348" spans="1:51" x14ac:dyDescent="0.25">
      <c r="A348" t="s">
        <v>433</v>
      </c>
      <c r="B348" t="s">
        <v>44</v>
      </c>
      <c r="C348" t="s">
        <v>612</v>
      </c>
      <c r="D348" t="s">
        <v>501</v>
      </c>
      <c r="E348" s="4">
        <v>53.206521739130437</v>
      </c>
      <c r="F348" s="4">
        <v>211.34173913043477</v>
      </c>
      <c r="G348" s="4">
        <v>45.381521739130434</v>
      </c>
      <c r="H348" s="11">
        <v>0.2147305209366244</v>
      </c>
      <c r="I348" s="4">
        <v>201.0808695652174</v>
      </c>
      <c r="J348" s="4">
        <v>45.381521739130434</v>
      </c>
      <c r="K348" s="11">
        <v>0.2256879127151957</v>
      </c>
      <c r="L348" s="4">
        <v>50.075217391304349</v>
      </c>
      <c r="M348" s="4">
        <v>0</v>
      </c>
      <c r="N348" s="11">
        <v>0</v>
      </c>
      <c r="O348" s="4">
        <v>39.814347826086959</v>
      </c>
      <c r="P348" s="4">
        <v>0</v>
      </c>
      <c r="Q348" s="9">
        <v>0</v>
      </c>
      <c r="R348" s="4">
        <v>4.7826086956521738</v>
      </c>
      <c r="S348" s="4">
        <v>0</v>
      </c>
      <c r="T348" s="11">
        <v>0</v>
      </c>
      <c r="U348" s="4">
        <v>5.4782608695652177</v>
      </c>
      <c r="V348" s="4">
        <v>0</v>
      </c>
      <c r="W348" s="11">
        <v>0</v>
      </c>
      <c r="X348" s="4">
        <v>43.684782608695649</v>
      </c>
      <c r="Y348" s="4">
        <v>11.597826086956522</v>
      </c>
      <c r="Z348" s="11">
        <v>0.26548892759392884</v>
      </c>
      <c r="AA348" s="4">
        <v>0</v>
      </c>
      <c r="AB348" s="4">
        <v>0</v>
      </c>
      <c r="AC348" s="11" t="s">
        <v>798</v>
      </c>
      <c r="AD348" s="4">
        <v>117.58173913043478</v>
      </c>
      <c r="AE348" s="4">
        <v>33.783695652173911</v>
      </c>
      <c r="AF348" s="11">
        <v>0.28732093862548902</v>
      </c>
      <c r="AG348" s="4">
        <v>0</v>
      </c>
      <c r="AH348" s="4">
        <v>0</v>
      </c>
      <c r="AI348" s="11" t="s">
        <v>798</v>
      </c>
      <c r="AJ348" s="4">
        <v>0</v>
      </c>
      <c r="AK348" s="4">
        <v>0</v>
      </c>
      <c r="AL348" s="11" t="s">
        <v>798</v>
      </c>
      <c r="AM348" s="1">
        <v>235065</v>
      </c>
      <c r="AN348" s="1">
        <v>5</v>
      </c>
      <c r="AX348"/>
      <c r="AY348"/>
    </row>
    <row r="349" spans="1:51" x14ac:dyDescent="0.25">
      <c r="A349" t="s">
        <v>433</v>
      </c>
      <c r="B349" t="s">
        <v>80</v>
      </c>
      <c r="C349" t="s">
        <v>636</v>
      </c>
      <c r="D349" t="s">
        <v>472</v>
      </c>
      <c r="E349" s="4">
        <v>36.869565217391305</v>
      </c>
      <c r="F349" s="4">
        <v>168.73804347826083</v>
      </c>
      <c r="G349" s="4">
        <v>0</v>
      </c>
      <c r="H349" s="11">
        <v>0</v>
      </c>
      <c r="I349" s="4">
        <v>158.91195652173911</v>
      </c>
      <c r="J349" s="4">
        <v>0</v>
      </c>
      <c r="K349" s="11">
        <v>0</v>
      </c>
      <c r="L349" s="4">
        <v>49.011956521739137</v>
      </c>
      <c r="M349" s="4">
        <v>0</v>
      </c>
      <c r="N349" s="11">
        <v>0</v>
      </c>
      <c r="O349" s="4">
        <v>39.185869565217402</v>
      </c>
      <c r="P349" s="4">
        <v>0</v>
      </c>
      <c r="Q349" s="9">
        <v>0</v>
      </c>
      <c r="R349" s="4">
        <v>5.0434782608695654</v>
      </c>
      <c r="S349" s="4">
        <v>0</v>
      </c>
      <c r="T349" s="11">
        <v>0</v>
      </c>
      <c r="U349" s="4">
        <v>4.7826086956521729</v>
      </c>
      <c r="V349" s="4">
        <v>0</v>
      </c>
      <c r="W349" s="11">
        <v>0</v>
      </c>
      <c r="X349" s="4">
        <v>13.815217391304348</v>
      </c>
      <c r="Y349" s="4">
        <v>0</v>
      </c>
      <c r="Z349" s="11">
        <v>0</v>
      </c>
      <c r="AA349" s="4">
        <v>0</v>
      </c>
      <c r="AB349" s="4">
        <v>0</v>
      </c>
      <c r="AC349" s="11" t="s">
        <v>798</v>
      </c>
      <c r="AD349" s="4">
        <v>105.2369565217391</v>
      </c>
      <c r="AE349" s="4">
        <v>0</v>
      </c>
      <c r="AF349" s="11">
        <v>0</v>
      </c>
      <c r="AG349" s="4">
        <v>0.67391304347826075</v>
      </c>
      <c r="AH349" s="4">
        <v>0</v>
      </c>
      <c r="AI349" s="11">
        <v>0</v>
      </c>
      <c r="AJ349" s="4">
        <v>0</v>
      </c>
      <c r="AK349" s="4">
        <v>0</v>
      </c>
      <c r="AL349" s="11" t="s">
        <v>798</v>
      </c>
      <c r="AM349" s="1">
        <v>235205</v>
      </c>
      <c r="AN349" s="1">
        <v>5</v>
      </c>
      <c r="AX349"/>
      <c r="AY349"/>
    </row>
    <row r="350" spans="1:51" x14ac:dyDescent="0.25">
      <c r="A350" t="s">
        <v>433</v>
      </c>
      <c r="B350" t="s">
        <v>37</v>
      </c>
      <c r="C350" t="s">
        <v>607</v>
      </c>
      <c r="D350" t="s">
        <v>505</v>
      </c>
      <c r="E350" s="4">
        <v>20.956521739130434</v>
      </c>
      <c r="F350" s="4">
        <v>112.20108695652175</v>
      </c>
      <c r="G350" s="4">
        <v>0</v>
      </c>
      <c r="H350" s="11">
        <v>0</v>
      </c>
      <c r="I350" s="4">
        <v>99.798913043478265</v>
      </c>
      <c r="J350" s="4">
        <v>0</v>
      </c>
      <c r="K350" s="11">
        <v>0</v>
      </c>
      <c r="L350" s="4">
        <v>39.305434782608685</v>
      </c>
      <c r="M350" s="4">
        <v>0</v>
      </c>
      <c r="N350" s="11">
        <v>0</v>
      </c>
      <c r="O350" s="4">
        <v>26.903260869565212</v>
      </c>
      <c r="P350" s="4">
        <v>0</v>
      </c>
      <c r="Q350" s="9">
        <v>0</v>
      </c>
      <c r="R350" s="4">
        <v>7.6086956521739104</v>
      </c>
      <c r="S350" s="4">
        <v>0</v>
      </c>
      <c r="T350" s="11">
        <v>0</v>
      </c>
      <c r="U350" s="4">
        <v>4.7934782608695654</v>
      </c>
      <c r="V350" s="4">
        <v>0</v>
      </c>
      <c r="W350" s="11">
        <v>0</v>
      </c>
      <c r="X350" s="4">
        <v>8.2989130434782616</v>
      </c>
      <c r="Y350" s="4">
        <v>0</v>
      </c>
      <c r="Z350" s="11">
        <v>0</v>
      </c>
      <c r="AA350" s="4">
        <v>0</v>
      </c>
      <c r="AB350" s="4">
        <v>0</v>
      </c>
      <c r="AC350" s="11" t="s">
        <v>798</v>
      </c>
      <c r="AD350" s="4">
        <v>58.175000000000004</v>
      </c>
      <c r="AE350" s="4">
        <v>0</v>
      </c>
      <c r="AF350" s="11">
        <v>0</v>
      </c>
      <c r="AG350" s="4">
        <v>6.4217391304347844</v>
      </c>
      <c r="AH350" s="4">
        <v>0</v>
      </c>
      <c r="AI350" s="11">
        <v>0</v>
      </c>
      <c r="AJ350" s="4">
        <v>0</v>
      </c>
      <c r="AK350" s="4">
        <v>0</v>
      </c>
      <c r="AL350" s="11" t="s">
        <v>798</v>
      </c>
      <c r="AM350" s="1">
        <v>235051</v>
      </c>
      <c r="AN350" s="1">
        <v>5</v>
      </c>
      <c r="AX350"/>
      <c r="AY350"/>
    </row>
    <row r="351" spans="1:51" x14ac:dyDescent="0.25">
      <c r="A351" t="s">
        <v>433</v>
      </c>
      <c r="B351" t="s">
        <v>61</v>
      </c>
      <c r="C351" t="s">
        <v>543</v>
      </c>
      <c r="D351" t="s">
        <v>505</v>
      </c>
      <c r="E351" s="4">
        <v>29.282608695652176</v>
      </c>
      <c r="F351" s="4">
        <v>152.40978260869565</v>
      </c>
      <c r="G351" s="4">
        <v>0</v>
      </c>
      <c r="H351" s="11">
        <v>0</v>
      </c>
      <c r="I351" s="4">
        <v>140.8717391304348</v>
      </c>
      <c r="J351" s="4">
        <v>0</v>
      </c>
      <c r="K351" s="11">
        <v>0</v>
      </c>
      <c r="L351" s="4">
        <v>44.229347826086951</v>
      </c>
      <c r="M351" s="4">
        <v>0</v>
      </c>
      <c r="N351" s="11">
        <v>0</v>
      </c>
      <c r="O351" s="4">
        <v>32.691304347826083</v>
      </c>
      <c r="P351" s="4">
        <v>0</v>
      </c>
      <c r="Q351" s="9">
        <v>0</v>
      </c>
      <c r="R351" s="4">
        <v>7.2771739130434785</v>
      </c>
      <c r="S351" s="4">
        <v>0</v>
      </c>
      <c r="T351" s="11">
        <v>0</v>
      </c>
      <c r="U351" s="4">
        <v>4.2608695652173916</v>
      </c>
      <c r="V351" s="4">
        <v>0</v>
      </c>
      <c r="W351" s="11">
        <v>0</v>
      </c>
      <c r="X351" s="4">
        <v>9.073913043478262</v>
      </c>
      <c r="Y351" s="4">
        <v>0</v>
      </c>
      <c r="Z351" s="11">
        <v>0</v>
      </c>
      <c r="AA351" s="4">
        <v>0</v>
      </c>
      <c r="AB351" s="4">
        <v>0</v>
      </c>
      <c r="AC351" s="11" t="s">
        <v>798</v>
      </c>
      <c r="AD351" s="4">
        <v>96.654347826086962</v>
      </c>
      <c r="AE351" s="4">
        <v>0</v>
      </c>
      <c r="AF351" s="11">
        <v>0</v>
      </c>
      <c r="AG351" s="4">
        <v>2.4521739130434779</v>
      </c>
      <c r="AH351" s="4">
        <v>0</v>
      </c>
      <c r="AI351" s="11">
        <v>0</v>
      </c>
      <c r="AJ351" s="4">
        <v>0</v>
      </c>
      <c r="AK351" s="4">
        <v>0</v>
      </c>
      <c r="AL351" s="11" t="s">
        <v>798</v>
      </c>
      <c r="AM351" s="1">
        <v>235143</v>
      </c>
      <c r="AN351" s="1">
        <v>5</v>
      </c>
      <c r="AX351"/>
      <c r="AY351"/>
    </row>
    <row r="352" spans="1:51" x14ac:dyDescent="0.25">
      <c r="A352" t="s">
        <v>433</v>
      </c>
      <c r="B352" t="s">
        <v>49</v>
      </c>
      <c r="C352" t="s">
        <v>601</v>
      </c>
      <c r="D352" t="s">
        <v>470</v>
      </c>
      <c r="E352" s="4">
        <v>142.9891304347826</v>
      </c>
      <c r="F352" s="4">
        <v>675.12304347826091</v>
      </c>
      <c r="G352" s="4">
        <v>4.8242391304347825</v>
      </c>
      <c r="H352" s="11">
        <v>7.145718365025892E-3</v>
      </c>
      <c r="I352" s="4">
        <v>577.15489130434787</v>
      </c>
      <c r="J352" s="4">
        <v>4.8242391304347825</v>
      </c>
      <c r="K352" s="11">
        <v>8.3586558879059098E-3</v>
      </c>
      <c r="L352" s="4">
        <v>193.53456521739133</v>
      </c>
      <c r="M352" s="4">
        <v>3.7907608695652173</v>
      </c>
      <c r="N352" s="11">
        <v>1.9586996593126266E-2</v>
      </c>
      <c r="O352" s="4">
        <v>125.94076086956525</v>
      </c>
      <c r="P352" s="4">
        <v>3.7907608695652173</v>
      </c>
      <c r="Q352" s="9">
        <v>3.0099555087579985E-2</v>
      </c>
      <c r="R352" s="4">
        <v>62.680760869565212</v>
      </c>
      <c r="S352" s="4">
        <v>0</v>
      </c>
      <c r="T352" s="11">
        <v>0</v>
      </c>
      <c r="U352" s="4">
        <v>4.9130434782608692</v>
      </c>
      <c r="V352" s="4">
        <v>0</v>
      </c>
      <c r="W352" s="11">
        <v>0</v>
      </c>
      <c r="X352" s="4">
        <v>93.727173913043472</v>
      </c>
      <c r="Y352" s="4">
        <v>1.0334782608695652</v>
      </c>
      <c r="Z352" s="11">
        <v>1.1026452817497595E-2</v>
      </c>
      <c r="AA352" s="4">
        <v>30.374347826086954</v>
      </c>
      <c r="AB352" s="4">
        <v>0</v>
      </c>
      <c r="AC352" s="11">
        <v>0</v>
      </c>
      <c r="AD352" s="4">
        <v>277.96739130434787</v>
      </c>
      <c r="AE352" s="4">
        <v>0</v>
      </c>
      <c r="AF352" s="11">
        <v>0</v>
      </c>
      <c r="AG352" s="4">
        <v>79.519565217391261</v>
      </c>
      <c r="AH352" s="4">
        <v>0</v>
      </c>
      <c r="AI352" s="11">
        <v>0</v>
      </c>
      <c r="AJ352" s="4">
        <v>0</v>
      </c>
      <c r="AK352" s="4">
        <v>0</v>
      </c>
      <c r="AL352" s="11" t="s">
        <v>798</v>
      </c>
      <c r="AM352" s="1">
        <v>235075</v>
      </c>
      <c r="AN352" s="1">
        <v>5</v>
      </c>
      <c r="AX352"/>
      <c r="AY352"/>
    </row>
    <row r="353" spans="1:51" x14ac:dyDescent="0.25">
      <c r="A353" t="s">
        <v>433</v>
      </c>
      <c r="B353" t="s">
        <v>30</v>
      </c>
      <c r="C353" t="s">
        <v>601</v>
      </c>
      <c r="D353" t="s">
        <v>470</v>
      </c>
      <c r="E353" s="4">
        <v>116.32608695652173</v>
      </c>
      <c r="F353" s="4">
        <v>607.75543478260863</v>
      </c>
      <c r="G353" s="4">
        <v>11.574999999999999</v>
      </c>
      <c r="H353" s="11">
        <v>1.9045489908519411E-2</v>
      </c>
      <c r="I353" s="4">
        <v>536.08152173913038</v>
      </c>
      <c r="J353" s="4">
        <v>11.574999999999999</v>
      </c>
      <c r="K353" s="11">
        <v>2.1591865286549945E-2</v>
      </c>
      <c r="L353" s="4">
        <v>136.24565217391302</v>
      </c>
      <c r="M353" s="4">
        <v>3.1021739130434782</v>
      </c>
      <c r="N353" s="11">
        <v>2.2768975475882761E-2</v>
      </c>
      <c r="O353" s="4">
        <v>91.832608695652155</v>
      </c>
      <c r="P353" s="4">
        <v>3.1021739130434782</v>
      </c>
      <c r="Q353" s="9">
        <v>3.3780744738773294E-2</v>
      </c>
      <c r="R353" s="4">
        <v>39.760869565217398</v>
      </c>
      <c r="S353" s="4">
        <v>0</v>
      </c>
      <c r="T353" s="11">
        <v>0</v>
      </c>
      <c r="U353" s="4">
        <v>4.6521739130434767</v>
      </c>
      <c r="V353" s="4">
        <v>0</v>
      </c>
      <c r="W353" s="11">
        <v>0</v>
      </c>
      <c r="X353" s="4">
        <v>71</v>
      </c>
      <c r="Y353" s="4">
        <v>8.4728260869565215</v>
      </c>
      <c r="Z353" s="11">
        <v>0.11933557868952847</v>
      </c>
      <c r="AA353" s="4">
        <v>27.260869565217391</v>
      </c>
      <c r="AB353" s="4">
        <v>0</v>
      </c>
      <c r="AC353" s="11">
        <v>0</v>
      </c>
      <c r="AD353" s="4">
        <v>317.80869565217387</v>
      </c>
      <c r="AE353" s="4">
        <v>0</v>
      </c>
      <c r="AF353" s="11">
        <v>0</v>
      </c>
      <c r="AG353" s="4">
        <v>55.440217391304365</v>
      </c>
      <c r="AH353" s="4">
        <v>0</v>
      </c>
      <c r="AI353" s="11">
        <v>0</v>
      </c>
      <c r="AJ353" s="4">
        <v>0</v>
      </c>
      <c r="AK353" s="4">
        <v>0</v>
      </c>
      <c r="AL353" s="11" t="s">
        <v>798</v>
      </c>
      <c r="AM353" s="1">
        <v>235035</v>
      </c>
      <c r="AN353" s="1">
        <v>5</v>
      </c>
      <c r="AX353"/>
      <c r="AY353"/>
    </row>
    <row r="354" spans="1:51" x14ac:dyDescent="0.25">
      <c r="A354" t="s">
        <v>433</v>
      </c>
      <c r="B354" t="s">
        <v>359</v>
      </c>
      <c r="C354" t="s">
        <v>601</v>
      </c>
      <c r="D354" t="s">
        <v>470</v>
      </c>
      <c r="E354" s="4">
        <v>36.217391304347828</v>
      </c>
      <c r="F354" s="4">
        <v>174.23445652173916</v>
      </c>
      <c r="G354" s="4">
        <v>10.630434782608695</v>
      </c>
      <c r="H354" s="11">
        <v>6.1012241750714451E-2</v>
      </c>
      <c r="I354" s="4">
        <v>152.32793478260868</v>
      </c>
      <c r="J354" s="4">
        <v>10.630434782608695</v>
      </c>
      <c r="K354" s="11">
        <v>6.9786508940593711E-2</v>
      </c>
      <c r="L354" s="4">
        <v>43.022500000000001</v>
      </c>
      <c r="M354" s="4">
        <v>4.3478260869565216E-2</v>
      </c>
      <c r="N354" s="11">
        <v>1.0105935468549066E-3</v>
      </c>
      <c r="O354" s="4">
        <v>27.268152173913041</v>
      </c>
      <c r="P354" s="4">
        <v>4.3478260869565216E-2</v>
      </c>
      <c r="Q354" s="9">
        <v>1.5944703767334883E-3</v>
      </c>
      <c r="R354" s="4">
        <v>10.53695652173913</v>
      </c>
      <c r="S354" s="4">
        <v>0</v>
      </c>
      <c r="T354" s="11">
        <v>0</v>
      </c>
      <c r="U354" s="4">
        <v>5.2173913043478262</v>
      </c>
      <c r="V354" s="4">
        <v>0</v>
      </c>
      <c r="W354" s="11">
        <v>0</v>
      </c>
      <c r="X354" s="4">
        <v>31.625</v>
      </c>
      <c r="Y354" s="4">
        <v>3.847826086956522</v>
      </c>
      <c r="Z354" s="11">
        <v>0.121670390101392</v>
      </c>
      <c r="AA354" s="4">
        <v>6.1521739130434785</v>
      </c>
      <c r="AB354" s="4">
        <v>0</v>
      </c>
      <c r="AC354" s="11">
        <v>0</v>
      </c>
      <c r="AD354" s="4">
        <v>93.434782608695656</v>
      </c>
      <c r="AE354" s="4">
        <v>6.7391304347826084</v>
      </c>
      <c r="AF354" s="11">
        <v>7.2126570497905995E-2</v>
      </c>
      <c r="AG354" s="4">
        <v>0</v>
      </c>
      <c r="AH354" s="4">
        <v>0</v>
      </c>
      <c r="AI354" s="11" t="s">
        <v>798</v>
      </c>
      <c r="AJ354" s="4">
        <v>0</v>
      </c>
      <c r="AK354" s="4">
        <v>0</v>
      </c>
      <c r="AL354" s="11" t="s">
        <v>798</v>
      </c>
      <c r="AM354" s="1">
        <v>235643</v>
      </c>
      <c r="AN354" s="1">
        <v>5</v>
      </c>
      <c r="AX354"/>
      <c r="AY354"/>
    </row>
    <row r="355" spans="1:51" x14ac:dyDescent="0.25">
      <c r="A355" t="s">
        <v>433</v>
      </c>
      <c r="B355" t="s">
        <v>196</v>
      </c>
      <c r="C355" t="s">
        <v>547</v>
      </c>
      <c r="D355" t="s">
        <v>519</v>
      </c>
      <c r="E355" s="4">
        <v>133.07608695652175</v>
      </c>
      <c r="F355" s="4">
        <v>556.09760869565207</v>
      </c>
      <c r="G355" s="4">
        <v>190.37076086956523</v>
      </c>
      <c r="H355" s="11">
        <v>0.34233335639778606</v>
      </c>
      <c r="I355" s="4">
        <v>533.18326086956517</v>
      </c>
      <c r="J355" s="4">
        <v>190.37076086956523</v>
      </c>
      <c r="K355" s="11">
        <v>0.35704564422951085</v>
      </c>
      <c r="L355" s="4">
        <v>60.557608695652178</v>
      </c>
      <c r="M355" s="4">
        <v>2</v>
      </c>
      <c r="N355" s="11">
        <v>3.3026403173406563E-2</v>
      </c>
      <c r="O355" s="4">
        <v>44.939673913043485</v>
      </c>
      <c r="P355" s="4">
        <v>2</v>
      </c>
      <c r="Q355" s="9">
        <v>4.4504105745625168E-2</v>
      </c>
      <c r="R355" s="4">
        <v>9.8788043478260867</v>
      </c>
      <c r="S355" s="4">
        <v>0</v>
      </c>
      <c r="T355" s="11">
        <v>0</v>
      </c>
      <c r="U355" s="4">
        <v>5.7391304347826084</v>
      </c>
      <c r="V355" s="4">
        <v>0</v>
      </c>
      <c r="W355" s="11">
        <v>0</v>
      </c>
      <c r="X355" s="4">
        <v>169.3052173913043</v>
      </c>
      <c r="Y355" s="4">
        <v>69.402173913043484</v>
      </c>
      <c r="Z355" s="11">
        <v>0.40992342104046736</v>
      </c>
      <c r="AA355" s="4">
        <v>7.2964130434782604</v>
      </c>
      <c r="AB355" s="4">
        <v>0</v>
      </c>
      <c r="AC355" s="11">
        <v>0</v>
      </c>
      <c r="AD355" s="4">
        <v>312.57445652173908</v>
      </c>
      <c r="AE355" s="4">
        <v>118.18597826086958</v>
      </c>
      <c r="AF355" s="11">
        <v>0.37810504279849855</v>
      </c>
      <c r="AG355" s="4">
        <v>6.3639130434782611</v>
      </c>
      <c r="AH355" s="4">
        <v>0.78260869565217395</v>
      </c>
      <c r="AI355" s="11">
        <v>0.12297601967616315</v>
      </c>
      <c r="AJ355" s="4">
        <v>0</v>
      </c>
      <c r="AK355" s="4">
        <v>0</v>
      </c>
      <c r="AL355" s="11" t="s">
        <v>798</v>
      </c>
      <c r="AM355" s="1">
        <v>235408</v>
      </c>
      <c r="AN355" s="1">
        <v>5</v>
      </c>
      <c r="AX355"/>
      <c r="AY355"/>
    </row>
    <row r="356" spans="1:51" x14ac:dyDescent="0.25">
      <c r="A356" t="s">
        <v>433</v>
      </c>
      <c r="B356" t="s">
        <v>102</v>
      </c>
      <c r="C356" t="s">
        <v>608</v>
      </c>
      <c r="D356" t="s">
        <v>506</v>
      </c>
      <c r="E356" s="4">
        <v>76</v>
      </c>
      <c r="F356" s="4">
        <v>332.68880434782608</v>
      </c>
      <c r="G356" s="4">
        <v>8.5203260869565227</v>
      </c>
      <c r="H356" s="11">
        <v>2.5610498386499727E-2</v>
      </c>
      <c r="I356" s="4">
        <v>302.24315217391302</v>
      </c>
      <c r="J356" s="4">
        <v>8.5203260869565227</v>
      </c>
      <c r="K356" s="11">
        <v>2.8190303157154283E-2</v>
      </c>
      <c r="L356" s="4">
        <v>49.758152173913047</v>
      </c>
      <c r="M356" s="4">
        <v>1.076086956521739</v>
      </c>
      <c r="N356" s="11">
        <v>2.1626344820053517E-2</v>
      </c>
      <c r="O356" s="4">
        <v>24.271739130434781</v>
      </c>
      <c r="P356" s="4">
        <v>1.076086956521739</v>
      </c>
      <c r="Q356" s="9">
        <v>4.4334975369458123E-2</v>
      </c>
      <c r="R356" s="4">
        <v>20.383152173913043</v>
      </c>
      <c r="S356" s="4">
        <v>0</v>
      </c>
      <c r="T356" s="11">
        <v>0</v>
      </c>
      <c r="U356" s="4">
        <v>5.1032608695652177</v>
      </c>
      <c r="V356" s="4">
        <v>0</v>
      </c>
      <c r="W356" s="11">
        <v>0</v>
      </c>
      <c r="X356" s="4">
        <v>52.154891304347828</v>
      </c>
      <c r="Y356" s="4">
        <v>4.9809782608695654</v>
      </c>
      <c r="Z356" s="11">
        <v>9.5503569009534731E-2</v>
      </c>
      <c r="AA356" s="4">
        <v>4.9592391304347823</v>
      </c>
      <c r="AB356" s="4">
        <v>0</v>
      </c>
      <c r="AC356" s="11">
        <v>0</v>
      </c>
      <c r="AD356" s="4">
        <v>225.81652173913042</v>
      </c>
      <c r="AE356" s="4">
        <v>2.4632608695652176</v>
      </c>
      <c r="AF356" s="11">
        <v>1.0908240241211604E-2</v>
      </c>
      <c r="AG356" s="4">
        <v>0</v>
      </c>
      <c r="AH356" s="4">
        <v>0</v>
      </c>
      <c r="AI356" s="11" t="s">
        <v>798</v>
      </c>
      <c r="AJ356" s="4">
        <v>0</v>
      </c>
      <c r="AK356" s="4">
        <v>0</v>
      </c>
      <c r="AL356" s="11" t="s">
        <v>798</v>
      </c>
      <c r="AM356" s="1">
        <v>235249</v>
      </c>
      <c r="AN356" s="1">
        <v>5</v>
      </c>
      <c r="AX356"/>
      <c r="AY356"/>
    </row>
    <row r="357" spans="1:51" x14ac:dyDescent="0.25">
      <c r="A357" t="s">
        <v>433</v>
      </c>
      <c r="B357" t="s">
        <v>276</v>
      </c>
      <c r="C357" t="s">
        <v>629</v>
      </c>
      <c r="D357" t="s">
        <v>474</v>
      </c>
      <c r="E357" s="4">
        <v>126.57608695652173</v>
      </c>
      <c r="F357" s="4">
        <v>246.83423913043478</v>
      </c>
      <c r="G357" s="4">
        <v>0</v>
      </c>
      <c r="H357" s="11">
        <v>0</v>
      </c>
      <c r="I357" s="4">
        <v>233.66576086956522</v>
      </c>
      <c r="J357" s="4">
        <v>0</v>
      </c>
      <c r="K357" s="11">
        <v>0</v>
      </c>
      <c r="L357" s="4">
        <v>33.407608695652172</v>
      </c>
      <c r="M357" s="4">
        <v>0</v>
      </c>
      <c r="N357" s="11">
        <v>0</v>
      </c>
      <c r="O357" s="4">
        <v>20.239130434782609</v>
      </c>
      <c r="P357" s="4">
        <v>0</v>
      </c>
      <c r="Q357" s="9">
        <v>0</v>
      </c>
      <c r="R357" s="4">
        <v>8.5597826086956523</v>
      </c>
      <c r="S357" s="4">
        <v>0</v>
      </c>
      <c r="T357" s="11">
        <v>0</v>
      </c>
      <c r="U357" s="4">
        <v>4.6086956521739131</v>
      </c>
      <c r="V357" s="4">
        <v>0</v>
      </c>
      <c r="W357" s="11">
        <v>0</v>
      </c>
      <c r="X357" s="4">
        <v>66.932065217391298</v>
      </c>
      <c r="Y357" s="4">
        <v>0</v>
      </c>
      <c r="Z357" s="11">
        <v>0</v>
      </c>
      <c r="AA357" s="4">
        <v>0</v>
      </c>
      <c r="AB357" s="4">
        <v>0</v>
      </c>
      <c r="AC357" s="11" t="s">
        <v>798</v>
      </c>
      <c r="AD357" s="4">
        <v>146.49456521739131</v>
      </c>
      <c r="AE357" s="4">
        <v>0</v>
      </c>
      <c r="AF357" s="11">
        <v>0</v>
      </c>
      <c r="AG357" s="4">
        <v>0</v>
      </c>
      <c r="AH357" s="4">
        <v>0</v>
      </c>
      <c r="AI357" s="11" t="s">
        <v>798</v>
      </c>
      <c r="AJ357" s="4">
        <v>0</v>
      </c>
      <c r="AK357" s="4">
        <v>0</v>
      </c>
      <c r="AL357" s="11" t="s">
        <v>798</v>
      </c>
      <c r="AM357" s="1">
        <v>235527</v>
      </c>
      <c r="AN357" s="1">
        <v>5</v>
      </c>
      <c r="AX357"/>
      <c r="AY357"/>
    </row>
    <row r="358" spans="1:51" x14ac:dyDescent="0.25">
      <c r="A358" t="s">
        <v>433</v>
      </c>
      <c r="B358" t="s">
        <v>375</v>
      </c>
      <c r="C358" t="s">
        <v>610</v>
      </c>
      <c r="D358" t="s">
        <v>507</v>
      </c>
      <c r="E358" s="4">
        <v>70.565217391304344</v>
      </c>
      <c r="F358" s="4">
        <v>246.12847826086966</v>
      </c>
      <c r="G358" s="4">
        <v>0</v>
      </c>
      <c r="H358" s="11">
        <v>0</v>
      </c>
      <c r="I358" s="4">
        <v>213.99956521739139</v>
      </c>
      <c r="J358" s="4">
        <v>0</v>
      </c>
      <c r="K358" s="11">
        <v>0</v>
      </c>
      <c r="L358" s="4">
        <v>52.03021739130434</v>
      </c>
      <c r="M358" s="4">
        <v>0</v>
      </c>
      <c r="N358" s="11">
        <v>0</v>
      </c>
      <c r="O358" s="4">
        <v>32.972391304347816</v>
      </c>
      <c r="P358" s="4">
        <v>0</v>
      </c>
      <c r="Q358" s="9">
        <v>0</v>
      </c>
      <c r="R358" s="4">
        <v>14.612173913043476</v>
      </c>
      <c r="S358" s="4">
        <v>0</v>
      </c>
      <c r="T358" s="11">
        <v>0</v>
      </c>
      <c r="U358" s="4">
        <v>4.4456521739130439</v>
      </c>
      <c r="V358" s="4">
        <v>0</v>
      </c>
      <c r="W358" s="11">
        <v>0</v>
      </c>
      <c r="X358" s="4">
        <v>68.944565217391315</v>
      </c>
      <c r="Y358" s="4">
        <v>0</v>
      </c>
      <c r="Z358" s="11">
        <v>0</v>
      </c>
      <c r="AA358" s="4">
        <v>13.071086956521739</v>
      </c>
      <c r="AB358" s="4">
        <v>0</v>
      </c>
      <c r="AC358" s="11">
        <v>0</v>
      </c>
      <c r="AD358" s="4">
        <v>106.96956521739139</v>
      </c>
      <c r="AE358" s="4">
        <v>0</v>
      </c>
      <c r="AF358" s="11">
        <v>0</v>
      </c>
      <c r="AG358" s="4">
        <v>5.1130434782608685</v>
      </c>
      <c r="AH358" s="4">
        <v>0</v>
      </c>
      <c r="AI358" s="11">
        <v>0</v>
      </c>
      <c r="AJ358" s="4">
        <v>0</v>
      </c>
      <c r="AK358" s="4">
        <v>0</v>
      </c>
      <c r="AL358" s="11" t="s">
        <v>798</v>
      </c>
      <c r="AM358" s="1">
        <v>235661</v>
      </c>
      <c r="AN358" s="1">
        <v>5</v>
      </c>
      <c r="AX358"/>
      <c r="AY358"/>
    </row>
    <row r="359" spans="1:51" x14ac:dyDescent="0.25">
      <c r="A359" t="s">
        <v>433</v>
      </c>
      <c r="B359" t="s">
        <v>330</v>
      </c>
      <c r="C359" t="s">
        <v>646</v>
      </c>
      <c r="D359" t="s">
        <v>525</v>
      </c>
      <c r="E359" s="4">
        <v>69.967391304347828</v>
      </c>
      <c r="F359" s="4">
        <v>282.47010869565219</v>
      </c>
      <c r="G359" s="4">
        <v>3.1576086956521738</v>
      </c>
      <c r="H359" s="11">
        <v>1.1178558716293566E-2</v>
      </c>
      <c r="I359" s="4">
        <v>277.11956521739131</v>
      </c>
      <c r="J359" s="4">
        <v>3.1576086956521738</v>
      </c>
      <c r="K359" s="11">
        <v>1.1394391057070014E-2</v>
      </c>
      <c r="L359" s="4">
        <v>51.100543478260875</v>
      </c>
      <c r="M359" s="4">
        <v>0.28260869565217389</v>
      </c>
      <c r="N359" s="11">
        <v>5.5304440308428602E-3</v>
      </c>
      <c r="O359" s="4">
        <v>45.75</v>
      </c>
      <c r="P359" s="4">
        <v>0.28260869565217389</v>
      </c>
      <c r="Q359" s="9">
        <v>6.1772392492278443E-3</v>
      </c>
      <c r="R359" s="4">
        <v>0.15489130434782608</v>
      </c>
      <c r="S359" s="4">
        <v>0</v>
      </c>
      <c r="T359" s="11">
        <v>0</v>
      </c>
      <c r="U359" s="4">
        <v>5.1956521739130439</v>
      </c>
      <c r="V359" s="4">
        <v>0</v>
      </c>
      <c r="W359" s="11">
        <v>0</v>
      </c>
      <c r="X359" s="4">
        <v>63.883152173913047</v>
      </c>
      <c r="Y359" s="4">
        <v>0.13043478260869565</v>
      </c>
      <c r="Z359" s="11">
        <v>2.041771236547705E-3</v>
      </c>
      <c r="AA359" s="4">
        <v>0</v>
      </c>
      <c r="AB359" s="4">
        <v>0</v>
      </c>
      <c r="AC359" s="11" t="s">
        <v>798</v>
      </c>
      <c r="AD359" s="4">
        <v>167.48641304347825</v>
      </c>
      <c r="AE359" s="4">
        <v>2.7445652173913042</v>
      </c>
      <c r="AF359" s="11">
        <v>1.6386793218139045E-2</v>
      </c>
      <c r="AG359" s="4">
        <v>0</v>
      </c>
      <c r="AH359" s="4">
        <v>0</v>
      </c>
      <c r="AI359" s="11" t="s">
        <v>798</v>
      </c>
      <c r="AJ359" s="4">
        <v>0</v>
      </c>
      <c r="AK359" s="4">
        <v>0</v>
      </c>
      <c r="AL359" s="11" t="s">
        <v>798</v>
      </c>
      <c r="AM359" s="1">
        <v>235608</v>
      </c>
      <c r="AN359" s="1">
        <v>5</v>
      </c>
      <c r="AX359"/>
      <c r="AY359"/>
    </row>
    <row r="360" spans="1:51" x14ac:dyDescent="0.25">
      <c r="A360" t="s">
        <v>433</v>
      </c>
      <c r="B360" t="s">
        <v>285</v>
      </c>
      <c r="C360" t="s">
        <v>550</v>
      </c>
      <c r="D360" t="s">
        <v>474</v>
      </c>
      <c r="E360" s="4">
        <v>91.141304347826093</v>
      </c>
      <c r="F360" s="4">
        <v>360.9420652173913</v>
      </c>
      <c r="G360" s="4">
        <v>0</v>
      </c>
      <c r="H360" s="11">
        <v>0</v>
      </c>
      <c r="I360" s="4">
        <v>328.04358695652172</v>
      </c>
      <c r="J360" s="4">
        <v>0</v>
      </c>
      <c r="K360" s="11">
        <v>0</v>
      </c>
      <c r="L360" s="4">
        <v>59.054130434782614</v>
      </c>
      <c r="M360" s="4">
        <v>0</v>
      </c>
      <c r="N360" s="11">
        <v>0</v>
      </c>
      <c r="O360" s="4">
        <v>42.769782608695664</v>
      </c>
      <c r="P360" s="4">
        <v>0</v>
      </c>
      <c r="Q360" s="9">
        <v>0</v>
      </c>
      <c r="R360" s="4">
        <v>9.3713043478260865</v>
      </c>
      <c r="S360" s="4">
        <v>0</v>
      </c>
      <c r="T360" s="11">
        <v>0</v>
      </c>
      <c r="U360" s="4">
        <v>6.9130434782608692</v>
      </c>
      <c r="V360" s="4">
        <v>0</v>
      </c>
      <c r="W360" s="11">
        <v>0</v>
      </c>
      <c r="X360" s="4">
        <v>95.485869565217399</v>
      </c>
      <c r="Y360" s="4">
        <v>0</v>
      </c>
      <c r="Z360" s="11">
        <v>0</v>
      </c>
      <c r="AA360" s="4">
        <v>16.614130434782606</v>
      </c>
      <c r="AB360" s="4">
        <v>0</v>
      </c>
      <c r="AC360" s="11">
        <v>0</v>
      </c>
      <c r="AD360" s="4">
        <v>189.78793478260869</v>
      </c>
      <c r="AE360" s="4">
        <v>0</v>
      </c>
      <c r="AF360" s="11">
        <v>0</v>
      </c>
      <c r="AG360" s="4">
        <v>0</v>
      </c>
      <c r="AH360" s="4">
        <v>0</v>
      </c>
      <c r="AI360" s="11" t="s">
        <v>798</v>
      </c>
      <c r="AJ360" s="4">
        <v>0</v>
      </c>
      <c r="AK360" s="4">
        <v>0</v>
      </c>
      <c r="AL360" s="11" t="s">
        <v>798</v>
      </c>
      <c r="AM360" s="1">
        <v>235541</v>
      </c>
      <c r="AN360" s="1">
        <v>5</v>
      </c>
      <c r="AX360"/>
      <c r="AY360"/>
    </row>
    <row r="361" spans="1:51" x14ac:dyDescent="0.25">
      <c r="A361" t="s">
        <v>433</v>
      </c>
      <c r="B361" t="s">
        <v>260</v>
      </c>
      <c r="C361" t="s">
        <v>701</v>
      </c>
      <c r="D361" t="s">
        <v>501</v>
      </c>
      <c r="E361" s="4">
        <v>80.369565217391298</v>
      </c>
      <c r="F361" s="4">
        <v>310.59956521739133</v>
      </c>
      <c r="G361" s="4">
        <v>1.0652173913043479</v>
      </c>
      <c r="H361" s="11">
        <v>3.4295521004956754E-3</v>
      </c>
      <c r="I361" s="4">
        <v>304.05608695652177</v>
      </c>
      <c r="J361" s="4">
        <v>0</v>
      </c>
      <c r="K361" s="11">
        <v>0</v>
      </c>
      <c r="L361" s="4">
        <v>35.946739130434779</v>
      </c>
      <c r="M361" s="4">
        <v>1.0652173913043479</v>
      </c>
      <c r="N361" s="11">
        <v>2.9633213389374382E-2</v>
      </c>
      <c r="O361" s="4">
        <v>29.403260869565212</v>
      </c>
      <c r="P361" s="4">
        <v>0</v>
      </c>
      <c r="Q361" s="9">
        <v>0</v>
      </c>
      <c r="R361" s="4">
        <v>1.0652173913043479</v>
      </c>
      <c r="S361" s="4">
        <v>1.0652173913043479</v>
      </c>
      <c r="T361" s="11">
        <v>1</v>
      </c>
      <c r="U361" s="4">
        <v>5.4782608695652177</v>
      </c>
      <c r="V361" s="4">
        <v>0</v>
      </c>
      <c r="W361" s="11">
        <v>0</v>
      </c>
      <c r="X361" s="4">
        <v>106.25434782608696</v>
      </c>
      <c r="Y361" s="4">
        <v>0</v>
      </c>
      <c r="Z361" s="11">
        <v>0</v>
      </c>
      <c r="AA361" s="4">
        <v>0</v>
      </c>
      <c r="AB361" s="4">
        <v>0</v>
      </c>
      <c r="AC361" s="11" t="s">
        <v>798</v>
      </c>
      <c r="AD361" s="4">
        <v>149.88826086956524</v>
      </c>
      <c r="AE361" s="4">
        <v>0</v>
      </c>
      <c r="AF361" s="11">
        <v>0</v>
      </c>
      <c r="AG361" s="4">
        <v>18.510217391304355</v>
      </c>
      <c r="AH361" s="4">
        <v>0</v>
      </c>
      <c r="AI361" s="11">
        <v>0</v>
      </c>
      <c r="AJ361" s="4">
        <v>0</v>
      </c>
      <c r="AK361" s="4">
        <v>0</v>
      </c>
      <c r="AL361" s="11" t="s">
        <v>798</v>
      </c>
      <c r="AM361" s="1">
        <v>235508</v>
      </c>
      <c r="AN361" s="1">
        <v>5</v>
      </c>
      <c r="AX361"/>
      <c r="AY361"/>
    </row>
    <row r="362" spans="1:51" x14ac:dyDescent="0.25">
      <c r="A362" t="s">
        <v>433</v>
      </c>
      <c r="B362" t="s">
        <v>278</v>
      </c>
      <c r="C362" t="s">
        <v>717</v>
      </c>
      <c r="D362" t="s">
        <v>501</v>
      </c>
      <c r="E362" s="4">
        <v>78.271739130434781</v>
      </c>
      <c r="F362" s="4">
        <v>273.61619565217393</v>
      </c>
      <c r="G362" s="4">
        <v>46.872282608695656</v>
      </c>
      <c r="H362" s="11">
        <v>0.17130668196366777</v>
      </c>
      <c r="I362" s="4">
        <v>266.58315217391305</v>
      </c>
      <c r="J362" s="4">
        <v>46.350543478260867</v>
      </c>
      <c r="K362" s="11">
        <v>0.17386899022044267</v>
      </c>
      <c r="L362" s="4">
        <v>30.983695652173921</v>
      </c>
      <c r="M362" s="4">
        <v>7.2934782608695645</v>
      </c>
      <c r="N362" s="11">
        <v>0.23539729871952281</v>
      </c>
      <c r="O362" s="4">
        <v>23.950652173913053</v>
      </c>
      <c r="P362" s="4">
        <v>6.7717391304347823</v>
      </c>
      <c r="Q362" s="9">
        <v>0.28273714975538461</v>
      </c>
      <c r="R362" s="4">
        <v>1.3917391304347826</v>
      </c>
      <c r="S362" s="4">
        <v>0.52173913043478259</v>
      </c>
      <c r="T362" s="11">
        <v>0.37488284910965325</v>
      </c>
      <c r="U362" s="4">
        <v>5.6413043478260869</v>
      </c>
      <c r="V362" s="4">
        <v>0</v>
      </c>
      <c r="W362" s="11">
        <v>0</v>
      </c>
      <c r="X362" s="4">
        <v>77.343260869565214</v>
      </c>
      <c r="Y362" s="4">
        <v>14.377717391304348</v>
      </c>
      <c r="Z362" s="11">
        <v>0.18589489542665533</v>
      </c>
      <c r="AA362" s="4">
        <v>0</v>
      </c>
      <c r="AB362" s="4">
        <v>0</v>
      </c>
      <c r="AC362" s="11" t="s">
        <v>798</v>
      </c>
      <c r="AD362" s="4">
        <v>165.28923913043477</v>
      </c>
      <c r="AE362" s="4">
        <v>25.201086956521738</v>
      </c>
      <c r="AF362" s="11">
        <v>0.15246659183078939</v>
      </c>
      <c r="AG362" s="4">
        <v>0</v>
      </c>
      <c r="AH362" s="4">
        <v>0</v>
      </c>
      <c r="AI362" s="11" t="s">
        <v>798</v>
      </c>
      <c r="AJ362" s="4">
        <v>0</v>
      </c>
      <c r="AK362" s="4">
        <v>0</v>
      </c>
      <c r="AL362" s="11" t="s">
        <v>798</v>
      </c>
      <c r="AM362" s="1">
        <v>235529</v>
      </c>
      <c r="AN362" s="1">
        <v>5</v>
      </c>
      <c r="AX362"/>
      <c r="AY362"/>
    </row>
    <row r="363" spans="1:51" x14ac:dyDescent="0.25">
      <c r="A363" t="s">
        <v>433</v>
      </c>
      <c r="B363" t="s">
        <v>205</v>
      </c>
      <c r="C363" t="s">
        <v>691</v>
      </c>
      <c r="D363" t="s">
        <v>501</v>
      </c>
      <c r="E363" s="4">
        <v>35.336956521739133</v>
      </c>
      <c r="F363" s="4">
        <v>139.81315217391307</v>
      </c>
      <c r="G363" s="4">
        <v>1.4490217391304347</v>
      </c>
      <c r="H363" s="11">
        <v>1.0363987340246803E-2</v>
      </c>
      <c r="I363" s="4">
        <v>132.06097826086958</v>
      </c>
      <c r="J363" s="4">
        <v>1.4490217391304347</v>
      </c>
      <c r="K363" s="11">
        <v>1.0972368660393214E-2</v>
      </c>
      <c r="L363" s="4">
        <v>28.481630434782605</v>
      </c>
      <c r="M363" s="4">
        <v>1.4490217391304347</v>
      </c>
      <c r="N363" s="11">
        <v>5.0875659750182232E-2</v>
      </c>
      <c r="O363" s="4">
        <v>20.729456521739127</v>
      </c>
      <c r="P363" s="4">
        <v>1.4490217391304347</v>
      </c>
      <c r="Q363" s="9">
        <v>6.9901578828698935E-2</v>
      </c>
      <c r="R363" s="4">
        <v>3.1434782608695655</v>
      </c>
      <c r="S363" s="4">
        <v>0</v>
      </c>
      <c r="T363" s="11">
        <v>0</v>
      </c>
      <c r="U363" s="4">
        <v>4.6086956521739131</v>
      </c>
      <c r="V363" s="4">
        <v>0</v>
      </c>
      <c r="W363" s="11">
        <v>0</v>
      </c>
      <c r="X363" s="4">
        <v>34.013043478260862</v>
      </c>
      <c r="Y363" s="4">
        <v>0</v>
      </c>
      <c r="Z363" s="11">
        <v>0</v>
      </c>
      <c r="AA363" s="4">
        <v>0</v>
      </c>
      <c r="AB363" s="4">
        <v>0</v>
      </c>
      <c r="AC363" s="11" t="s">
        <v>798</v>
      </c>
      <c r="AD363" s="4">
        <v>77.318478260869583</v>
      </c>
      <c r="AE363" s="4">
        <v>0</v>
      </c>
      <c r="AF363" s="11">
        <v>0</v>
      </c>
      <c r="AG363" s="4">
        <v>0</v>
      </c>
      <c r="AH363" s="4">
        <v>0</v>
      </c>
      <c r="AI363" s="11" t="s">
        <v>798</v>
      </c>
      <c r="AJ363" s="4">
        <v>0</v>
      </c>
      <c r="AK363" s="4">
        <v>0</v>
      </c>
      <c r="AL363" s="11" t="s">
        <v>798</v>
      </c>
      <c r="AM363" s="1">
        <v>235430</v>
      </c>
      <c r="AN363" s="1">
        <v>5</v>
      </c>
      <c r="AX363"/>
      <c r="AY363"/>
    </row>
    <row r="364" spans="1:51" x14ac:dyDescent="0.25">
      <c r="A364" t="s">
        <v>433</v>
      </c>
      <c r="B364" t="s">
        <v>407</v>
      </c>
      <c r="C364" t="s">
        <v>557</v>
      </c>
      <c r="D364" t="s">
        <v>470</v>
      </c>
      <c r="E364" s="4">
        <v>24.206521739130434</v>
      </c>
      <c r="F364" s="4">
        <v>115.35478260869569</v>
      </c>
      <c r="G364" s="4">
        <v>0</v>
      </c>
      <c r="H364" s="11">
        <v>0</v>
      </c>
      <c r="I364" s="4">
        <v>101.53739130434786</v>
      </c>
      <c r="J364" s="4">
        <v>0</v>
      </c>
      <c r="K364" s="11">
        <v>0</v>
      </c>
      <c r="L364" s="4">
        <v>30.55749999999999</v>
      </c>
      <c r="M364" s="4">
        <v>0</v>
      </c>
      <c r="N364" s="11">
        <v>0</v>
      </c>
      <c r="O364" s="4">
        <v>16.740108695652168</v>
      </c>
      <c r="P364" s="4">
        <v>0</v>
      </c>
      <c r="Q364" s="9">
        <v>0</v>
      </c>
      <c r="R364" s="4">
        <v>8.75565217391304</v>
      </c>
      <c r="S364" s="4">
        <v>0</v>
      </c>
      <c r="T364" s="11">
        <v>0</v>
      </c>
      <c r="U364" s="4">
        <v>5.0617391304347823</v>
      </c>
      <c r="V364" s="4">
        <v>0</v>
      </c>
      <c r="W364" s="11">
        <v>0</v>
      </c>
      <c r="X364" s="4">
        <v>32.362173913043485</v>
      </c>
      <c r="Y364" s="4">
        <v>0</v>
      </c>
      <c r="Z364" s="11">
        <v>0</v>
      </c>
      <c r="AA364" s="4">
        <v>0</v>
      </c>
      <c r="AB364" s="4">
        <v>0</v>
      </c>
      <c r="AC364" s="11" t="s">
        <v>798</v>
      </c>
      <c r="AD364" s="4">
        <v>52.435108695652211</v>
      </c>
      <c r="AE364" s="4">
        <v>0</v>
      </c>
      <c r="AF364" s="11">
        <v>0</v>
      </c>
      <c r="AG364" s="4">
        <v>0</v>
      </c>
      <c r="AH364" s="4">
        <v>0</v>
      </c>
      <c r="AI364" s="11" t="s">
        <v>798</v>
      </c>
      <c r="AJ364" s="4">
        <v>0</v>
      </c>
      <c r="AK364" s="4">
        <v>0</v>
      </c>
      <c r="AL364" s="11" t="s">
        <v>798</v>
      </c>
      <c r="AM364" s="1">
        <v>235727</v>
      </c>
      <c r="AN364" s="1">
        <v>5</v>
      </c>
      <c r="AX364"/>
      <c r="AY364"/>
    </row>
    <row r="365" spans="1:51" x14ac:dyDescent="0.25">
      <c r="A365" t="s">
        <v>433</v>
      </c>
      <c r="B365" t="s">
        <v>355</v>
      </c>
      <c r="C365" t="s">
        <v>740</v>
      </c>
      <c r="D365" t="s">
        <v>470</v>
      </c>
      <c r="E365" s="4">
        <v>56.489130434782609</v>
      </c>
      <c r="F365" s="4">
        <v>232.06641304347832</v>
      </c>
      <c r="G365" s="4">
        <v>0</v>
      </c>
      <c r="H365" s="11">
        <v>0</v>
      </c>
      <c r="I365" s="4">
        <v>210.20217391304357</v>
      </c>
      <c r="J365" s="4">
        <v>0</v>
      </c>
      <c r="K365" s="11">
        <v>0</v>
      </c>
      <c r="L365" s="4">
        <v>54.525869565217398</v>
      </c>
      <c r="M365" s="4">
        <v>0</v>
      </c>
      <c r="N365" s="11">
        <v>0</v>
      </c>
      <c r="O365" s="4">
        <v>38.640000000000008</v>
      </c>
      <c r="P365" s="4">
        <v>0</v>
      </c>
      <c r="Q365" s="9">
        <v>0</v>
      </c>
      <c r="R365" s="4">
        <v>11.402173913043478</v>
      </c>
      <c r="S365" s="4">
        <v>0</v>
      </c>
      <c r="T365" s="11">
        <v>0</v>
      </c>
      <c r="U365" s="4">
        <v>4.4836956521739131</v>
      </c>
      <c r="V365" s="4">
        <v>0</v>
      </c>
      <c r="W365" s="11">
        <v>0</v>
      </c>
      <c r="X365" s="4">
        <v>64.760326086956553</v>
      </c>
      <c r="Y365" s="4">
        <v>0</v>
      </c>
      <c r="Z365" s="11">
        <v>0</v>
      </c>
      <c r="AA365" s="4">
        <v>5.97836956521739</v>
      </c>
      <c r="AB365" s="4">
        <v>0</v>
      </c>
      <c r="AC365" s="11">
        <v>0</v>
      </c>
      <c r="AD365" s="4">
        <v>106.80184782608698</v>
      </c>
      <c r="AE365" s="4">
        <v>0</v>
      </c>
      <c r="AF365" s="11">
        <v>0</v>
      </c>
      <c r="AG365" s="4">
        <v>0</v>
      </c>
      <c r="AH365" s="4">
        <v>0</v>
      </c>
      <c r="AI365" s="11" t="s">
        <v>798</v>
      </c>
      <c r="AJ365" s="4">
        <v>0</v>
      </c>
      <c r="AK365" s="4">
        <v>0</v>
      </c>
      <c r="AL365" s="11" t="s">
        <v>798</v>
      </c>
      <c r="AM365" s="1">
        <v>235639</v>
      </c>
      <c r="AN365" s="1">
        <v>5</v>
      </c>
      <c r="AX365"/>
      <c r="AY365"/>
    </row>
    <row r="366" spans="1:51" x14ac:dyDescent="0.25">
      <c r="A366" t="s">
        <v>433</v>
      </c>
      <c r="B366" t="s">
        <v>220</v>
      </c>
      <c r="C366" t="s">
        <v>573</v>
      </c>
      <c r="D366" t="s">
        <v>462</v>
      </c>
      <c r="E366" s="4">
        <v>58.880434782608695</v>
      </c>
      <c r="F366" s="4">
        <v>186.37369565217401</v>
      </c>
      <c r="G366" s="4">
        <v>0</v>
      </c>
      <c r="H366" s="11">
        <v>0</v>
      </c>
      <c r="I366" s="4">
        <v>167.66695652173922</v>
      </c>
      <c r="J366" s="4">
        <v>0</v>
      </c>
      <c r="K366" s="11">
        <v>0</v>
      </c>
      <c r="L366" s="4">
        <v>33.435326086956522</v>
      </c>
      <c r="M366" s="4">
        <v>0</v>
      </c>
      <c r="N366" s="11">
        <v>0</v>
      </c>
      <c r="O366" s="4">
        <v>17.504130434782613</v>
      </c>
      <c r="P366" s="4">
        <v>0</v>
      </c>
      <c r="Q366" s="9">
        <v>0</v>
      </c>
      <c r="R366" s="4">
        <v>11.202934782608693</v>
      </c>
      <c r="S366" s="4">
        <v>0</v>
      </c>
      <c r="T366" s="11">
        <v>0</v>
      </c>
      <c r="U366" s="4">
        <v>4.7282608695652177</v>
      </c>
      <c r="V366" s="4">
        <v>0</v>
      </c>
      <c r="W366" s="11">
        <v>0</v>
      </c>
      <c r="X366" s="4">
        <v>53.629891304347836</v>
      </c>
      <c r="Y366" s="4">
        <v>0</v>
      </c>
      <c r="Z366" s="11">
        <v>0</v>
      </c>
      <c r="AA366" s="4">
        <v>2.7755434782608686</v>
      </c>
      <c r="AB366" s="4">
        <v>0</v>
      </c>
      <c r="AC366" s="11">
        <v>0</v>
      </c>
      <c r="AD366" s="4">
        <v>95.255869565217466</v>
      </c>
      <c r="AE366" s="4">
        <v>0</v>
      </c>
      <c r="AF366" s="11">
        <v>0</v>
      </c>
      <c r="AG366" s="4">
        <v>1.2770652173913042</v>
      </c>
      <c r="AH366" s="4">
        <v>0</v>
      </c>
      <c r="AI366" s="11">
        <v>0</v>
      </c>
      <c r="AJ366" s="4">
        <v>0</v>
      </c>
      <c r="AK366" s="4">
        <v>0</v>
      </c>
      <c r="AL366" s="11" t="s">
        <v>798</v>
      </c>
      <c r="AM366" s="1">
        <v>235451</v>
      </c>
      <c r="AN366" s="1">
        <v>5</v>
      </c>
      <c r="AX366"/>
      <c r="AY366"/>
    </row>
    <row r="367" spans="1:51" x14ac:dyDescent="0.25">
      <c r="A367" t="s">
        <v>433</v>
      </c>
      <c r="B367" t="s">
        <v>374</v>
      </c>
      <c r="C367" t="s">
        <v>627</v>
      </c>
      <c r="D367" t="s">
        <v>516</v>
      </c>
      <c r="E367" s="4">
        <v>49.021739130434781</v>
      </c>
      <c r="F367" s="4">
        <v>196.72565217391318</v>
      </c>
      <c r="G367" s="4">
        <v>0</v>
      </c>
      <c r="H367" s="11">
        <v>0</v>
      </c>
      <c r="I367" s="4">
        <v>176.13565217391317</v>
      </c>
      <c r="J367" s="4">
        <v>0</v>
      </c>
      <c r="K367" s="11">
        <v>0</v>
      </c>
      <c r="L367" s="4">
        <v>55.581739130434798</v>
      </c>
      <c r="M367" s="4">
        <v>0</v>
      </c>
      <c r="N367" s="11">
        <v>0</v>
      </c>
      <c r="O367" s="4">
        <v>34.991739130434787</v>
      </c>
      <c r="P367" s="4">
        <v>0</v>
      </c>
      <c r="Q367" s="9">
        <v>0</v>
      </c>
      <c r="R367" s="4">
        <v>15.617173913043487</v>
      </c>
      <c r="S367" s="4">
        <v>0</v>
      </c>
      <c r="T367" s="11">
        <v>0</v>
      </c>
      <c r="U367" s="4">
        <v>4.9728260869565215</v>
      </c>
      <c r="V367" s="4">
        <v>0</v>
      </c>
      <c r="W367" s="11">
        <v>0</v>
      </c>
      <c r="X367" s="4">
        <v>38.094782608695652</v>
      </c>
      <c r="Y367" s="4">
        <v>0</v>
      </c>
      <c r="Z367" s="11">
        <v>0</v>
      </c>
      <c r="AA367" s="4">
        <v>0</v>
      </c>
      <c r="AB367" s="4">
        <v>0</v>
      </c>
      <c r="AC367" s="11" t="s">
        <v>798</v>
      </c>
      <c r="AD367" s="4">
        <v>103.04913043478273</v>
      </c>
      <c r="AE367" s="4">
        <v>0</v>
      </c>
      <c r="AF367" s="11">
        <v>0</v>
      </c>
      <c r="AG367" s="4">
        <v>0</v>
      </c>
      <c r="AH367" s="4">
        <v>0</v>
      </c>
      <c r="AI367" s="11" t="s">
        <v>798</v>
      </c>
      <c r="AJ367" s="4">
        <v>0</v>
      </c>
      <c r="AK367" s="4">
        <v>0</v>
      </c>
      <c r="AL367" s="11" t="s">
        <v>798</v>
      </c>
      <c r="AM367" s="1">
        <v>235660</v>
      </c>
      <c r="AN367" s="1">
        <v>5</v>
      </c>
      <c r="AX367"/>
      <c r="AY367"/>
    </row>
    <row r="368" spans="1:51" x14ac:dyDescent="0.25">
      <c r="A368" t="s">
        <v>433</v>
      </c>
      <c r="B368" t="s">
        <v>257</v>
      </c>
      <c r="C368" t="s">
        <v>569</v>
      </c>
      <c r="D368" t="s">
        <v>520</v>
      </c>
      <c r="E368" s="4">
        <v>72.108695652173907</v>
      </c>
      <c r="F368" s="4">
        <v>215.36847826086955</v>
      </c>
      <c r="G368" s="4">
        <v>14.173913043478262</v>
      </c>
      <c r="H368" s="11">
        <v>6.5812384235309565E-2</v>
      </c>
      <c r="I368" s="4">
        <v>184.3704347826087</v>
      </c>
      <c r="J368" s="4">
        <v>14.173913043478262</v>
      </c>
      <c r="K368" s="11">
        <v>7.6877364096856055E-2</v>
      </c>
      <c r="L368" s="4">
        <v>21.054456521739127</v>
      </c>
      <c r="M368" s="4">
        <v>0.78260869565217395</v>
      </c>
      <c r="N368" s="11">
        <v>3.7170690910217304E-2</v>
      </c>
      <c r="O368" s="4">
        <v>8.657717391304347</v>
      </c>
      <c r="P368" s="4">
        <v>0.78260869565217395</v>
      </c>
      <c r="Q368" s="9">
        <v>9.0394345331508724E-2</v>
      </c>
      <c r="R368" s="4">
        <v>5.9973913043478246</v>
      </c>
      <c r="S368" s="4">
        <v>0</v>
      </c>
      <c r="T368" s="11">
        <v>0</v>
      </c>
      <c r="U368" s="4">
        <v>6.3993478260869567</v>
      </c>
      <c r="V368" s="4">
        <v>0</v>
      </c>
      <c r="W368" s="11">
        <v>0</v>
      </c>
      <c r="X368" s="4">
        <v>59.963804347826091</v>
      </c>
      <c r="Y368" s="4">
        <v>0</v>
      </c>
      <c r="Z368" s="11">
        <v>0</v>
      </c>
      <c r="AA368" s="4">
        <v>18.601304347826087</v>
      </c>
      <c r="AB368" s="4">
        <v>0</v>
      </c>
      <c r="AC368" s="11">
        <v>0</v>
      </c>
      <c r="AD368" s="4">
        <v>115.74891304347825</v>
      </c>
      <c r="AE368" s="4">
        <v>13.391304347826088</v>
      </c>
      <c r="AF368" s="11">
        <v>0.11569270065452771</v>
      </c>
      <c r="AG368" s="4">
        <v>0</v>
      </c>
      <c r="AH368" s="4">
        <v>0</v>
      </c>
      <c r="AI368" s="11" t="s">
        <v>798</v>
      </c>
      <c r="AJ368" s="4">
        <v>0</v>
      </c>
      <c r="AK368" s="4">
        <v>0</v>
      </c>
      <c r="AL368" s="11" t="s">
        <v>798</v>
      </c>
      <c r="AM368" s="1">
        <v>235504</v>
      </c>
      <c r="AN368" s="1">
        <v>5</v>
      </c>
      <c r="AX368"/>
      <c r="AY368"/>
    </row>
    <row r="369" spans="1:51" x14ac:dyDescent="0.25">
      <c r="A369" t="s">
        <v>433</v>
      </c>
      <c r="B369" t="s">
        <v>92</v>
      </c>
      <c r="C369" t="s">
        <v>566</v>
      </c>
      <c r="D369" t="s">
        <v>465</v>
      </c>
      <c r="E369" s="4">
        <v>60.282608695652172</v>
      </c>
      <c r="F369" s="4">
        <v>187.30728260869569</v>
      </c>
      <c r="G369" s="4">
        <v>26.309782608695652</v>
      </c>
      <c r="H369" s="11">
        <v>0.14046321233360431</v>
      </c>
      <c r="I369" s="4">
        <v>165.82097826086959</v>
      </c>
      <c r="J369" s="4">
        <v>26.309782608695652</v>
      </c>
      <c r="K369" s="11">
        <v>0.15866377634864207</v>
      </c>
      <c r="L369" s="4">
        <v>18.212934782608698</v>
      </c>
      <c r="M369" s="4">
        <v>2.2173913043478262</v>
      </c>
      <c r="N369" s="11">
        <v>0.12174816034948882</v>
      </c>
      <c r="O369" s="4">
        <v>7.0481521739130439</v>
      </c>
      <c r="P369" s="4">
        <v>2.2173913043478262</v>
      </c>
      <c r="Q369" s="9">
        <v>0.31460604845550022</v>
      </c>
      <c r="R369" s="4">
        <v>5.9293478260869579</v>
      </c>
      <c r="S369" s="4">
        <v>0</v>
      </c>
      <c r="T369" s="11">
        <v>0</v>
      </c>
      <c r="U369" s="4">
        <v>5.2354347826086949</v>
      </c>
      <c r="V369" s="4">
        <v>0</v>
      </c>
      <c r="W369" s="11">
        <v>0</v>
      </c>
      <c r="X369" s="4">
        <v>53.832500000000003</v>
      </c>
      <c r="Y369" s="4">
        <v>5.8043478260869561</v>
      </c>
      <c r="Z369" s="11">
        <v>0.10782237172873183</v>
      </c>
      <c r="AA369" s="4">
        <v>10.321521739130432</v>
      </c>
      <c r="AB369" s="4">
        <v>0</v>
      </c>
      <c r="AC369" s="11">
        <v>0</v>
      </c>
      <c r="AD369" s="4">
        <v>104.94032608695656</v>
      </c>
      <c r="AE369" s="4">
        <v>18.288043478260871</v>
      </c>
      <c r="AF369" s="11">
        <v>0.17427088479891775</v>
      </c>
      <c r="AG369" s="4">
        <v>0</v>
      </c>
      <c r="AH369" s="4">
        <v>0</v>
      </c>
      <c r="AI369" s="11" t="s">
        <v>798</v>
      </c>
      <c r="AJ369" s="4">
        <v>0</v>
      </c>
      <c r="AK369" s="4">
        <v>0</v>
      </c>
      <c r="AL369" s="11" t="s">
        <v>798</v>
      </c>
      <c r="AM369" s="1">
        <v>235232</v>
      </c>
      <c r="AN369" s="1">
        <v>5</v>
      </c>
      <c r="AX369"/>
      <c r="AY369"/>
    </row>
    <row r="370" spans="1:51" x14ac:dyDescent="0.25">
      <c r="A370" t="s">
        <v>433</v>
      </c>
      <c r="B370" t="s">
        <v>240</v>
      </c>
      <c r="C370" t="s">
        <v>704</v>
      </c>
      <c r="D370" t="s">
        <v>474</v>
      </c>
      <c r="E370" s="4">
        <v>132.5</v>
      </c>
      <c r="F370" s="4">
        <v>410.76771739130436</v>
      </c>
      <c r="G370" s="4">
        <v>1.8048913043478261</v>
      </c>
      <c r="H370" s="11">
        <v>4.3939463300823513E-3</v>
      </c>
      <c r="I370" s="4">
        <v>379.40902173913048</v>
      </c>
      <c r="J370" s="4">
        <v>1.8048913043478261</v>
      </c>
      <c r="K370" s="11">
        <v>4.7571122480814694E-3</v>
      </c>
      <c r="L370" s="4">
        <v>38.446956521739125</v>
      </c>
      <c r="M370" s="4">
        <v>0</v>
      </c>
      <c r="N370" s="11">
        <v>0</v>
      </c>
      <c r="O370" s="4">
        <v>16.577282608695651</v>
      </c>
      <c r="P370" s="4">
        <v>0</v>
      </c>
      <c r="Q370" s="9">
        <v>0</v>
      </c>
      <c r="R370" s="4">
        <v>12.739239130434783</v>
      </c>
      <c r="S370" s="4">
        <v>0</v>
      </c>
      <c r="T370" s="11">
        <v>0</v>
      </c>
      <c r="U370" s="4">
        <v>9.1304347826086953</v>
      </c>
      <c r="V370" s="4">
        <v>0</v>
      </c>
      <c r="W370" s="11">
        <v>0</v>
      </c>
      <c r="X370" s="4">
        <v>111.17576086956525</v>
      </c>
      <c r="Y370" s="4">
        <v>1.7277173913043478</v>
      </c>
      <c r="Z370" s="11">
        <v>1.5540414365424112E-2</v>
      </c>
      <c r="AA370" s="4">
        <v>9.4890217391304343</v>
      </c>
      <c r="AB370" s="4">
        <v>0</v>
      </c>
      <c r="AC370" s="11">
        <v>0</v>
      </c>
      <c r="AD370" s="4">
        <v>224.22489130434778</v>
      </c>
      <c r="AE370" s="4">
        <v>7.7173913043478259E-2</v>
      </c>
      <c r="AF370" s="11">
        <v>3.4418084715995062E-4</v>
      </c>
      <c r="AG370" s="4">
        <v>27.431086956521753</v>
      </c>
      <c r="AH370" s="4">
        <v>0</v>
      </c>
      <c r="AI370" s="11">
        <v>0</v>
      </c>
      <c r="AJ370" s="4">
        <v>0</v>
      </c>
      <c r="AK370" s="4">
        <v>0</v>
      </c>
      <c r="AL370" s="11" t="s">
        <v>798</v>
      </c>
      <c r="AM370" s="1">
        <v>235480</v>
      </c>
      <c r="AN370" s="1">
        <v>5</v>
      </c>
      <c r="AX370"/>
      <c r="AY370"/>
    </row>
    <row r="371" spans="1:51" x14ac:dyDescent="0.25">
      <c r="A371" t="s">
        <v>433</v>
      </c>
      <c r="B371" t="s">
        <v>15</v>
      </c>
      <c r="C371" t="s">
        <v>592</v>
      </c>
      <c r="D371" t="s">
        <v>474</v>
      </c>
      <c r="E371" s="4">
        <v>72.826086956521735</v>
      </c>
      <c r="F371" s="4">
        <v>306.30097826086956</v>
      </c>
      <c r="G371" s="4">
        <v>23.923913043478262</v>
      </c>
      <c r="H371" s="11">
        <v>7.8105898255090817E-2</v>
      </c>
      <c r="I371" s="4">
        <v>273.9031521739131</v>
      </c>
      <c r="J371" s="4">
        <v>23.923913043478262</v>
      </c>
      <c r="K371" s="11">
        <v>8.7344423945467861E-2</v>
      </c>
      <c r="L371" s="4">
        <v>26.587065217391306</v>
      </c>
      <c r="M371" s="4">
        <v>0</v>
      </c>
      <c r="N371" s="11">
        <v>0</v>
      </c>
      <c r="O371" s="4">
        <v>12.353369565217392</v>
      </c>
      <c r="P371" s="4">
        <v>0</v>
      </c>
      <c r="Q371" s="9">
        <v>0</v>
      </c>
      <c r="R371" s="4">
        <v>5.3641304347826084</v>
      </c>
      <c r="S371" s="4">
        <v>0</v>
      </c>
      <c r="T371" s="11">
        <v>0</v>
      </c>
      <c r="U371" s="4">
        <v>8.8695652173913047</v>
      </c>
      <c r="V371" s="4">
        <v>0</v>
      </c>
      <c r="W371" s="11">
        <v>0</v>
      </c>
      <c r="X371" s="4">
        <v>81.326195652173936</v>
      </c>
      <c r="Y371" s="4">
        <v>23.923913043478262</v>
      </c>
      <c r="Z371" s="11">
        <v>0.29417228792797651</v>
      </c>
      <c r="AA371" s="4">
        <v>18.164130434782614</v>
      </c>
      <c r="AB371" s="4">
        <v>0</v>
      </c>
      <c r="AC371" s="11">
        <v>0</v>
      </c>
      <c r="AD371" s="4">
        <v>144.83760869565216</v>
      </c>
      <c r="AE371" s="4">
        <v>0</v>
      </c>
      <c r="AF371" s="11">
        <v>0</v>
      </c>
      <c r="AG371" s="4">
        <v>35.385978260869564</v>
      </c>
      <c r="AH371" s="4">
        <v>0</v>
      </c>
      <c r="AI371" s="11">
        <v>0</v>
      </c>
      <c r="AJ371" s="4">
        <v>0</v>
      </c>
      <c r="AK371" s="4">
        <v>0</v>
      </c>
      <c r="AL371" s="11" t="s">
        <v>798</v>
      </c>
      <c r="AM371" s="1">
        <v>235014</v>
      </c>
      <c r="AN371" s="1">
        <v>5</v>
      </c>
      <c r="AX371"/>
      <c r="AY371"/>
    </row>
    <row r="372" spans="1:51" x14ac:dyDescent="0.25">
      <c r="A372" t="s">
        <v>433</v>
      </c>
      <c r="B372" t="s">
        <v>250</v>
      </c>
      <c r="C372" t="s">
        <v>555</v>
      </c>
      <c r="D372" t="s">
        <v>519</v>
      </c>
      <c r="E372" s="4">
        <v>126.69565217391305</v>
      </c>
      <c r="F372" s="4">
        <v>318.46760869565213</v>
      </c>
      <c r="G372" s="4">
        <v>4.7454347826086956</v>
      </c>
      <c r="H372" s="11">
        <v>1.490083968678816E-2</v>
      </c>
      <c r="I372" s="4">
        <v>268.09695652173912</v>
      </c>
      <c r="J372" s="4">
        <v>4.6150000000000002</v>
      </c>
      <c r="K372" s="11">
        <v>1.7213921634450874E-2</v>
      </c>
      <c r="L372" s="4">
        <v>35.995543478260863</v>
      </c>
      <c r="M372" s="4">
        <v>0</v>
      </c>
      <c r="N372" s="11">
        <v>0</v>
      </c>
      <c r="O372" s="4">
        <v>10.525978260869563</v>
      </c>
      <c r="P372" s="4">
        <v>0</v>
      </c>
      <c r="Q372" s="9">
        <v>0</v>
      </c>
      <c r="R372" s="4">
        <v>10.589130434782607</v>
      </c>
      <c r="S372" s="4">
        <v>0</v>
      </c>
      <c r="T372" s="11">
        <v>0</v>
      </c>
      <c r="U372" s="4">
        <v>14.880434782608695</v>
      </c>
      <c r="V372" s="4">
        <v>0</v>
      </c>
      <c r="W372" s="11">
        <v>0</v>
      </c>
      <c r="X372" s="4">
        <v>73.461739130434765</v>
      </c>
      <c r="Y372" s="4">
        <v>4.6150000000000002</v>
      </c>
      <c r="Z372" s="11">
        <v>6.2821817923556789E-2</v>
      </c>
      <c r="AA372" s="4">
        <v>24.901086956521741</v>
      </c>
      <c r="AB372" s="4">
        <v>0.13043478260869565</v>
      </c>
      <c r="AC372" s="11">
        <v>5.2381160242699369E-3</v>
      </c>
      <c r="AD372" s="4">
        <v>142.28065217391304</v>
      </c>
      <c r="AE372" s="4">
        <v>0</v>
      </c>
      <c r="AF372" s="11">
        <v>0</v>
      </c>
      <c r="AG372" s="4">
        <v>41.828586956521761</v>
      </c>
      <c r="AH372" s="4">
        <v>0</v>
      </c>
      <c r="AI372" s="11">
        <v>0</v>
      </c>
      <c r="AJ372" s="4">
        <v>0</v>
      </c>
      <c r="AK372" s="4">
        <v>0</v>
      </c>
      <c r="AL372" s="11" t="s">
        <v>798</v>
      </c>
      <c r="AM372" s="1">
        <v>235491</v>
      </c>
      <c r="AN372" s="1">
        <v>5</v>
      </c>
      <c r="AX372"/>
      <c r="AY372"/>
    </row>
    <row r="373" spans="1:51" x14ac:dyDescent="0.25">
      <c r="A373" t="s">
        <v>433</v>
      </c>
      <c r="B373" t="s">
        <v>348</v>
      </c>
      <c r="C373" t="s">
        <v>629</v>
      </c>
      <c r="D373" t="s">
        <v>474</v>
      </c>
      <c r="E373" s="4">
        <v>104.92391304347827</v>
      </c>
      <c r="F373" s="4">
        <v>362.4788043478261</v>
      </c>
      <c r="G373" s="4">
        <v>0.17391304347826086</v>
      </c>
      <c r="H373" s="11">
        <v>4.7978817352139027E-4</v>
      </c>
      <c r="I373" s="4">
        <v>336.11739130434779</v>
      </c>
      <c r="J373" s="4">
        <v>0.17391304347826086</v>
      </c>
      <c r="K373" s="11">
        <v>5.1741756891355249E-4</v>
      </c>
      <c r="L373" s="4">
        <v>43.304239130434794</v>
      </c>
      <c r="M373" s="4">
        <v>0.17391304347826086</v>
      </c>
      <c r="N373" s="11">
        <v>4.0160743375359867E-3</v>
      </c>
      <c r="O373" s="4">
        <v>25.292826086956531</v>
      </c>
      <c r="P373" s="4">
        <v>0.17391304347826086</v>
      </c>
      <c r="Q373" s="9">
        <v>6.8759830507017774E-3</v>
      </c>
      <c r="R373" s="4">
        <v>10.272282608695653</v>
      </c>
      <c r="S373" s="4">
        <v>0</v>
      </c>
      <c r="T373" s="11">
        <v>0</v>
      </c>
      <c r="U373" s="4">
        <v>7.7391304347826084</v>
      </c>
      <c r="V373" s="4">
        <v>0</v>
      </c>
      <c r="W373" s="11">
        <v>0</v>
      </c>
      <c r="X373" s="4">
        <v>89.340108695652162</v>
      </c>
      <c r="Y373" s="4">
        <v>0</v>
      </c>
      <c r="Z373" s="11">
        <v>0</v>
      </c>
      <c r="AA373" s="4">
        <v>8.35</v>
      </c>
      <c r="AB373" s="4">
        <v>0</v>
      </c>
      <c r="AC373" s="11">
        <v>0</v>
      </c>
      <c r="AD373" s="4">
        <v>171.11826086956518</v>
      </c>
      <c r="AE373" s="4">
        <v>0</v>
      </c>
      <c r="AF373" s="11">
        <v>0</v>
      </c>
      <c r="AG373" s="4">
        <v>50.366195652173921</v>
      </c>
      <c r="AH373" s="4">
        <v>0</v>
      </c>
      <c r="AI373" s="11">
        <v>0</v>
      </c>
      <c r="AJ373" s="4">
        <v>0</v>
      </c>
      <c r="AK373" s="4">
        <v>0</v>
      </c>
      <c r="AL373" s="11" t="s">
        <v>798</v>
      </c>
      <c r="AM373" s="1">
        <v>235632</v>
      </c>
      <c r="AN373" s="1">
        <v>5</v>
      </c>
      <c r="AX373"/>
      <c r="AY373"/>
    </row>
    <row r="374" spans="1:51" x14ac:dyDescent="0.25">
      <c r="A374" t="s">
        <v>433</v>
      </c>
      <c r="B374" t="s">
        <v>114</v>
      </c>
      <c r="C374" t="s">
        <v>650</v>
      </c>
      <c r="D374" t="s">
        <v>474</v>
      </c>
      <c r="E374" s="4">
        <v>80.347826086956516</v>
      </c>
      <c r="F374" s="4">
        <v>116.65195652173914</v>
      </c>
      <c r="G374" s="4">
        <v>0</v>
      </c>
      <c r="H374" s="11">
        <v>0</v>
      </c>
      <c r="I374" s="4">
        <v>100.72108695652173</v>
      </c>
      <c r="J374" s="4">
        <v>0</v>
      </c>
      <c r="K374" s="11">
        <v>0</v>
      </c>
      <c r="L374" s="4">
        <v>40.840543478260869</v>
      </c>
      <c r="M374" s="4">
        <v>0</v>
      </c>
      <c r="N374" s="11">
        <v>0</v>
      </c>
      <c r="O374" s="4">
        <v>25.083586956521735</v>
      </c>
      <c r="P374" s="4">
        <v>0</v>
      </c>
      <c r="Q374" s="9">
        <v>0</v>
      </c>
      <c r="R374" s="4">
        <v>4.4471739130434775</v>
      </c>
      <c r="S374" s="4">
        <v>0</v>
      </c>
      <c r="T374" s="11">
        <v>0</v>
      </c>
      <c r="U374" s="4">
        <v>11.309782608695652</v>
      </c>
      <c r="V374" s="4">
        <v>0</v>
      </c>
      <c r="W374" s="11">
        <v>0</v>
      </c>
      <c r="X374" s="4">
        <v>30.808478260869556</v>
      </c>
      <c r="Y374" s="4">
        <v>0</v>
      </c>
      <c r="Z374" s="11">
        <v>0</v>
      </c>
      <c r="AA374" s="4">
        <v>0.17391304347826086</v>
      </c>
      <c r="AB374" s="4">
        <v>0</v>
      </c>
      <c r="AC374" s="11">
        <v>0</v>
      </c>
      <c r="AD374" s="4">
        <v>32.000217391304361</v>
      </c>
      <c r="AE374" s="4">
        <v>0</v>
      </c>
      <c r="AF374" s="11">
        <v>0</v>
      </c>
      <c r="AG374" s="4">
        <v>12.828804347826084</v>
      </c>
      <c r="AH374" s="4">
        <v>0</v>
      </c>
      <c r="AI374" s="11">
        <v>0</v>
      </c>
      <c r="AJ374" s="4">
        <v>0</v>
      </c>
      <c r="AK374" s="4">
        <v>0</v>
      </c>
      <c r="AL374" s="11" t="s">
        <v>798</v>
      </c>
      <c r="AM374" s="1">
        <v>235266</v>
      </c>
      <c r="AN374" s="1">
        <v>5</v>
      </c>
      <c r="AX374"/>
      <c r="AY374"/>
    </row>
    <row r="375" spans="1:51" x14ac:dyDescent="0.25">
      <c r="A375" t="s">
        <v>433</v>
      </c>
      <c r="B375" t="s">
        <v>270</v>
      </c>
      <c r="C375" t="s">
        <v>713</v>
      </c>
      <c r="D375" t="s">
        <v>474</v>
      </c>
      <c r="E375" s="4">
        <v>69.315217391304344</v>
      </c>
      <c r="F375" s="4">
        <v>180.46543478260872</v>
      </c>
      <c r="G375" s="4">
        <v>3.241304347826087</v>
      </c>
      <c r="H375" s="11">
        <v>1.7960804248916749E-2</v>
      </c>
      <c r="I375" s="4">
        <v>150.16521739130437</v>
      </c>
      <c r="J375" s="4">
        <v>3.241304347826087</v>
      </c>
      <c r="K375" s="11">
        <v>2.1584920956627479E-2</v>
      </c>
      <c r="L375" s="4">
        <v>26.245652173913044</v>
      </c>
      <c r="M375" s="4">
        <v>0.77173913043478259</v>
      </c>
      <c r="N375" s="11">
        <v>2.9404456224633477E-2</v>
      </c>
      <c r="O375" s="4">
        <v>11.573369565217394</v>
      </c>
      <c r="P375" s="4">
        <v>0.77173913043478259</v>
      </c>
      <c r="Q375" s="9">
        <v>6.6682319793378714E-2</v>
      </c>
      <c r="R375" s="4">
        <v>9.0201086956521745</v>
      </c>
      <c r="S375" s="4">
        <v>0</v>
      </c>
      <c r="T375" s="11">
        <v>0</v>
      </c>
      <c r="U375" s="4">
        <v>5.6521739130434785</v>
      </c>
      <c r="V375" s="4">
        <v>0</v>
      </c>
      <c r="W375" s="11">
        <v>0</v>
      </c>
      <c r="X375" s="4">
        <v>52.705217391304359</v>
      </c>
      <c r="Y375" s="4">
        <v>0.86956521739130432</v>
      </c>
      <c r="Z375" s="11">
        <v>1.649865535958819E-2</v>
      </c>
      <c r="AA375" s="4">
        <v>15.627934782608696</v>
      </c>
      <c r="AB375" s="4">
        <v>0</v>
      </c>
      <c r="AC375" s="11">
        <v>0</v>
      </c>
      <c r="AD375" s="4">
        <v>76.396304347826074</v>
      </c>
      <c r="AE375" s="4">
        <v>0.79565217391304355</v>
      </c>
      <c r="AF375" s="11">
        <v>1.0414799259012645E-2</v>
      </c>
      <c r="AG375" s="4">
        <v>8.6859782608695628</v>
      </c>
      <c r="AH375" s="4">
        <v>0</v>
      </c>
      <c r="AI375" s="11">
        <v>0</v>
      </c>
      <c r="AJ375" s="4">
        <v>0.80434782608695654</v>
      </c>
      <c r="AK375" s="4">
        <v>0.80434782608695654</v>
      </c>
      <c r="AL375" s="11">
        <v>1</v>
      </c>
      <c r="AM375" s="1">
        <v>235521</v>
      </c>
      <c r="AN375" s="1">
        <v>5</v>
      </c>
      <c r="AX375"/>
      <c r="AY375"/>
    </row>
    <row r="376" spans="1:51" x14ac:dyDescent="0.25">
      <c r="A376" t="s">
        <v>433</v>
      </c>
      <c r="B376" t="s">
        <v>392</v>
      </c>
      <c r="C376" t="s">
        <v>620</v>
      </c>
      <c r="D376" t="s">
        <v>474</v>
      </c>
      <c r="E376" s="4">
        <v>66.391304347826093</v>
      </c>
      <c r="F376" s="4">
        <v>296.92913043478262</v>
      </c>
      <c r="G376" s="4">
        <v>99.30891304347827</v>
      </c>
      <c r="H376" s="11">
        <v>0.33445325117836638</v>
      </c>
      <c r="I376" s="4">
        <v>269.79706521739132</v>
      </c>
      <c r="J376" s="4">
        <v>99.30891304347827</v>
      </c>
      <c r="K376" s="11">
        <v>0.36808744736885574</v>
      </c>
      <c r="L376" s="4">
        <v>32.063260869565219</v>
      </c>
      <c r="M376" s="4">
        <v>0</v>
      </c>
      <c r="N376" s="11">
        <v>0</v>
      </c>
      <c r="O376" s="4">
        <v>24.305978260869566</v>
      </c>
      <c r="P376" s="4">
        <v>0</v>
      </c>
      <c r="Q376" s="9">
        <v>0</v>
      </c>
      <c r="R376" s="4">
        <v>3.5536956521739125</v>
      </c>
      <c r="S376" s="4">
        <v>0</v>
      </c>
      <c r="T376" s="11">
        <v>0</v>
      </c>
      <c r="U376" s="4">
        <v>4.2035869565217396</v>
      </c>
      <c r="V376" s="4">
        <v>0</v>
      </c>
      <c r="W376" s="11">
        <v>0</v>
      </c>
      <c r="X376" s="4">
        <v>92.534347826087</v>
      </c>
      <c r="Y376" s="4">
        <v>18.054891304347827</v>
      </c>
      <c r="Z376" s="11">
        <v>0.19511556225890259</v>
      </c>
      <c r="AA376" s="4">
        <v>19.37478260869565</v>
      </c>
      <c r="AB376" s="4">
        <v>0</v>
      </c>
      <c r="AC376" s="11">
        <v>0</v>
      </c>
      <c r="AD376" s="4">
        <v>152.95673913043476</v>
      </c>
      <c r="AE376" s="4">
        <v>81.254021739130437</v>
      </c>
      <c r="AF376" s="11">
        <v>0.53122224101443871</v>
      </c>
      <c r="AG376" s="4">
        <v>0</v>
      </c>
      <c r="AH376" s="4">
        <v>0</v>
      </c>
      <c r="AI376" s="11" t="s">
        <v>798</v>
      </c>
      <c r="AJ376" s="4">
        <v>0</v>
      </c>
      <c r="AK376" s="4">
        <v>0</v>
      </c>
      <c r="AL376" s="11" t="s">
        <v>798</v>
      </c>
      <c r="AM376" s="1">
        <v>235709</v>
      </c>
      <c r="AN376" s="1">
        <v>5</v>
      </c>
      <c r="AX376"/>
      <c r="AY376"/>
    </row>
    <row r="377" spans="1:51" x14ac:dyDescent="0.25">
      <c r="A377" t="s">
        <v>433</v>
      </c>
      <c r="B377" t="s">
        <v>273</v>
      </c>
      <c r="C377" t="s">
        <v>606</v>
      </c>
      <c r="D377" t="s">
        <v>504</v>
      </c>
      <c r="E377" s="4">
        <v>15.684782608695652</v>
      </c>
      <c r="F377" s="4">
        <v>73.087826086956525</v>
      </c>
      <c r="G377" s="4">
        <v>7.9130434782608692</v>
      </c>
      <c r="H377" s="11">
        <v>0.10826759943367716</v>
      </c>
      <c r="I377" s="4">
        <v>66.656304347826094</v>
      </c>
      <c r="J377" s="4">
        <v>7.9130434782608692</v>
      </c>
      <c r="K377" s="11">
        <v>0.11871410447493468</v>
      </c>
      <c r="L377" s="4">
        <v>31.066956521739122</v>
      </c>
      <c r="M377" s="4">
        <v>0</v>
      </c>
      <c r="N377" s="11">
        <v>0</v>
      </c>
      <c r="O377" s="4">
        <v>24.635434782608691</v>
      </c>
      <c r="P377" s="4">
        <v>0</v>
      </c>
      <c r="Q377" s="9">
        <v>0</v>
      </c>
      <c r="R377" s="4">
        <v>1.2141304347826087</v>
      </c>
      <c r="S377" s="4">
        <v>0</v>
      </c>
      <c r="T377" s="11">
        <v>0</v>
      </c>
      <c r="U377" s="4">
        <v>5.2173913043478262</v>
      </c>
      <c r="V377" s="4">
        <v>0</v>
      </c>
      <c r="W377" s="11">
        <v>0</v>
      </c>
      <c r="X377" s="4">
        <v>4.5260869565217403</v>
      </c>
      <c r="Y377" s="4">
        <v>0</v>
      </c>
      <c r="Z377" s="11">
        <v>0</v>
      </c>
      <c r="AA377" s="4">
        <v>0</v>
      </c>
      <c r="AB377" s="4">
        <v>0</v>
      </c>
      <c r="AC377" s="11" t="s">
        <v>798</v>
      </c>
      <c r="AD377" s="4">
        <v>36.79271739130435</v>
      </c>
      <c r="AE377" s="4">
        <v>7.9130434782608692</v>
      </c>
      <c r="AF377" s="11">
        <v>0.21507091727155359</v>
      </c>
      <c r="AG377" s="4">
        <v>0.70206521739130434</v>
      </c>
      <c r="AH377" s="4">
        <v>0</v>
      </c>
      <c r="AI377" s="11">
        <v>0</v>
      </c>
      <c r="AJ377" s="4">
        <v>0</v>
      </c>
      <c r="AK377" s="4">
        <v>0</v>
      </c>
      <c r="AL377" s="11" t="s">
        <v>798</v>
      </c>
      <c r="AM377" s="1">
        <v>235524</v>
      </c>
      <c r="AN377" s="1">
        <v>5</v>
      </c>
      <c r="AX377"/>
      <c r="AY377"/>
    </row>
    <row r="378" spans="1:51" x14ac:dyDescent="0.25">
      <c r="A378" t="s">
        <v>433</v>
      </c>
      <c r="B378" t="s">
        <v>367</v>
      </c>
      <c r="C378" t="s">
        <v>743</v>
      </c>
      <c r="D378" t="s">
        <v>478</v>
      </c>
      <c r="E378" s="4">
        <v>100.17391304347827</v>
      </c>
      <c r="F378" s="4">
        <v>353.37423913043477</v>
      </c>
      <c r="G378" s="4">
        <v>0.31793478260869568</v>
      </c>
      <c r="H378" s="11">
        <v>8.9971126189349092E-4</v>
      </c>
      <c r="I378" s="4">
        <v>334.37967391304346</v>
      </c>
      <c r="J378" s="4">
        <v>0.31793478260869568</v>
      </c>
      <c r="K378" s="11">
        <v>9.5081970410490816E-4</v>
      </c>
      <c r="L378" s="4">
        <v>84.824456521739137</v>
      </c>
      <c r="M378" s="4">
        <v>7.0652173913043473E-2</v>
      </c>
      <c r="N378" s="11">
        <v>8.3292221147254232E-4</v>
      </c>
      <c r="O378" s="4">
        <v>65.829891304347839</v>
      </c>
      <c r="P378" s="4">
        <v>7.0652173913043473E-2</v>
      </c>
      <c r="Q378" s="9">
        <v>1.0732536924054914E-3</v>
      </c>
      <c r="R378" s="4">
        <v>14.385869565217391</v>
      </c>
      <c r="S378" s="4">
        <v>0</v>
      </c>
      <c r="T378" s="11">
        <v>0</v>
      </c>
      <c r="U378" s="4">
        <v>4.6086956521739131</v>
      </c>
      <c r="V378" s="4">
        <v>0</v>
      </c>
      <c r="W378" s="11">
        <v>0</v>
      </c>
      <c r="X378" s="4">
        <v>42.794239130434768</v>
      </c>
      <c r="Y378" s="4">
        <v>9.7826086956521743E-2</v>
      </c>
      <c r="Z378" s="11">
        <v>2.285963927489225E-3</v>
      </c>
      <c r="AA378" s="4">
        <v>0</v>
      </c>
      <c r="AB378" s="4">
        <v>0</v>
      </c>
      <c r="AC378" s="11" t="s">
        <v>798</v>
      </c>
      <c r="AD378" s="4">
        <v>194.25815217391303</v>
      </c>
      <c r="AE378" s="4">
        <v>0.14945652173913043</v>
      </c>
      <c r="AF378" s="11">
        <v>7.6937065480437003E-4</v>
      </c>
      <c r="AG378" s="4">
        <v>31.497391304347818</v>
      </c>
      <c r="AH378" s="4">
        <v>0</v>
      </c>
      <c r="AI378" s="11">
        <v>0</v>
      </c>
      <c r="AJ378" s="4">
        <v>0</v>
      </c>
      <c r="AK378" s="4">
        <v>0</v>
      </c>
      <c r="AL378" s="11" t="s">
        <v>798</v>
      </c>
      <c r="AM378" s="1">
        <v>235652</v>
      </c>
      <c r="AN378" s="1">
        <v>5</v>
      </c>
      <c r="AX378"/>
      <c r="AY378"/>
    </row>
    <row r="379" spans="1:51" x14ac:dyDescent="0.25">
      <c r="A379" t="s">
        <v>433</v>
      </c>
      <c r="B379" t="s">
        <v>277</v>
      </c>
      <c r="C379" t="s">
        <v>716</v>
      </c>
      <c r="D379" t="s">
        <v>519</v>
      </c>
      <c r="E379" s="4">
        <v>76.608695652173907</v>
      </c>
      <c r="F379" s="4">
        <v>375.84728260869565</v>
      </c>
      <c r="G379" s="4">
        <v>12.206521739130437</v>
      </c>
      <c r="H379" s="11">
        <v>3.2477344666181782E-2</v>
      </c>
      <c r="I379" s="4">
        <v>329.77771739130441</v>
      </c>
      <c r="J379" s="4">
        <v>12.206521739130437</v>
      </c>
      <c r="K379" s="11">
        <v>3.7014392105354232E-2</v>
      </c>
      <c r="L379" s="4">
        <v>84.804891304347819</v>
      </c>
      <c r="M379" s="4">
        <v>0</v>
      </c>
      <c r="N379" s="11">
        <v>0</v>
      </c>
      <c r="O379" s="4">
        <v>42.710326086956513</v>
      </c>
      <c r="P379" s="4">
        <v>0</v>
      </c>
      <c r="Q379" s="9">
        <v>0</v>
      </c>
      <c r="R379" s="4">
        <v>36.529347826086962</v>
      </c>
      <c r="S379" s="4">
        <v>0</v>
      </c>
      <c r="T379" s="11">
        <v>0</v>
      </c>
      <c r="U379" s="4">
        <v>5.5652173913043477</v>
      </c>
      <c r="V379" s="4">
        <v>0</v>
      </c>
      <c r="W379" s="11">
        <v>0</v>
      </c>
      <c r="X379" s="4">
        <v>91.801195652173917</v>
      </c>
      <c r="Y379" s="4">
        <v>2.4044565217391307</v>
      </c>
      <c r="Z379" s="11">
        <v>2.6191995699591866E-2</v>
      </c>
      <c r="AA379" s="4">
        <v>3.9750000000000001</v>
      </c>
      <c r="AB379" s="4">
        <v>0</v>
      </c>
      <c r="AC379" s="11">
        <v>0</v>
      </c>
      <c r="AD379" s="4">
        <v>151.9075</v>
      </c>
      <c r="AE379" s="4">
        <v>9.8020652173913057</v>
      </c>
      <c r="AF379" s="11">
        <v>6.4526538962140154E-2</v>
      </c>
      <c r="AG379" s="4">
        <v>43.358695652173921</v>
      </c>
      <c r="AH379" s="4">
        <v>0</v>
      </c>
      <c r="AI379" s="11">
        <v>0</v>
      </c>
      <c r="AJ379" s="4">
        <v>0</v>
      </c>
      <c r="AK379" s="4">
        <v>0</v>
      </c>
      <c r="AL379" s="11" t="s">
        <v>798</v>
      </c>
      <c r="AM379" s="1">
        <v>235528</v>
      </c>
      <c r="AN379" s="1">
        <v>5</v>
      </c>
      <c r="AX379"/>
      <c r="AY379"/>
    </row>
    <row r="380" spans="1:51" x14ac:dyDescent="0.25">
      <c r="A380" t="s">
        <v>433</v>
      </c>
      <c r="B380" t="s">
        <v>369</v>
      </c>
      <c r="C380" t="s">
        <v>610</v>
      </c>
      <c r="D380" t="s">
        <v>507</v>
      </c>
      <c r="E380" s="4">
        <v>61.771739130434781</v>
      </c>
      <c r="F380" s="4">
        <v>208.20630434782606</v>
      </c>
      <c r="G380" s="4">
        <v>0</v>
      </c>
      <c r="H380" s="11">
        <v>0</v>
      </c>
      <c r="I380" s="4">
        <v>199.15739130434781</v>
      </c>
      <c r="J380" s="4">
        <v>0</v>
      </c>
      <c r="K380" s="11">
        <v>0</v>
      </c>
      <c r="L380" s="4">
        <v>35.244239130434771</v>
      </c>
      <c r="M380" s="4">
        <v>0</v>
      </c>
      <c r="N380" s="11">
        <v>0</v>
      </c>
      <c r="O380" s="4">
        <v>27.49967391304347</v>
      </c>
      <c r="P380" s="4">
        <v>0</v>
      </c>
      <c r="Q380" s="9">
        <v>0</v>
      </c>
      <c r="R380" s="4">
        <v>7.2228260869565215</v>
      </c>
      <c r="S380" s="4">
        <v>0</v>
      </c>
      <c r="T380" s="11">
        <v>0</v>
      </c>
      <c r="U380" s="4">
        <v>0.52173913043478259</v>
      </c>
      <c r="V380" s="4">
        <v>0</v>
      </c>
      <c r="W380" s="11">
        <v>0</v>
      </c>
      <c r="X380" s="4">
        <v>39.241086956521755</v>
      </c>
      <c r="Y380" s="4">
        <v>0</v>
      </c>
      <c r="Z380" s="11">
        <v>0</v>
      </c>
      <c r="AA380" s="4">
        <v>1.3043478260869565</v>
      </c>
      <c r="AB380" s="4">
        <v>0</v>
      </c>
      <c r="AC380" s="11">
        <v>0</v>
      </c>
      <c r="AD380" s="4">
        <v>129.42456521739129</v>
      </c>
      <c r="AE380" s="4">
        <v>0</v>
      </c>
      <c r="AF380" s="11">
        <v>0</v>
      </c>
      <c r="AG380" s="4">
        <v>2.9920652173913043</v>
      </c>
      <c r="AH380" s="4">
        <v>0</v>
      </c>
      <c r="AI380" s="11">
        <v>0</v>
      </c>
      <c r="AJ380" s="4">
        <v>0</v>
      </c>
      <c r="AK380" s="4">
        <v>0</v>
      </c>
      <c r="AL380" s="11" t="s">
        <v>798</v>
      </c>
      <c r="AM380" s="1">
        <v>235654</v>
      </c>
      <c r="AN380" s="1">
        <v>5</v>
      </c>
      <c r="AX380"/>
      <c r="AY380"/>
    </row>
    <row r="381" spans="1:51" x14ac:dyDescent="0.25">
      <c r="A381" t="s">
        <v>433</v>
      </c>
      <c r="B381" t="s">
        <v>383</v>
      </c>
      <c r="C381" t="s">
        <v>644</v>
      </c>
      <c r="D381" t="s">
        <v>475</v>
      </c>
      <c r="E381" s="4">
        <v>58.989130434782609</v>
      </c>
      <c r="F381" s="4">
        <v>179.48554347826089</v>
      </c>
      <c r="G381" s="4">
        <v>0</v>
      </c>
      <c r="H381" s="11">
        <v>0</v>
      </c>
      <c r="I381" s="4">
        <v>163.13782608695655</v>
      </c>
      <c r="J381" s="4">
        <v>0</v>
      </c>
      <c r="K381" s="11">
        <v>0</v>
      </c>
      <c r="L381" s="4">
        <v>39.642500000000005</v>
      </c>
      <c r="M381" s="4">
        <v>0</v>
      </c>
      <c r="N381" s="11">
        <v>0</v>
      </c>
      <c r="O381" s="4">
        <v>30.022065217391312</v>
      </c>
      <c r="P381" s="4">
        <v>0</v>
      </c>
      <c r="Q381" s="9">
        <v>0</v>
      </c>
      <c r="R381" s="4">
        <v>5.6258695652173909</v>
      </c>
      <c r="S381" s="4">
        <v>0</v>
      </c>
      <c r="T381" s="11">
        <v>0</v>
      </c>
      <c r="U381" s="4">
        <v>3.9945652173913042</v>
      </c>
      <c r="V381" s="4">
        <v>0</v>
      </c>
      <c r="W381" s="11">
        <v>0</v>
      </c>
      <c r="X381" s="4">
        <v>45.456847826086964</v>
      </c>
      <c r="Y381" s="4">
        <v>0</v>
      </c>
      <c r="Z381" s="11">
        <v>0</v>
      </c>
      <c r="AA381" s="4">
        <v>6.7272826086956519</v>
      </c>
      <c r="AB381" s="4">
        <v>0</v>
      </c>
      <c r="AC381" s="11">
        <v>0</v>
      </c>
      <c r="AD381" s="4">
        <v>87.153369565217403</v>
      </c>
      <c r="AE381" s="4">
        <v>0</v>
      </c>
      <c r="AF381" s="11">
        <v>0</v>
      </c>
      <c r="AG381" s="4">
        <v>0.50554347826086965</v>
      </c>
      <c r="AH381" s="4">
        <v>0</v>
      </c>
      <c r="AI381" s="11">
        <v>0</v>
      </c>
      <c r="AJ381" s="4">
        <v>0</v>
      </c>
      <c r="AK381" s="4">
        <v>0</v>
      </c>
      <c r="AL381" s="11" t="s">
        <v>798</v>
      </c>
      <c r="AM381" s="1">
        <v>235700</v>
      </c>
      <c r="AN381" s="1">
        <v>5</v>
      </c>
      <c r="AX381"/>
      <c r="AY381"/>
    </row>
    <row r="382" spans="1:51" x14ac:dyDescent="0.25">
      <c r="A382" t="s">
        <v>433</v>
      </c>
      <c r="B382" t="s">
        <v>390</v>
      </c>
      <c r="C382" t="s">
        <v>668</v>
      </c>
      <c r="D382" t="s">
        <v>476</v>
      </c>
      <c r="E382" s="4">
        <v>50.228260869565219</v>
      </c>
      <c r="F382" s="4">
        <v>185.83858695652179</v>
      </c>
      <c r="G382" s="4">
        <v>0</v>
      </c>
      <c r="H382" s="11">
        <v>0</v>
      </c>
      <c r="I382" s="4">
        <v>159.53228260869571</v>
      </c>
      <c r="J382" s="4">
        <v>0</v>
      </c>
      <c r="K382" s="11">
        <v>0</v>
      </c>
      <c r="L382" s="4">
        <v>89.851847826086981</v>
      </c>
      <c r="M382" s="4">
        <v>0</v>
      </c>
      <c r="N382" s="11">
        <v>0</v>
      </c>
      <c r="O382" s="4">
        <v>69.739347826086984</v>
      </c>
      <c r="P382" s="4">
        <v>0</v>
      </c>
      <c r="Q382" s="9">
        <v>0</v>
      </c>
      <c r="R382" s="4">
        <v>15.547282608695653</v>
      </c>
      <c r="S382" s="4">
        <v>0</v>
      </c>
      <c r="T382" s="11">
        <v>0</v>
      </c>
      <c r="U382" s="4">
        <v>4.5652173913043477</v>
      </c>
      <c r="V382" s="4">
        <v>0</v>
      </c>
      <c r="W382" s="11">
        <v>0</v>
      </c>
      <c r="X382" s="4">
        <v>12.224456521739134</v>
      </c>
      <c r="Y382" s="4">
        <v>0</v>
      </c>
      <c r="Z382" s="11">
        <v>0</v>
      </c>
      <c r="AA382" s="4">
        <v>6.1938043478260898</v>
      </c>
      <c r="AB382" s="4">
        <v>0</v>
      </c>
      <c r="AC382" s="11">
        <v>0</v>
      </c>
      <c r="AD382" s="4">
        <v>77.0502173913044</v>
      </c>
      <c r="AE382" s="4">
        <v>0</v>
      </c>
      <c r="AF382" s="11">
        <v>0</v>
      </c>
      <c r="AG382" s="4">
        <v>0.51826086956521744</v>
      </c>
      <c r="AH382" s="4">
        <v>0</v>
      </c>
      <c r="AI382" s="11">
        <v>0</v>
      </c>
      <c r="AJ382" s="4">
        <v>0</v>
      </c>
      <c r="AK382" s="4">
        <v>0</v>
      </c>
      <c r="AL382" s="11" t="s">
        <v>798</v>
      </c>
      <c r="AM382" s="1">
        <v>235707</v>
      </c>
      <c r="AN382" s="1">
        <v>5</v>
      </c>
      <c r="AX382"/>
      <c r="AY382"/>
    </row>
    <row r="383" spans="1:51" x14ac:dyDescent="0.25">
      <c r="A383" t="s">
        <v>433</v>
      </c>
      <c r="B383" t="s">
        <v>384</v>
      </c>
      <c r="C383" t="s">
        <v>593</v>
      </c>
      <c r="D383" t="s">
        <v>491</v>
      </c>
      <c r="E383" s="4">
        <v>62.967391304347828</v>
      </c>
      <c r="F383" s="4">
        <v>227.4861956521739</v>
      </c>
      <c r="G383" s="4">
        <v>0</v>
      </c>
      <c r="H383" s="11">
        <v>0</v>
      </c>
      <c r="I383" s="4">
        <v>198.78684782608698</v>
      </c>
      <c r="J383" s="4">
        <v>0</v>
      </c>
      <c r="K383" s="11">
        <v>0</v>
      </c>
      <c r="L383" s="4">
        <v>96.455760869565211</v>
      </c>
      <c r="M383" s="4">
        <v>0</v>
      </c>
      <c r="N383" s="11">
        <v>0</v>
      </c>
      <c r="O383" s="4">
        <v>68.296195652173907</v>
      </c>
      <c r="P383" s="4">
        <v>0</v>
      </c>
      <c r="Q383" s="9">
        <v>0</v>
      </c>
      <c r="R383" s="4">
        <v>23.186739130434784</v>
      </c>
      <c r="S383" s="4">
        <v>0</v>
      </c>
      <c r="T383" s="11">
        <v>0</v>
      </c>
      <c r="U383" s="4">
        <v>4.9728260869565215</v>
      </c>
      <c r="V383" s="4">
        <v>0</v>
      </c>
      <c r="W383" s="11">
        <v>0</v>
      </c>
      <c r="X383" s="4">
        <v>27.049130434782608</v>
      </c>
      <c r="Y383" s="4">
        <v>0</v>
      </c>
      <c r="Z383" s="11">
        <v>0</v>
      </c>
      <c r="AA383" s="4">
        <v>0.53978260869565209</v>
      </c>
      <c r="AB383" s="4">
        <v>0</v>
      </c>
      <c r="AC383" s="11">
        <v>0</v>
      </c>
      <c r="AD383" s="4">
        <v>92.010869565217405</v>
      </c>
      <c r="AE383" s="4">
        <v>0</v>
      </c>
      <c r="AF383" s="11">
        <v>0</v>
      </c>
      <c r="AG383" s="4">
        <v>11.430652173913042</v>
      </c>
      <c r="AH383" s="4">
        <v>0</v>
      </c>
      <c r="AI383" s="11">
        <v>0</v>
      </c>
      <c r="AJ383" s="4">
        <v>0</v>
      </c>
      <c r="AK383" s="4">
        <v>0</v>
      </c>
      <c r="AL383" s="11" t="s">
        <v>798</v>
      </c>
      <c r="AM383" s="1">
        <v>235701</v>
      </c>
      <c r="AN383" s="1">
        <v>5</v>
      </c>
      <c r="AX383"/>
      <c r="AY383"/>
    </row>
    <row r="384" spans="1:51" x14ac:dyDescent="0.25">
      <c r="A384" t="s">
        <v>433</v>
      </c>
      <c r="B384" t="s">
        <v>12</v>
      </c>
      <c r="C384" t="s">
        <v>590</v>
      </c>
      <c r="D384" t="s">
        <v>489</v>
      </c>
      <c r="E384" s="4">
        <v>121.67391304347827</v>
      </c>
      <c r="F384" s="4">
        <v>618.13739130434783</v>
      </c>
      <c r="G384" s="4">
        <v>0</v>
      </c>
      <c r="H384" s="11">
        <v>0</v>
      </c>
      <c r="I384" s="4">
        <v>613.5573913043479</v>
      </c>
      <c r="J384" s="4">
        <v>0</v>
      </c>
      <c r="K384" s="11">
        <v>0</v>
      </c>
      <c r="L384" s="4">
        <v>76.294565217391295</v>
      </c>
      <c r="M384" s="4">
        <v>0</v>
      </c>
      <c r="N384" s="11">
        <v>0</v>
      </c>
      <c r="O384" s="4">
        <v>71.714565217391296</v>
      </c>
      <c r="P384" s="4">
        <v>0</v>
      </c>
      <c r="Q384" s="9">
        <v>0</v>
      </c>
      <c r="R384" s="4">
        <v>0</v>
      </c>
      <c r="S384" s="4">
        <v>0</v>
      </c>
      <c r="T384" s="11" t="s">
        <v>798</v>
      </c>
      <c r="U384" s="4">
        <v>4.58</v>
      </c>
      <c r="V384" s="4">
        <v>0</v>
      </c>
      <c r="W384" s="11">
        <v>0</v>
      </c>
      <c r="X384" s="4">
        <v>79.87173913043479</v>
      </c>
      <c r="Y384" s="4">
        <v>0</v>
      </c>
      <c r="Z384" s="11">
        <v>0</v>
      </c>
      <c r="AA384" s="4">
        <v>0</v>
      </c>
      <c r="AB384" s="4">
        <v>0</v>
      </c>
      <c r="AC384" s="11" t="s">
        <v>798</v>
      </c>
      <c r="AD384" s="4">
        <v>461.97108695652179</v>
      </c>
      <c r="AE384" s="4">
        <v>0</v>
      </c>
      <c r="AF384" s="11">
        <v>0</v>
      </c>
      <c r="AG384" s="4">
        <v>0</v>
      </c>
      <c r="AH384" s="4">
        <v>0</v>
      </c>
      <c r="AI384" s="11" t="s">
        <v>798</v>
      </c>
      <c r="AJ384" s="4">
        <v>0</v>
      </c>
      <c r="AK384" s="4">
        <v>0</v>
      </c>
      <c r="AL384" s="11" t="s">
        <v>798</v>
      </c>
      <c r="AM384" s="1">
        <v>235009</v>
      </c>
      <c r="AN384" s="1">
        <v>5</v>
      </c>
      <c r="AX384"/>
      <c r="AY384"/>
    </row>
    <row r="385" spans="1:51" x14ac:dyDescent="0.25">
      <c r="A385" t="s">
        <v>433</v>
      </c>
      <c r="B385" t="s">
        <v>52</v>
      </c>
      <c r="C385" t="s">
        <v>618</v>
      </c>
      <c r="D385" t="s">
        <v>514</v>
      </c>
      <c r="E385" s="4">
        <v>126.39130434782609</v>
      </c>
      <c r="F385" s="4">
        <v>677.35326086956525</v>
      </c>
      <c r="G385" s="4">
        <v>0</v>
      </c>
      <c r="H385" s="11">
        <v>0</v>
      </c>
      <c r="I385" s="4">
        <v>623.04891304347825</v>
      </c>
      <c r="J385" s="4">
        <v>0</v>
      </c>
      <c r="K385" s="11">
        <v>0</v>
      </c>
      <c r="L385" s="4">
        <v>129.6358695652174</v>
      </c>
      <c r="M385" s="4">
        <v>0</v>
      </c>
      <c r="N385" s="11">
        <v>0</v>
      </c>
      <c r="O385" s="4">
        <v>87.519021739130437</v>
      </c>
      <c r="P385" s="4">
        <v>0</v>
      </c>
      <c r="Q385" s="9">
        <v>0</v>
      </c>
      <c r="R385" s="4">
        <v>37.160326086956523</v>
      </c>
      <c r="S385" s="4">
        <v>0</v>
      </c>
      <c r="T385" s="11">
        <v>0</v>
      </c>
      <c r="U385" s="4">
        <v>4.9565217391304346</v>
      </c>
      <c r="V385" s="4">
        <v>0</v>
      </c>
      <c r="W385" s="11">
        <v>0</v>
      </c>
      <c r="X385" s="4">
        <v>120.99184782608695</v>
      </c>
      <c r="Y385" s="4">
        <v>0</v>
      </c>
      <c r="Z385" s="11">
        <v>0</v>
      </c>
      <c r="AA385" s="4">
        <v>12.1875</v>
      </c>
      <c r="AB385" s="4">
        <v>0</v>
      </c>
      <c r="AC385" s="11">
        <v>0</v>
      </c>
      <c r="AD385" s="4">
        <v>414.53804347826087</v>
      </c>
      <c r="AE385" s="4">
        <v>0</v>
      </c>
      <c r="AF385" s="11">
        <v>0</v>
      </c>
      <c r="AG385" s="4">
        <v>0</v>
      </c>
      <c r="AH385" s="4">
        <v>0</v>
      </c>
      <c r="AI385" s="11" t="s">
        <v>798</v>
      </c>
      <c r="AJ385" s="4">
        <v>0</v>
      </c>
      <c r="AK385" s="4">
        <v>0</v>
      </c>
      <c r="AL385" s="11" t="s">
        <v>798</v>
      </c>
      <c r="AM385" s="1">
        <v>235089</v>
      </c>
      <c r="AN385" s="1">
        <v>5</v>
      </c>
      <c r="AX385"/>
      <c r="AY385"/>
    </row>
    <row r="386" spans="1:51" x14ac:dyDescent="0.25">
      <c r="A386" t="s">
        <v>433</v>
      </c>
      <c r="B386" t="s">
        <v>364</v>
      </c>
      <c r="C386" t="s">
        <v>601</v>
      </c>
      <c r="D386" t="s">
        <v>470</v>
      </c>
      <c r="E386" s="4">
        <v>16.054347826086957</v>
      </c>
      <c r="F386" s="4">
        <v>106.12717391304346</v>
      </c>
      <c r="G386" s="4">
        <v>0</v>
      </c>
      <c r="H386" s="11">
        <v>0</v>
      </c>
      <c r="I386" s="4">
        <v>106.12717391304346</v>
      </c>
      <c r="J386" s="4">
        <v>0</v>
      </c>
      <c r="K386" s="11">
        <v>0</v>
      </c>
      <c r="L386" s="4">
        <v>9.0163043478260878</v>
      </c>
      <c r="M386" s="4">
        <v>0</v>
      </c>
      <c r="N386" s="11">
        <v>0</v>
      </c>
      <c r="O386" s="4">
        <v>9.0163043478260878</v>
      </c>
      <c r="P386" s="4">
        <v>0</v>
      </c>
      <c r="Q386" s="9">
        <v>0</v>
      </c>
      <c r="R386" s="4">
        <v>0</v>
      </c>
      <c r="S386" s="4">
        <v>0</v>
      </c>
      <c r="T386" s="11" t="s">
        <v>798</v>
      </c>
      <c r="U386" s="4">
        <v>0</v>
      </c>
      <c r="V386" s="4">
        <v>0</v>
      </c>
      <c r="W386" s="11" t="s">
        <v>798</v>
      </c>
      <c r="X386" s="4">
        <v>17.176630434782609</v>
      </c>
      <c r="Y386" s="4">
        <v>0</v>
      </c>
      <c r="Z386" s="11">
        <v>0</v>
      </c>
      <c r="AA386" s="4">
        <v>0</v>
      </c>
      <c r="AB386" s="4">
        <v>0</v>
      </c>
      <c r="AC386" s="11" t="s">
        <v>798</v>
      </c>
      <c r="AD386" s="4">
        <v>79.934239130434776</v>
      </c>
      <c r="AE386" s="4">
        <v>0</v>
      </c>
      <c r="AF386" s="11">
        <v>0</v>
      </c>
      <c r="AG386" s="4">
        <v>0</v>
      </c>
      <c r="AH386" s="4">
        <v>0</v>
      </c>
      <c r="AI386" s="11" t="s">
        <v>798</v>
      </c>
      <c r="AJ386" s="4">
        <v>0</v>
      </c>
      <c r="AK386" s="4">
        <v>0</v>
      </c>
      <c r="AL386" s="11" t="s">
        <v>798</v>
      </c>
      <c r="AM386" s="1">
        <v>235649</v>
      </c>
      <c r="AN386" s="1">
        <v>5</v>
      </c>
      <c r="AX386"/>
      <c r="AY386"/>
    </row>
    <row r="387" spans="1:51" x14ac:dyDescent="0.25">
      <c r="A387" t="s">
        <v>433</v>
      </c>
      <c r="B387" t="s">
        <v>183</v>
      </c>
      <c r="C387" t="s">
        <v>601</v>
      </c>
      <c r="D387" t="s">
        <v>470</v>
      </c>
      <c r="E387" s="4">
        <v>118.05434782608695</v>
      </c>
      <c r="F387" s="4">
        <v>422.5645652173913</v>
      </c>
      <c r="G387" s="4">
        <v>130.63249999999999</v>
      </c>
      <c r="H387" s="11">
        <v>0.30914210691754335</v>
      </c>
      <c r="I387" s="4">
        <v>404.40967391304349</v>
      </c>
      <c r="J387" s="4">
        <v>130.63249999999999</v>
      </c>
      <c r="K387" s="11">
        <v>0.32302021545629173</v>
      </c>
      <c r="L387" s="4">
        <v>53.521739130434781</v>
      </c>
      <c r="M387" s="4">
        <v>5.9538043478260869</v>
      </c>
      <c r="N387" s="11">
        <v>0.1112408610885459</v>
      </c>
      <c r="O387" s="4">
        <v>35.366847826086953</v>
      </c>
      <c r="P387" s="4">
        <v>5.9538043478260869</v>
      </c>
      <c r="Q387" s="9">
        <v>0.16834421820975798</v>
      </c>
      <c r="R387" s="4">
        <v>13.807065217391305</v>
      </c>
      <c r="S387" s="4">
        <v>0</v>
      </c>
      <c r="T387" s="11">
        <v>0</v>
      </c>
      <c r="U387" s="4">
        <v>4.3478260869565215</v>
      </c>
      <c r="V387" s="4">
        <v>0</v>
      </c>
      <c r="W387" s="11">
        <v>0</v>
      </c>
      <c r="X387" s="4">
        <v>94.062391304347827</v>
      </c>
      <c r="Y387" s="4">
        <v>32.018913043478257</v>
      </c>
      <c r="Z387" s="11">
        <v>0.34040079780534194</v>
      </c>
      <c r="AA387" s="4">
        <v>0</v>
      </c>
      <c r="AB387" s="4">
        <v>0</v>
      </c>
      <c r="AC387" s="11" t="s">
        <v>798</v>
      </c>
      <c r="AD387" s="4">
        <v>272.48043478260871</v>
      </c>
      <c r="AE387" s="4">
        <v>92.659782608695636</v>
      </c>
      <c r="AF387" s="11">
        <v>0.34006031545942661</v>
      </c>
      <c r="AG387" s="4">
        <v>2.5</v>
      </c>
      <c r="AH387" s="4">
        <v>0</v>
      </c>
      <c r="AI387" s="11">
        <v>0</v>
      </c>
      <c r="AJ387" s="4">
        <v>0</v>
      </c>
      <c r="AK387" s="4">
        <v>0</v>
      </c>
      <c r="AL387" s="11" t="s">
        <v>798</v>
      </c>
      <c r="AM387" s="1">
        <v>235377</v>
      </c>
      <c r="AN387" s="1">
        <v>5</v>
      </c>
      <c r="AX387"/>
      <c r="AY387"/>
    </row>
    <row r="388" spans="1:51" x14ac:dyDescent="0.25">
      <c r="A388" t="s">
        <v>433</v>
      </c>
      <c r="B388" t="s">
        <v>105</v>
      </c>
      <c r="C388" t="s">
        <v>542</v>
      </c>
      <c r="D388" t="s">
        <v>463</v>
      </c>
      <c r="E388" s="4">
        <v>26.771739130434781</v>
      </c>
      <c r="F388" s="4">
        <v>174.26858695652172</v>
      </c>
      <c r="G388" s="4">
        <v>0</v>
      </c>
      <c r="H388" s="11">
        <v>0</v>
      </c>
      <c r="I388" s="4">
        <v>157.8528260869565</v>
      </c>
      <c r="J388" s="4">
        <v>0</v>
      </c>
      <c r="K388" s="11">
        <v>0</v>
      </c>
      <c r="L388" s="4">
        <v>48.073260869565232</v>
      </c>
      <c r="M388" s="4">
        <v>0</v>
      </c>
      <c r="N388" s="11">
        <v>0</v>
      </c>
      <c r="O388" s="4">
        <v>31.657500000000013</v>
      </c>
      <c r="P388" s="4">
        <v>0</v>
      </c>
      <c r="Q388" s="9">
        <v>0</v>
      </c>
      <c r="R388" s="4">
        <v>12.086956521739131</v>
      </c>
      <c r="S388" s="4">
        <v>0</v>
      </c>
      <c r="T388" s="11">
        <v>0</v>
      </c>
      <c r="U388" s="4">
        <v>4.3288043478260869</v>
      </c>
      <c r="V388" s="4">
        <v>0</v>
      </c>
      <c r="W388" s="11">
        <v>0</v>
      </c>
      <c r="X388" s="4">
        <v>18.206521739130434</v>
      </c>
      <c r="Y388" s="4">
        <v>0</v>
      </c>
      <c r="Z388" s="11">
        <v>0</v>
      </c>
      <c r="AA388" s="4">
        <v>0</v>
      </c>
      <c r="AB388" s="4">
        <v>0</v>
      </c>
      <c r="AC388" s="11" t="s">
        <v>798</v>
      </c>
      <c r="AD388" s="4">
        <v>92.080217391304316</v>
      </c>
      <c r="AE388" s="4">
        <v>0</v>
      </c>
      <c r="AF388" s="11">
        <v>0</v>
      </c>
      <c r="AG388" s="4">
        <v>15.908586956521741</v>
      </c>
      <c r="AH388" s="4">
        <v>0</v>
      </c>
      <c r="AI388" s="11">
        <v>0</v>
      </c>
      <c r="AJ388" s="4">
        <v>0</v>
      </c>
      <c r="AK388" s="4">
        <v>0</v>
      </c>
      <c r="AL388" s="11" t="s">
        <v>798</v>
      </c>
      <c r="AM388" s="1">
        <v>235254</v>
      </c>
      <c r="AN388" s="1">
        <v>5</v>
      </c>
      <c r="AX388"/>
      <c r="AY388"/>
    </row>
    <row r="389" spans="1:51" x14ac:dyDescent="0.25">
      <c r="A389" t="s">
        <v>433</v>
      </c>
      <c r="B389" t="s">
        <v>381</v>
      </c>
      <c r="C389" t="s">
        <v>668</v>
      </c>
      <c r="D389" t="s">
        <v>476</v>
      </c>
      <c r="E389" s="4">
        <v>63.826086956521742</v>
      </c>
      <c r="F389" s="4">
        <v>185.58586956521739</v>
      </c>
      <c r="G389" s="4">
        <v>58.795108695652175</v>
      </c>
      <c r="H389" s="11">
        <v>0.31680811062498904</v>
      </c>
      <c r="I389" s="4">
        <v>161.08586956521739</v>
      </c>
      <c r="J389" s="4">
        <v>58.795108695652175</v>
      </c>
      <c r="K389" s="11">
        <v>0.36499234137882169</v>
      </c>
      <c r="L389" s="4">
        <v>66.043478260869563</v>
      </c>
      <c r="M389" s="4">
        <v>7.4184782608695654</v>
      </c>
      <c r="N389" s="11">
        <v>0.11232718894009218</v>
      </c>
      <c r="O389" s="4">
        <v>41.543478260869563</v>
      </c>
      <c r="P389" s="4">
        <v>7.4184782608695654</v>
      </c>
      <c r="Q389" s="9">
        <v>0.17857142857142858</v>
      </c>
      <c r="R389" s="4">
        <v>18.673913043478262</v>
      </c>
      <c r="S389" s="4">
        <v>0</v>
      </c>
      <c r="T389" s="11">
        <v>0</v>
      </c>
      <c r="U389" s="4">
        <v>5.8260869565217392</v>
      </c>
      <c r="V389" s="4">
        <v>0</v>
      </c>
      <c r="W389" s="11">
        <v>0</v>
      </c>
      <c r="X389" s="4">
        <v>45.284239130434777</v>
      </c>
      <c r="Y389" s="4">
        <v>23.765217391304351</v>
      </c>
      <c r="Z389" s="11">
        <v>0.52480107533334142</v>
      </c>
      <c r="AA389" s="4">
        <v>0</v>
      </c>
      <c r="AB389" s="4">
        <v>0</v>
      </c>
      <c r="AC389" s="11" t="s">
        <v>798</v>
      </c>
      <c r="AD389" s="4">
        <v>70.067934782608702</v>
      </c>
      <c r="AE389" s="4">
        <v>27.529891304347824</v>
      </c>
      <c r="AF389" s="11">
        <v>0.39290285049447349</v>
      </c>
      <c r="AG389" s="4">
        <v>4.1902173913043477</v>
      </c>
      <c r="AH389" s="4">
        <v>8.1521739130434784E-2</v>
      </c>
      <c r="AI389" s="11">
        <v>1.9455252918287938E-2</v>
      </c>
      <c r="AJ389" s="4">
        <v>0</v>
      </c>
      <c r="AK389" s="4">
        <v>0</v>
      </c>
      <c r="AL389" s="11" t="s">
        <v>798</v>
      </c>
      <c r="AM389" s="1">
        <v>235668</v>
      </c>
      <c r="AN389" s="1">
        <v>5</v>
      </c>
      <c r="AX389"/>
      <c r="AY389"/>
    </row>
    <row r="390" spans="1:51" x14ac:dyDescent="0.25">
      <c r="A390" t="s">
        <v>433</v>
      </c>
      <c r="B390" t="s">
        <v>406</v>
      </c>
      <c r="C390" t="s">
        <v>700</v>
      </c>
      <c r="D390" t="s">
        <v>501</v>
      </c>
      <c r="E390" s="4">
        <v>56.423913043478258</v>
      </c>
      <c r="F390" s="4">
        <v>202.13858695652175</v>
      </c>
      <c r="G390" s="4">
        <v>68.793478260869563</v>
      </c>
      <c r="H390" s="11">
        <v>0.34032828316775776</v>
      </c>
      <c r="I390" s="4">
        <v>185.90760869565219</v>
      </c>
      <c r="J390" s="4">
        <v>68.793478260869563</v>
      </c>
      <c r="K390" s="11">
        <v>0.3700412196334083</v>
      </c>
      <c r="L390" s="4">
        <v>56.741847826086953</v>
      </c>
      <c r="M390" s="4">
        <v>10.152173913043478</v>
      </c>
      <c r="N390" s="11">
        <v>0.17891863416503043</v>
      </c>
      <c r="O390" s="4">
        <v>40.510869565217391</v>
      </c>
      <c r="P390" s="4">
        <v>10.152173913043478</v>
      </c>
      <c r="Q390" s="9">
        <v>0.25060370270995441</v>
      </c>
      <c r="R390" s="4">
        <v>10.741847826086957</v>
      </c>
      <c r="S390" s="4">
        <v>0</v>
      </c>
      <c r="T390" s="11">
        <v>0</v>
      </c>
      <c r="U390" s="4">
        <v>5.4891304347826084</v>
      </c>
      <c r="V390" s="4">
        <v>0</v>
      </c>
      <c r="W390" s="11">
        <v>0</v>
      </c>
      <c r="X390" s="4">
        <v>71.633152173913047</v>
      </c>
      <c r="Y390" s="4">
        <v>38.206521739130437</v>
      </c>
      <c r="Z390" s="11">
        <v>0.53336368119570576</v>
      </c>
      <c r="AA390" s="4">
        <v>0</v>
      </c>
      <c r="AB390" s="4">
        <v>0</v>
      </c>
      <c r="AC390" s="11" t="s">
        <v>798</v>
      </c>
      <c r="AD390" s="4">
        <v>54.445652173913047</v>
      </c>
      <c r="AE390" s="4">
        <v>20.434782608695652</v>
      </c>
      <c r="AF390" s="11">
        <v>0.375324416051108</v>
      </c>
      <c r="AG390" s="4">
        <v>19.317934782608695</v>
      </c>
      <c r="AH390" s="4">
        <v>0</v>
      </c>
      <c r="AI390" s="11">
        <v>0</v>
      </c>
      <c r="AJ390" s="4">
        <v>0</v>
      </c>
      <c r="AK390" s="4">
        <v>0</v>
      </c>
      <c r="AL390" s="11" t="s">
        <v>798</v>
      </c>
      <c r="AM390" s="1">
        <v>235726</v>
      </c>
      <c r="AN390" s="1">
        <v>5</v>
      </c>
      <c r="AX390"/>
      <c r="AY390"/>
    </row>
    <row r="391" spans="1:51" x14ac:dyDescent="0.25">
      <c r="A391" t="s">
        <v>433</v>
      </c>
      <c r="B391" t="s">
        <v>396</v>
      </c>
      <c r="C391" t="s">
        <v>706</v>
      </c>
      <c r="D391" t="s">
        <v>516</v>
      </c>
      <c r="E391" s="4">
        <v>56.967391304347828</v>
      </c>
      <c r="F391" s="4">
        <v>197.46630434782608</v>
      </c>
      <c r="G391" s="4">
        <v>16.273369565217394</v>
      </c>
      <c r="H391" s="11">
        <v>8.2410868117290245E-2</v>
      </c>
      <c r="I391" s="4">
        <v>173.49347826086958</v>
      </c>
      <c r="J391" s="4">
        <v>15.577717391304349</v>
      </c>
      <c r="K391" s="11">
        <v>8.9788489731477183E-2</v>
      </c>
      <c r="L391" s="4">
        <v>48.486413043478265</v>
      </c>
      <c r="M391" s="4">
        <v>0.69565217391304346</v>
      </c>
      <c r="N391" s="11">
        <v>1.4347363111584374E-2</v>
      </c>
      <c r="O391" s="4">
        <v>26.497282608695652</v>
      </c>
      <c r="P391" s="4">
        <v>0</v>
      </c>
      <c r="Q391" s="9">
        <v>0</v>
      </c>
      <c r="R391" s="4">
        <v>15.239130434782609</v>
      </c>
      <c r="S391" s="4">
        <v>0.69565217391304346</v>
      </c>
      <c r="T391" s="11">
        <v>4.5649072753209695E-2</v>
      </c>
      <c r="U391" s="4">
        <v>6.75</v>
      </c>
      <c r="V391" s="4">
        <v>0</v>
      </c>
      <c r="W391" s="11">
        <v>0</v>
      </c>
      <c r="X391" s="4">
        <v>37.838586956521738</v>
      </c>
      <c r="Y391" s="4">
        <v>14.85217391304348</v>
      </c>
      <c r="Z391" s="11">
        <v>0.39251396808525923</v>
      </c>
      <c r="AA391" s="4">
        <v>1.9836956521739131</v>
      </c>
      <c r="AB391" s="4">
        <v>0</v>
      </c>
      <c r="AC391" s="11">
        <v>0</v>
      </c>
      <c r="AD391" s="4">
        <v>52.972826086956523</v>
      </c>
      <c r="AE391" s="4">
        <v>0.72554347826086951</v>
      </c>
      <c r="AF391" s="11">
        <v>1.3696522006771314E-2</v>
      </c>
      <c r="AG391" s="4">
        <v>56.184782608695649</v>
      </c>
      <c r="AH391" s="4">
        <v>0</v>
      </c>
      <c r="AI391" s="11">
        <v>0</v>
      </c>
      <c r="AJ391" s="4">
        <v>0</v>
      </c>
      <c r="AK391" s="4">
        <v>0</v>
      </c>
      <c r="AL391" s="11" t="s">
        <v>798</v>
      </c>
      <c r="AM391" s="1">
        <v>235715</v>
      </c>
      <c r="AN391" s="1">
        <v>5</v>
      </c>
      <c r="AX391"/>
      <c r="AY391"/>
    </row>
    <row r="392" spans="1:51" x14ac:dyDescent="0.25">
      <c r="A392" t="s">
        <v>433</v>
      </c>
      <c r="B392" t="s">
        <v>68</v>
      </c>
      <c r="C392" t="s">
        <v>627</v>
      </c>
      <c r="D392" t="s">
        <v>516</v>
      </c>
      <c r="E392" s="4">
        <v>66.902173913043484</v>
      </c>
      <c r="F392" s="4">
        <v>235.54347826086956</v>
      </c>
      <c r="G392" s="4">
        <v>45.046195652173914</v>
      </c>
      <c r="H392" s="11">
        <v>0.19124365482233502</v>
      </c>
      <c r="I392" s="4">
        <v>219.05978260869566</v>
      </c>
      <c r="J392" s="4">
        <v>45.046195652173914</v>
      </c>
      <c r="K392" s="11">
        <v>0.20563425707693453</v>
      </c>
      <c r="L392" s="4">
        <v>52.472826086956523</v>
      </c>
      <c r="M392" s="4">
        <v>0</v>
      </c>
      <c r="N392" s="11">
        <v>0</v>
      </c>
      <c r="O392" s="4">
        <v>35.989130434782609</v>
      </c>
      <c r="P392" s="4">
        <v>0</v>
      </c>
      <c r="Q392" s="9">
        <v>0</v>
      </c>
      <c r="R392" s="4">
        <v>11.788043478260869</v>
      </c>
      <c r="S392" s="4">
        <v>0</v>
      </c>
      <c r="T392" s="11">
        <v>0</v>
      </c>
      <c r="U392" s="4">
        <v>4.6956521739130439</v>
      </c>
      <c r="V392" s="4">
        <v>0</v>
      </c>
      <c r="W392" s="11">
        <v>0</v>
      </c>
      <c r="X392" s="4">
        <v>38.377717391304351</v>
      </c>
      <c r="Y392" s="4">
        <v>1.7228260869565217</v>
      </c>
      <c r="Z392" s="11">
        <v>4.4891312044183243E-2</v>
      </c>
      <c r="AA392" s="4">
        <v>0</v>
      </c>
      <c r="AB392" s="4">
        <v>0</v>
      </c>
      <c r="AC392" s="11" t="s">
        <v>798</v>
      </c>
      <c r="AD392" s="4">
        <v>144.69293478260869</v>
      </c>
      <c r="AE392" s="4">
        <v>43.323369565217391</v>
      </c>
      <c r="AF392" s="11">
        <v>0.29941592953593632</v>
      </c>
      <c r="AG392" s="4">
        <v>0</v>
      </c>
      <c r="AH392" s="4">
        <v>0</v>
      </c>
      <c r="AI392" s="11" t="s">
        <v>798</v>
      </c>
      <c r="AJ392" s="4">
        <v>0</v>
      </c>
      <c r="AK392" s="4">
        <v>0</v>
      </c>
      <c r="AL392" s="11" t="s">
        <v>798</v>
      </c>
      <c r="AM392" s="1">
        <v>235171</v>
      </c>
      <c r="AN392" s="1">
        <v>5</v>
      </c>
      <c r="AX392"/>
      <c r="AY392"/>
    </row>
    <row r="393" spans="1:51" x14ac:dyDescent="0.25">
      <c r="A393" t="s">
        <v>433</v>
      </c>
      <c r="B393" t="s">
        <v>385</v>
      </c>
      <c r="C393" t="s">
        <v>717</v>
      </c>
      <c r="D393" t="s">
        <v>501</v>
      </c>
      <c r="E393" s="4">
        <v>67.673913043478265</v>
      </c>
      <c r="F393" s="4">
        <v>257.67391304347825</v>
      </c>
      <c r="G393" s="4">
        <v>64.423913043478265</v>
      </c>
      <c r="H393" s="11">
        <v>0.25002109170674092</v>
      </c>
      <c r="I393" s="4">
        <v>227.08695652173913</v>
      </c>
      <c r="J393" s="4">
        <v>64.423913043478265</v>
      </c>
      <c r="K393" s="11">
        <v>0.28369710894122152</v>
      </c>
      <c r="L393" s="4">
        <v>63.874999999999993</v>
      </c>
      <c r="M393" s="4">
        <v>0</v>
      </c>
      <c r="N393" s="11">
        <v>0</v>
      </c>
      <c r="O393" s="4">
        <v>33.288043478260867</v>
      </c>
      <c r="P393" s="4">
        <v>0</v>
      </c>
      <c r="Q393" s="9">
        <v>0</v>
      </c>
      <c r="R393" s="4">
        <v>22.673913043478262</v>
      </c>
      <c r="S393" s="4">
        <v>0</v>
      </c>
      <c r="T393" s="11">
        <v>0</v>
      </c>
      <c r="U393" s="4">
        <v>7.9130434782608692</v>
      </c>
      <c r="V393" s="4">
        <v>0</v>
      </c>
      <c r="W393" s="11">
        <v>0</v>
      </c>
      <c r="X393" s="4">
        <v>81.809782608695656</v>
      </c>
      <c r="Y393" s="4">
        <v>36.817934782608695</v>
      </c>
      <c r="Z393" s="11">
        <v>0.45004318076131</v>
      </c>
      <c r="AA393" s="4">
        <v>0</v>
      </c>
      <c r="AB393" s="4">
        <v>0</v>
      </c>
      <c r="AC393" s="11" t="s">
        <v>798</v>
      </c>
      <c r="AD393" s="4">
        <v>80.105978260869563</v>
      </c>
      <c r="AE393" s="4">
        <v>25.182065217391305</v>
      </c>
      <c r="AF393" s="11">
        <v>0.31435937446996171</v>
      </c>
      <c r="AG393" s="4">
        <v>31.883152173913043</v>
      </c>
      <c r="AH393" s="4">
        <v>2.4239130434782608</v>
      </c>
      <c r="AI393" s="11">
        <v>7.6024887070655411E-2</v>
      </c>
      <c r="AJ393" s="4">
        <v>0</v>
      </c>
      <c r="AK393" s="4">
        <v>0</v>
      </c>
      <c r="AL393" s="11" t="s">
        <v>798</v>
      </c>
      <c r="AM393" s="1">
        <v>235702</v>
      </c>
      <c r="AN393" s="1">
        <v>5</v>
      </c>
      <c r="AX393"/>
      <c r="AY393"/>
    </row>
    <row r="394" spans="1:51" x14ac:dyDescent="0.25">
      <c r="A394" t="s">
        <v>433</v>
      </c>
      <c r="B394" t="s">
        <v>400</v>
      </c>
      <c r="C394" t="s">
        <v>747</v>
      </c>
      <c r="D394" t="s">
        <v>476</v>
      </c>
      <c r="E394" s="4">
        <v>84.913043478260875</v>
      </c>
      <c r="F394" s="4">
        <v>246.28260869565219</v>
      </c>
      <c r="G394" s="4">
        <v>104.11141304347827</v>
      </c>
      <c r="H394" s="11">
        <v>0.42273148556801127</v>
      </c>
      <c r="I394" s="4">
        <v>222.17934782608697</v>
      </c>
      <c r="J394" s="4">
        <v>100.54619565217391</v>
      </c>
      <c r="K394" s="11">
        <v>0.45254519214304928</v>
      </c>
      <c r="L394" s="4">
        <v>47.820652173913039</v>
      </c>
      <c r="M394" s="4">
        <v>3.5652173913043477</v>
      </c>
      <c r="N394" s="11">
        <v>7.455392658256621E-2</v>
      </c>
      <c r="O394" s="4">
        <v>29.8125</v>
      </c>
      <c r="P394" s="4">
        <v>0</v>
      </c>
      <c r="Q394" s="9">
        <v>0</v>
      </c>
      <c r="R394" s="4">
        <v>12.703804347826088</v>
      </c>
      <c r="S394" s="4">
        <v>3.5652173913043477</v>
      </c>
      <c r="T394" s="11">
        <v>0.28064171122994647</v>
      </c>
      <c r="U394" s="4">
        <v>5.3043478260869561</v>
      </c>
      <c r="V394" s="4">
        <v>0</v>
      </c>
      <c r="W394" s="11">
        <v>0</v>
      </c>
      <c r="X394" s="4">
        <v>75.861413043478265</v>
      </c>
      <c r="Y394" s="4">
        <v>44.910326086956523</v>
      </c>
      <c r="Z394" s="11">
        <v>0.59200487158362292</v>
      </c>
      <c r="AA394" s="4">
        <v>6.0951086956521738</v>
      </c>
      <c r="AB394" s="4">
        <v>0</v>
      </c>
      <c r="AC394" s="11">
        <v>0</v>
      </c>
      <c r="AD394" s="4">
        <v>93.654891304347828</v>
      </c>
      <c r="AE394" s="4">
        <v>55.635869565217391</v>
      </c>
      <c r="AF394" s="11">
        <v>0.59405193674742496</v>
      </c>
      <c r="AG394" s="4">
        <v>22.850543478260871</v>
      </c>
      <c r="AH394" s="4">
        <v>0</v>
      </c>
      <c r="AI394" s="11">
        <v>0</v>
      </c>
      <c r="AJ394" s="4">
        <v>0</v>
      </c>
      <c r="AK394" s="4">
        <v>0</v>
      </c>
      <c r="AL394" s="11" t="s">
        <v>798</v>
      </c>
      <c r="AM394" s="1">
        <v>235720</v>
      </c>
      <c r="AN394" s="1">
        <v>5</v>
      </c>
      <c r="AX394"/>
      <c r="AY394"/>
    </row>
    <row r="395" spans="1:51" x14ac:dyDescent="0.25">
      <c r="A395" t="s">
        <v>433</v>
      </c>
      <c r="B395" t="s">
        <v>397</v>
      </c>
      <c r="C395" t="s">
        <v>602</v>
      </c>
      <c r="D395" t="s">
        <v>501</v>
      </c>
      <c r="E395" s="4">
        <v>70.228260869565219</v>
      </c>
      <c r="F395" s="4">
        <v>249.05978260869563</v>
      </c>
      <c r="G395" s="4">
        <v>19.913043478260871</v>
      </c>
      <c r="H395" s="11">
        <v>7.9952866214240526E-2</v>
      </c>
      <c r="I395" s="4">
        <v>232.85054347826087</v>
      </c>
      <c r="J395" s="4">
        <v>19.913043478260871</v>
      </c>
      <c r="K395" s="11">
        <v>8.5518561308919466E-2</v>
      </c>
      <c r="L395" s="4">
        <v>86.399456521739125</v>
      </c>
      <c r="M395" s="4">
        <v>0</v>
      </c>
      <c r="N395" s="11">
        <v>0</v>
      </c>
      <c r="O395" s="4">
        <v>70.190217391304344</v>
      </c>
      <c r="P395" s="4">
        <v>0</v>
      </c>
      <c r="Q395" s="9">
        <v>0</v>
      </c>
      <c r="R395" s="4">
        <v>11.252717391304348</v>
      </c>
      <c r="S395" s="4">
        <v>0</v>
      </c>
      <c r="T395" s="11">
        <v>0</v>
      </c>
      <c r="U395" s="4">
        <v>4.9565217391304346</v>
      </c>
      <c r="V395" s="4">
        <v>0</v>
      </c>
      <c r="W395" s="11">
        <v>0</v>
      </c>
      <c r="X395" s="4">
        <v>63.277173913043477</v>
      </c>
      <c r="Y395" s="4">
        <v>6.6032608695652177</v>
      </c>
      <c r="Z395" s="11">
        <v>0.10435454779695956</v>
      </c>
      <c r="AA395" s="4">
        <v>0</v>
      </c>
      <c r="AB395" s="4">
        <v>0</v>
      </c>
      <c r="AC395" s="11" t="s">
        <v>798</v>
      </c>
      <c r="AD395" s="4">
        <v>75.176630434782609</v>
      </c>
      <c r="AE395" s="4">
        <v>13.309782608695652</v>
      </c>
      <c r="AF395" s="11">
        <v>0.17704681004879813</v>
      </c>
      <c r="AG395" s="4">
        <v>24.206521739130434</v>
      </c>
      <c r="AH395" s="4">
        <v>0</v>
      </c>
      <c r="AI395" s="11">
        <v>0</v>
      </c>
      <c r="AJ395" s="4">
        <v>0</v>
      </c>
      <c r="AK395" s="4">
        <v>0</v>
      </c>
      <c r="AL395" s="11" t="s">
        <v>798</v>
      </c>
      <c r="AM395" s="1">
        <v>235716</v>
      </c>
      <c r="AN395" s="1">
        <v>5</v>
      </c>
      <c r="AX395"/>
      <c r="AY395"/>
    </row>
    <row r="396" spans="1:51" x14ac:dyDescent="0.25">
      <c r="A396" t="s">
        <v>433</v>
      </c>
      <c r="B396" t="s">
        <v>387</v>
      </c>
      <c r="C396" t="s">
        <v>745</v>
      </c>
      <c r="D396" t="s">
        <v>519</v>
      </c>
      <c r="E396" s="4">
        <v>92.771739130434781</v>
      </c>
      <c r="F396" s="4">
        <v>325.66847826086962</v>
      </c>
      <c r="G396" s="4">
        <v>0</v>
      </c>
      <c r="H396" s="11">
        <v>0</v>
      </c>
      <c r="I396" s="4">
        <v>308.10597826086962</v>
      </c>
      <c r="J396" s="4">
        <v>0</v>
      </c>
      <c r="K396" s="11">
        <v>0</v>
      </c>
      <c r="L396" s="4">
        <v>71.413043478260875</v>
      </c>
      <c r="M396" s="4">
        <v>0</v>
      </c>
      <c r="N396" s="11">
        <v>0</v>
      </c>
      <c r="O396" s="4">
        <v>53.850543478260867</v>
      </c>
      <c r="P396" s="4">
        <v>0</v>
      </c>
      <c r="Q396" s="9">
        <v>0</v>
      </c>
      <c r="R396" s="4">
        <v>17.5625</v>
      </c>
      <c r="S396" s="4">
        <v>0</v>
      </c>
      <c r="T396" s="11">
        <v>0</v>
      </c>
      <c r="U396" s="4">
        <v>0</v>
      </c>
      <c r="V396" s="4">
        <v>0</v>
      </c>
      <c r="W396" s="11" t="s">
        <v>798</v>
      </c>
      <c r="X396" s="4">
        <v>87.540760869565219</v>
      </c>
      <c r="Y396" s="4">
        <v>0</v>
      </c>
      <c r="Z396" s="11">
        <v>0</v>
      </c>
      <c r="AA396" s="4">
        <v>0</v>
      </c>
      <c r="AB396" s="4">
        <v>0</v>
      </c>
      <c r="AC396" s="11" t="s">
        <v>798</v>
      </c>
      <c r="AD396" s="4">
        <v>122.97554347826087</v>
      </c>
      <c r="AE396" s="4">
        <v>0</v>
      </c>
      <c r="AF396" s="11">
        <v>0</v>
      </c>
      <c r="AG396" s="4">
        <v>43.739130434782609</v>
      </c>
      <c r="AH396" s="4">
        <v>0</v>
      </c>
      <c r="AI396" s="11">
        <v>0</v>
      </c>
      <c r="AJ396" s="4">
        <v>0</v>
      </c>
      <c r="AK396" s="4">
        <v>0</v>
      </c>
      <c r="AL396" s="11" t="s">
        <v>798</v>
      </c>
      <c r="AM396" s="1">
        <v>235704</v>
      </c>
      <c r="AN396" s="1">
        <v>5</v>
      </c>
      <c r="AX396"/>
      <c r="AY396"/>
    </row>
    <row r="397" spans="1:51" x14ac:dyDescent="0.25">
      <c r="A397" t="s">
        <v>433</v>
      </c>
      <c r="B397" t="s">
        <v>118</v>
      </c>
      <c r="C397" t="s">
        <v>566</v>
      </c>
      <c r="D397" t="s">
        <v>465</v>
      </c>
      <c r="E397" s="4">
        <v>74</v>
      </c>
      <c r="F397" s="4">
        <v>310.56793478260875</v>
      </c>
      <c r="G397" s="4">
        <v>0</v>
      </c>
      <c r="H397" s="11">
        <v>0</v>
      </c>
      <c r="I397" s="4">
        <v>271.25815217391306</v>
      </c>
      <c r="J397" s="4">
        <v>0</v>
      </c>
      <c r="K397" s="11">
        <v>0</v>
      </c>
      <c r="L397" s="4">
        <v>46.554347826086961</v>
      </c>
      <c r="M397" s="4">
        <v>0</v>
      </c>
      <c r="N397" s="11">
        <v>0</v>
      </c>
      <c r="O397" s="4">
        <v>20.548913043478262</v>
      </c>
      <c r="P397" s="4">
        <v>0</v>
      </c>
      <c r="Q397" s="9">
        <v>0</v>
      </c>
      <c r="R397" s="4">
        <v>20.353260869565219</v>
      </c>
      <c r="S397" s="4">
        <v>0</v>
      </c>
      <c r="T397" s="11">
        <v>0</v>
      </c>
      <c r="U397" s="4">
        <v>5.6521739130434785</v>
      </c>
      <c r="V397" s="4">
        <v>0</v>
      </c>
      <c r="W397" s="11">
        <v>0</v>
      </c>
      <c r="X397" s="4">
        <v>73.543478260869563</v>
      </c>
      <c r="Y397" s="4">
        <v>0</v>
      </c>
      <c r="Z397" s="11">
        <v>0</v>
      </c>
      <c r="AA397" s="4">
        <v>13.304347826086957</v>
      </c>
      <c r="AB397" s="4">
        <v>0</v>
      </c>
      <c r="AC397" s="11">
        <v>0</v>
      </c>
      <c r="AD397" s="4">
        <v>177.16576086956522</v>
      </c>
      <c r="AE397" s="4">
        <v>0</v>
      </c>
      <c r="AF397" s="11">
        <v>0</v>
      </c>
      <c r="AG397" s="4">
        <v>0</v>
      </c>
      <c r="AH397" s="4">
        <v>0</v>
      </c>
      <c r="AI397" s="11" t="s">
        <v>798</v>
      </c>
      <c r="AJ397" s="4">
        <v>0</v>
      </c>
      <c r="AK397" s="4">
        <v>0</v>
      </c>
      <c r="AL397" s="11" t="s">
        <v>798</v>
      </c>
      <c r="AM397" s="1">
        <v>235274</v>
      </c>
      <c r="AN397" s="1">
        <v>5</v>
      </c>
      <c r="AX397"/>
      <c r="AY397"/>
    </row>
    <row r="398" spans="1:51" x14ac:dyDescent="0.25">
      <c r="A398" t="s">
        <v>433</v>
      </c>
      <c r="B398" t="s">
        <v>116</v>
      </c>
      <c r="C398" t="s">
        <v>628</v>
      </c>
      <c r="D398" t="s">
        <v>506</v>
      </c>
      <c r="E398" s="4">
        <v>58.315217391304351</v>
      </c>
      <c r="F398" s="4">
        <v>252.53423913043474</v>
      </c>
      <c r="G398" s="4">
        <v>24.650543478260879</v>
      </c>
      <c r="H398" s="11">
        <v>9.7612678435769637E-2</v>
      </c>
      <c r="I398" s="4">
        <v>230.36032608695649</v>
      </c>
      <c r="J398" s="4">
        <v>24.650543478260879</v>
      </c>
      <c r="K398" s="11">
        <v>0.10700863250625797</v>
      </c>
      <c r="L398" s="4">
        <v>53.008152173913047</v>
      </c>
      <c r="M398" s="4">
        <v>0</v>
      </c>
      <c r="N398" s="11">
        <v>0</v>
      </c>
      <c r="O398" s="4">
        <v>36.399456521739133</v>
      </c>
      <c r="P398" s="4">
        <v>0</v>
      </c>
      <c r="Q398" s="9">
        <v>0</v>
      </c>
      <c r="R398" s="4">
        <v>10.956521739130435</v>
      </c>
      <c r="S398" s="4">
        <v>0</v>
      </c>
      <c r="T398" s="11">
        <v>0</v>
      </c>
      <c r="U398" s="4">
        <v>5.6521739130434785</v>
      </c>
      <c r="V398" s="4">
        <v>0</v>
      </c>
      <c r="W398" s="11">
        <v>0</v>
      </c>
      <c r="X398" s="4">
        <v>51.022282608695654</v>
      </c>
      <c r="Y398" s="4">
        <v>0</v>
      </c>
      <c r="Z398" s="11">
        <v>0</v>
      </c>
      <c r="AA398" s="4">
        <v>5.5652173913043477</v>
      </c>
      <c r="AB398" s="4">
        <v>0</v>
      </c>
      <c r="AC398" s="11">
        <v>0</v>
      </c>
      <c r="AD398" s="4">
        <v>138.32173913043474</v>
      </c>
      <c r="AE398" s="4">
        <v>24.650543478260879</v>
      </c>
      <c r="AF398" s="11">
        <v>0.17821163638649665</v>
      </c>
      <c r="AG398" s="4">
        <v>4.6168478260869561</v>
      </c>
      <c r="AH398" s="4">
        <v>0</v>
      </c>
      <c r="AI398" s="11">
        <v>0</v>
      </c>
      <c r="AJ398" s="4">
        <v>0</v>
      </c>
      <c r="AK398" s="4">
        <v>0</v>
      </c>
      <c r="AL398" s="11" t="s">
        <v>798</v>
      </c>
      <c r="AM398" s="1">
        <v>235269</v>
      </c>
      <c r="AN398" s="1">
        <v>5</v>
      </c>
      <c r="AX398"/>
      <c r="AY398"/>
    </row>
    <row r="399" spans="1:51" x14ac:dyDescent="0.25">
      <c r="A399" t="s">
        <v>433</v>
      </c>
      <c r="B399" t="s">
        <v>116</v>
      </c>
      <c r="C399" t="s">
        <v>1</v>
      </c>
      <c r="D399" t="s">
        <v>532</v>
      </c>
      <c r="E399" s="4">
        <v>33.206521739130437</v>
      </c>
      <c r="F399" s="4">
        <v>149.23369565217391</v>
      </c>
      <c r="G399" s="4">
        <v>8.3304347826086964</v>
      </c>
      <c r="H399" s="11">
        <v>5.5821406460541179E-2</v>
      </c>
      <c r="I399" s="4">
        <v>132.21195652173913</v>
      </c>
      <c r="J399" s="4">
        <v>8.3304347826086964</v>
      </c>
      <c r="K399" s="11">
        <v>6.3008180211287873E-2</v>
      </c>
      <c r="L399" s="4">
        <v>44.41793478260869</v>
      </c>
      <c r="M399" s="4">
        <v>4.4630434782608708</v>
      </c>
      <c r="N399" s="11">
        <v>0.10047841035617716</v>
      </c>
      <c r="O399" s="4">
        <v>27.744021739130432</v>
      </c>
      <c r="P399" s="4">
        <v>4.4630434782608708</v>
      </c>
      <c r="Q399" s="9">
        <v>0.1608650512252934</v>
      </c>
      <c r="R399" s="4">
        <v>11.021739130434783</v>
      </c>
      <c r="S399" s="4">
        <v>0</v>
      </c>
      <c r="T399" s="11">
        <v>0</v>
      </c>
      <c r="U399" s="4">
        <v>5.6521739130434785</v>
      </c>
      <c r="V399" s="4">
        <v>0</v>
      </c>
      <c r="W399" s="11">
        <v>0</v>
      </c>
      <c r="X399" s="4">
        <v>18.171195652173914</v>
      </c>
      <c r="Y399" s="4">
        <v>0</v>
      </c>
      <c r="Z399" s="11">
        <v>0</v>
      </c>
      <c r="AA399" s="4">
        <v>0.34782608695652173</v>
      </c>
      <c r="AB399" s="4">
        <v>0</v>
      </c>
      <c r="AC399" s="11">
        <v>0</v>
      </c>
      <c r="AD399" s="4">
        <v>86.296739130434787</v>
      </c>
      <c r="AE399" s="4">
        <v>3.8673913043478261</v>
      </c>
      <c r="AF399" s="11">
        <v>4.4815034071013816E-2</v>
      </c>
      <c r="AG399" s="4">
        <v>0</v>
      </c>
      <c r="AH399" s="4">
        <v>0</v>
      </c>
      <c r="AI399" s="11" t="s">
        <v>798</v>
      </c>
      <c r="AJ399" s="4">
        <v>0</v>
      </c>
      <c r="AK399" s="4">
        <v>0</v>
      </c>
      <c r="AL399" s="11" t="s">
        <v>798</v>
      </c>
      <c r="AM399" s="1">
        <v>235400</v>
      </c>
      <c r="AN399" s="1">
        <v>5</v>
      </c>
      <c r="AX399"/>
      <c r="AY399"/>
    </row>
    <row r="400" spans="1:51" x14ac:dyDescent="0.25">
      <c r="A400" t="s">
        <v>433</v>
      </c>
      <c r="B400" t="s">
        <v>248</v>
      </c>
      <c r="C400" t="s">
        <v>656</v>
      </c>
      <c r="D400" t="s">
        <v>501</v>
      </c>
      <c r="E400" s="4">
        <v>130.34782608695653</v>
      </c>
      <c r="F400" s="4">
        <v>577.42967391304353</v>
      </c>
      <c r="G400" s="4">
        <v>28.128586956521737</v>
      </c>
      <c r="H400" s="11">
        <v>4.8713442047243462E-2</v>
      </c>
      <c r="I400" s="4">
        <v>491.56815217391306</v>
      </c>
      <c r="J400" s="4">
        <v>28.128586956521737</v>
      </c>
      <c r="K400" s="11">
        <v>5.7222150849532777E-2</v>
      </c>
      <c r="L400" s="4">
        <v>72.086739130434779</v>
      </c>
      <c r="M400" s="4">
        <v>0</v>
      </c>
      <c r="N400" s="11">
        <v>0</v>
      </c>
      <c r="O400" s="4">
        <v>25.905108695652167</v>
      </c>
      <c r="P400" s="4">
        <v>0</v>
      </c>
      <c r="Q400" s="9">
        <v>0</v>
      </c>
      <c r="R400" s="4">
        <v>40.877282608695658</v>
      </c>
      <c r="S400" s="4">
        <v>0</v>
      </c>
      <c r="T400" s="11">
        <v>0</v>
      </c>
      <c r="U400" s="4">
        <v>5.3043478260869561</v>
      </c>
      <c r="V400" s="4">
        <v>0</v>
      </c>
      <c r="W400" s="11">
        <v>0</v>
      </c>
      <c r="X400" s="4">
        <v>186.96402173913043</v>
      </c>
      <c r="Y400" s="4">
        <v>8.4239130434782608E-2</v>
      </c>
      <c r="Z400" s="11">
        <v>4.5056332042493644E-4</v>
      </c>
      <c r="AA400" s="4">
        <v>39.679891304347834</v>
      </c>
      <c r="AB400" s="4">
        <v>0</v>
      </c>
      <c r="AC400" s="11">
        <v>0</v>
      </c>
      <c r="AD400" s="4">
        <v>278.69902173913044</v>
      </c>
      <c r="AE400" s="4">
        <v>28.044347826086955</v>
      </c>
      <c r="AF400" s="11">
        <v>0.10062592846966358</v>
      </c>
      <c r="AG400" s="4">
        <v>0</v>
      </c>
      <c r="AH400" s="4">
        <v>0</v>
      </c>
      <c r="AI400" s="11" t="s">
        <v>798</v>
      </c>
      <c r="AJ400" s="4">
        <v>0</v>
      </c>
      <c r="AK400" s="4">
        <v>0</v>
      </c>
      <c r="AL400" s="11" t="s">
        <v>798</v>
      </c>
      <c r="AM400" s="1">
        <v>235488</v>
      </c>
      <c r="AN400" s="1">
        <v>5</v>
      </c>
      <c r="AX400"/>
      <c r="AY400"/>
    </row>
    <row r="401" spans="1:51" x14ac:dyDescent="0.25">
      <c r="A401" t="s">
        <v>433</v>
      </c>
      <c r="B401" t="s">
        <v>111</v>
      </c>
      <c r="C401" t="s">
        <v>561</v>
      </c>
      <c r="D401" t="s">
        <v>501</v>
      </c>
      <c r="E401" s="4">
        <v>64.043478260869563</v>
      </c>
      <c r="F401" s="4">
        <v>210.8478260869565</v>
      </c>
      <c r="G401" s="4">
        <v>3.5108695652173911</v>
      </c>
      <c r="H401" s="11">
        <v>1.6651201154758224E-2</v>
      </c>
      <c r="I401" s="4">
        <v>203.18478260869566</v>
      </c>
      <c r="J401" s="4">
        <v>3.5108695652173911</v>
      </c>
      <c r="K401" s="11">
        <v>1.7279195420745734E-2</v>
      </c>
      <c r="L401" s="4">
        <v>43.733695652173914</v>
      </c>
      <c r="M401" s="4">
        <v>1.7282608695652173</v>
      </c>
      <c r="N401" s="11">
        <v>3.9517832732695414E-2</v>
      </c>
      <c r="O401" s="4">
        <v>36.070652173913047</v>
      </c>
      <c r="P401" s="4">
        <v>1.7282608695652173</v>
      </c>
      <c r="Q401" s="9">
        <v>4.7913213801416298E-2</v>
      </c>
      <c r="R401" s="4">
        <v>0</v>
      </c>
      <c r="S401" s="4">
        <v>0</v>
      </c>
      <c r="T401" s="11" t="s">
        <v>798</v>
      </c>
      <c r="U401" s="4">
        <v>7.6630434782608692</v>
      </c>
      <c r="V401" s="4">
        <v>0</v>
      </c>
      <c r="W401" s="11">
        <v>0</v>
      </c>
      <c r="X401" s="4">
        <v>39.668478260869563</v>
      </c>
      <c r="Y401" s="4">
        <v>0</v>
      </c>
      <c r="Z401" s="11">
        <v>0</v>
      </c>
      <c r="AA401" s="4">
        <v>0</v>
      </c>
      <c r="AB401" s="4">
        <v>0</v>
      </c>
      <c r="AC401" s="11" t="s">
        <v>798</v>
      </c>
      <c r="AD401" s="4">
        <v>127.44565217391305</v>
      </c>
      <c r="AE401" s="4">
        <v>1.7826086956521738</v>
      </c>
      <c r="AF401" s="11">
        <v>1.3987206823027717E-2</v>
      </c>
      <c r="AG401" s="4">
        <v>0</v>
      </c>
      <c r="AH401" s="4">
        <v>0</v>
      </c>
      <c r="AI401" s="11" t="s">
        <v>798</v>
      </c>
      <c r="AJ401" s="4">
        <v>0</v>
      </c>
      <c r="AK401" s="4">
        <v>0</v>
      </c>
      <c r="AL401" s="11" t="s">
        <v>798</v>
      </c>
      <c r="AM401" s="1">
        <v>235262</v>
      </c>
      <c r="AN401" s="1">
        <v>5</v>
      </c>
      <c r="AX401"/>
      <c r="AY401"/>
    </row>
    <row r="402" spans="1:51" x14ac:dyDescent="0.25">
      <c r="A402" t="s">
        <v>433</v>
      </c>
      <c r="B402" t="s">
        <v>180</v>
      </c>
      <c r="C402" t="s">
        <v>629</v>
      </c>
      <c r="D402" t="s">
        <v>474</v>
      </c>
      <c r="E402" s="4">
        <v>83.163043478260875</v>
      </c>
      <c r="F402" s="4">
        <v>308.07336956521732</v>
      </c>
      <c r="G402" s="4">
        <v>91.788043478260875</v>
      </c>
      <c r="H402" s="11">
        <v>0.29794215451923339</v>
      </c>
      <c r="I402" s="4">
        <v>292.94293478260869</v>
      </c>
      <c r="J402" s="4">
        <v>91.788043478260875</v>
      </c>
      <c r="K402" s="11">
        <v>0.31333079784421586</v>
      </c>
      <c r="L402" s="4">
        <v>23.798913043478262</v>
      </c>
      <c r="M402" s="4">
        <v>0</v>
      </c>
      <c r="N402" s="11">
        <v>0</v>
      </c>
      <c r="O402" s="4">
        <v>13.798913043478262</v>
      </c>
      <c r="P402" s="4">
        <v>0</v>
      </c>
      <c r="Q402" s="9">
        <v>0</v>
      </c>
      <c r="R402" s="4">
        <v>4.8695652173913047</v>
      </c>
      <c r="S402" s="4">
        <v>0</v>
      </c>
      <c r="T402" s="11">
        <v>0</v>
      </c>
      <c r="U402" s="4">
        <v>5.1304347826086953</v>
      </c>
      <c r="V402" s="4">
        <v>0</v>
      </c>
      <c r="W402" s="11">
        <v>0</v>
      </c>
      <c r="X402" s="4">
        <v>121.62771739130434</v>
      </c>
      <c r="Y402" s="4">
        <v>27.048913043478262</v>
      </c>
      <c r="Z402" s="11">
        <v>0.22239102750284861</v>
      </c>
      <c r="AA402" s="4">
        <v>5.1304347826086953</v>
      </c>
      <c r="AB402" s="4">
        <v>0</v>
      </c>
      <c r="AC402" s="11">
        <v>0</v>
      </c>
      <c r="AD402" s="4">
        <v>149.17391304347825</v>
      </c>
      <c r="AE402" s="4">
        <v>64.739130434782609</v>
      </c>
      <c r="AF402" s="11">
        <v>0.43398426114835326</v>
      </c>
      <c r="AG402" s="4">
        <v>8.3423913043478262</v>
      </c>
      <c r="AH402" s="4">
        <v>0</v>
      </c>
      <c r="AI402" s="11">
        <v>0</v>
      </c>
      <c r="AJ402" s="4">
        <v>0</v>
      </c>
      <c r="AK402" s="4">
        <v>0</v>
      </c>
      <c r="AL402" s="11" t="s">
        <v>798</v>
      </c>
      <c r="AM402" s="1">
        <v>235374</v>
      </c>
      <c r="AN402" s="1">
        <v>5</v>
      </c>
      <c r="AX402"/>
      <c r="AY402"/>
    </row>
    <row r="403" spans="1:51" x14ac:dyDescent="0.25">
      <c r="A403" t="s">
        <v>433</v>
      </c>
      <c r="B403" t="s">
        <v>344</v>
      </c>
      <c r="C403" t="s">
        <v>737</v>
      </c>
      <c r="D403" t="s">
        <v>473</v>
      </c>
      <c r="E403" s="4">
        <v>57.967391304347828</v>
      </c>
      <c r="F403" s="4">
        <v>187.25</v>
      </c>
      <c r="G403" s="4">
        <v>3.6929347826086958</v>
      </c>
      <c r="H403" s="11">
        <v>1.9721948104719337E-2</v>
      </c>
      <c r="I403" s="4">
        <v>182.03260869565219</v>
      </c>
      <c r="J403" s="4">
        <v>3.6929347826086958</v>
      </c>
      <c r="K403" s="11">
        <v>2.0287215620708187E-2</v>
      </c>
      <c r="L403" s="4">
        <v>16.173913043478262</v>
      </c>
      <c r="M403" s="4">
        <v>1.7853260869565217</v>
      </c>
      <c r="N403" s="11">
        <v>0.11038306451612903</v>
      </c>
      <c r="O403" s="4">
        <v>10.956521739130435</v>
      </c>
      <c r="P403" s="4">
        <v>1.7853260869565217</v>
      </c>
      <c r="Q403" s="9">
        <v>0.16294642857142855</v>
      </c>
      <c r="R403" s="4">
        <v>0</v>
      </c>
      <c r="S403" s="4">
        <v>0</v>
      </c>
      <c r="T403" s="11" t="s">
        <v>798</v>
      </c>
      <c r="U403" s="4">
        <v>5.2173913043478262</v>
      </c>
      <c r="V403" s="4">
        <v>0</v>
      </c>
      <c r="W403" s="11">
        <v>0</v>
      </c>
      <c r="X403" s="4">
        <v>52.182065217391305</v>
      </c>
      <c r="Y403" s="4">
        <v>0.85326086956521741</v>
      </c>
      <c r="Z403" s="11">
        <v>1.6351611727334271E-2</v>
      </c>
      <c r="AA403" s="4">
        <v>0</v>
      </c>
      <c r="AB403" s="4">
        <v>0</v>
      </c>
      <c r="AC403" s="11" t="s">
        <v>798</v>
      </c>
      <c r="AD403" s="4">
        <v>118.89402173913044</v>
      </c>
      <c r="AE403" s="4">
        <v>1.0543478260869565</v>
      </c>
      <c r="AF403" s="11">
        <v>8.8679633396567085E-3</v>
      </c>
      <c r="AG403" s="4">
        <v>0</v>
      </c>
      <c r="AH403" s="4">
        <v>0</v>
      </c>
      <c r="AI403" s="11" t="s">
        <v>798</v>
      </c>
      <c r="AJ403" s="4">
        <v>0</v>
      </c>
      <c r="AK403" s="4">
        <v>0</v>
      </c>
      <c r="AL403" s="11" t="s">
        <v>798</v>
      </c>
      <c r="AM403" s="1">
        <v>235625</v>
      </c>
      <c r="AN403" s="1">
        <v>5</v>
      </c>
      <c r="AX403"/>
      <c r="AY403"/>
    </row>
    <row r="404" spans="1:51" x14ac:dyDescent="0.25">
      <c r="A404" t="s">
        <v>433</v>
      </c>
      <c r="B404" t="s">
        <v>320</v>
      </c>
      <c r="C404" t="s">
        <v>576</v>
      </c>
      <c r="D404" t="s">
        <v>473</v>
      </c>
      <c r="E404" s="4">
        <v>103.90217391304348</v>
      </c>
      <c r="F404" s="4">
        <v>367.44815217391306</v>
      </c>
      <c r="G404" s="4">
        <v>30.627499999999998</v>
      </c>
      <c r="H404" s="11">
        <v>8.3351895549889754E-2</v>
      </c>
      <c r="I404" s="4">
        <v>362.14380434782606</v>
      </c>
      <c r="J404" s="4">
        <v>30.627499999999998</v>
      </c>
      <c r="K404" s="11">
        <v>8.457275709895451E-2</v>
      </c>
      <c r="L404" s="4">
        <v>58.454673913043472</v>
      </c>
      <c r="M404" s="4">
        <v>5.797065217391304</v>
      </c>
      <c r="N404" s="11">
        <v>9.9171970850696289E-2</v>
      </c>
      <c r="O404" s="4">
        <v>53.150326086956518</v>
      </c>
      <c r="P404" s="4">
        <v>5.797065217391304</v>
      </c>
      <c r="Q404" s="9">
        <v>0.10906923144567399</v>
      </c>
      <c r="R404" s="4">
        <v>0</v>
      </c>
      <c r="S404" s="4">
        <v>0</v>
      </c>
      <c r="T404" s="11" t="s">
        <v>798</v>
      </c>
      <c r="U404" s="4">
        <v>5.3043478260869561</v>
      </c>
      <c r="V404" s="4">
        <v>0</v>
      </c>
      <c r="W404" s="11">
        <v>0</v>
      </c>
      <c r="X404" s="4">
        <v>61.956521739130437</v>
      </c>
      <c r="Y404" s="4">
        <v>5.5461956521739131</v>
      </c>
      <c r="Z404" s="11">
        <v>8.9517543859649121E-2</v>
      </c>
      <c r="AA404" s="4">
        <v>0</v>
      </c>
      <c r="AB404" s="4">
        <v>0</v>
      </c>
      <c r="AC404" s="11" t="s">
        <v>798</v>
      </c>
      <c r="AD404" s="4">
        <v>247.03695652173911</v>
      </c>
      <c r="AE404" s="4">
        <v>19.284239130434781</v>
      </c>
      <c r="AF404" s="11">
        <v>7.8062162851888023E-2</v>
      </c>
      <c r="AG404" s="4">
        <v>0</v>
      </c>
      <c r="AH404" s="4">
        <v>0</v>
      </c>
      <c r="AI404" s="11" t="s">
        <v>798</v>
      </c>
      <c r="AJ404" s="4">
        <v>0</v>
      </c>
      <c r="AK404" s="4">
        <v>0</v>
      </c>
      <c r="AL404" s="11" t="s">
        <v>798</v>
      </c>
      <c r="AM404" s="1">
        <v>235594</v>
      </c>
      <c r="AN404" s="1">
        <v>5</v>
      </c>
      <c r="AX404"/>
      <c r="AY404"/>
    </row>
    <row r="405" spans="1:51" x14ac:dyDescent="0.25">
      <c r="A405" t="s">
        <v>433</v>
      </c>
      <c r="B405" t="s">
        <v>302</v>
      </c>
      <c r="C405" t="s">
        <v>724</v>
      </c>
      <c r="D405" t="s">
        <v>496</v>
      </c>
      <c r="E405" s="4">
        <v>56.010869565217391</v>
      </c>
      <c r="F405" s="4">
        <v>171.81108695652176</v>
      </c>
      <c r="G405" s="4">
        <v>0</v>
      </c>
      <c r="H405" s="11">
        <v>0</v>
      </c>
      <c r="I405" s="4">
        <v>156.56108695652176</v>
      </c>
      <c r="J405" s="4">
        <v>0</v>
      </c>
      <c r="K405" s="11">
        <v>0</v>
      </c>
      <c r="L405" s="4">
        <v>35.508152173913047</v>
      </c>
      <c r="M405" s="4">
        <v>0</v>
      </c>
      <c r="N405" s="11">
        <v>0</v>
      </c>
      <c r="O405" s="4">
        <v>20.258152173913043</v>
      </c>
      <c r="P405" s="4">
        <v>0</v>
      </c>
      <c r="Q405" s="9">
        <v>0</v>
      </c>
      <c r="R405" s="4">
        <v>10.293478260869565</v>
      </c>
      <c r="S405" s="4">
        <v>0</v>
      </c>
      <c r="T405" s="11">
        <v>0</v>
      </c>
      <c r="U405" s="4">
        <v>4.9565217391304346</v>
      </c>
      <c r="V405" s="4">
        <v>0</v>
      </c>
      <c r="W405" s="11">
        <v>0</v>
      </c>
      <c r="X405" s="4">
        <v>28.924130434782615</v>
      </c>
      <c r="Y405" s="4">
        <v>0</v>
      </c>
      <c r="Z405" s="11">
        <v>0</v>
      </c>
      <c r="AA405" s="4">
        <v>0</v>
      </c>
      <c r="AB405" s="4">
        <v>0</v>
      </c>
      <c r="AC405" s="11" t="s">
        <v>798</v>
      </c>
      <c r="AD405" s="4">
        <v>107.3788043478261</v>
      </c>
      <c r="AE405" s="4">
        <v>0</v>
      </c>
      <c r="AF405" s="11">
        <v>0</v>
      </c>
      <c r="AG405" s="4">
        <v>0</v>
      </c>
      <c r="AH405" s="4">
        <v>0</v>
      </c>
      <c r="AI405" s="11" t="s">
        <v>798</v>
      </c>
      <c r="AJ405" s="4">
        <v>0</v>
      </c>
      <c r="AK405" s="4">
        <v>0</v>
      </c>
      <c r="AL405" s="11" t="s">
        <v>798</v>
      </c>
      <c r="AM405" s="1">
        <v>235565</v>
      </c>
      <c r="AN405" s="1">
        <v>5</v>
      </c>
      <c r="AX405"/>
      <c r="AY405"/>
    </row>
    <row r="406" spans="1:51" x14ac:dyDescent="0.25">
      <c r="A406" t="s">
        <v>433</v>
      </c>
      <c r="B406" t="s">
        <v>358</v>
      </c>
      <c r="C406" t="s">
        <v>570</v>
      </c>
      <c r="D406" t="s">
        <v>501</v>
      </c>
      <c r="E406" s="4">
        <v>48.576086956521742</v>
      </c>
      <c r="F406" s="4">
        <v>189.95347826086962</v>
      </c>
      <c r="G406" s="4">
        <v>0</v>
      </c>
      <c r="H406" s="11">
        <v>0</v>
      </c>
      <c r="I406" s="4">
        <v>172.97413043478264</v>
      </c>
      <c r="J406" s="4">
        <v>0</v>
      </c>
      <c r="K406" s="11">
        <v>0</v>
      </c>
      <c r="L406" s="4">
        <v>51.686956521739134</v>
      </c>
      <c r="M406" s="4">
        <v>0</v>
      </c>
      <c r="N406" s="11">
        <v>0</v>
      </c>
      <c r="O406" s="4">
        <v>34.707608695652176</v>
      </c>
      <c r="P406" s="4">
        <v>0</v>
      </c>
      <c r="Q406" s="9">
        <v>0</v>
      </c>
      <c r="R406" s="4">
        <v>12.876086956521741</v>
      </c>
      <c r="S406" s="4">
        <v>0</v>
      </c>
      <c r="T406" s="11">
        <v>0</v>
      </c>
      <c r="U406" s="4">
        <v>4.1032608695652177</v>
      </c>
      <c r="V406" s="4">
        <v>0</v>
      </c>
      <c r="W406" s="11">
        <v>0</v>
      </c>
      <c r="X406" s="4">
        <v>47.542499999999997</v>
      </c>
      <c r="Y406" s="4">
        <v>0</v>
      </c>
      <c r="Z406" s="11">
        <v>0</v>
      </c>
      <c r="AA406" s="4">
        <v>0</v>
      </c>
      <c r="AB406" s="4">
        <v>0</v>
      </c>
      <c r="AC406" s="11" t="s">
        <v>798</v>
      </c>
      <c r="AD406" s="4">
        <v>90.724021739130478</v>
      </c>
      <c r="AE406" s="4">
        <v>0</v>
      </c>
      <c r="AF406" s="11">
        <v>0</v>
      </c>
      <c r="AG406" s="4">
        <v>0</v>
      </c>
      <c r="AH406" s="4">
        <v>0</v>
      </c>
      <c r="AI406" s="11" t="s">
        <v>798</v>
      </c>
      <c r="AJ406" s="4">
        <v>0</v>
      </c>
      <c r="AK406" s="4">
        <v>0</v>
      </c>
      <c r="AL406" s="11" t="s">
        <v>798</v>
      </c>
      <c r="AM406" s="1">
        <v>235642</v>
      </c>
      <c r="AN406" s="1">
        <v>5</v>
      </c>
      <c r="AX406"/>
      <c r="AY406"/>
    </row>
    <row r="407" spans="1:51" x14ac:dyDescent="0.25">
      <c r="A407" t="s">
        <v>433</v>
      </c>
      <c r="B407" t="s">
        <v>215</v>
      </c>
      <c r="C407" t="s">
        <v>629</v>
      </c>
      <c r="D407" t="s">
        <v>474</v>
      </c>
      <c r="E407" s="4">
        <v>64.728260869565219</v>
      </c>
      <c r="F407" s="4">
        <v>221.33423913043478</v>
      </c>
      <c r="G407" s="4">
        <v>0</v>
      </c>
      <c r="H407" s="11">
        <v>0</v>
      </c>
      <c r="I407" s="4">
        <v>215.51086956521738</v>
      </c>
      <c r="J407" s="4">
        <v>0</v>
      </c>
      <c r="K407" s="11">
        <v>0</v>
      </c>
      <c r="L407" s="4">
        <v>35.690217391304351</v>
      </c>
      <c r="M407" s="4">
        <v>0</v>
      </c>
      <c r="N407" s="11">
        <v>0</v>
      </c>
      <c r="O407" s="4">
        <v>29.866847826086957</v>
      </c>
      <c r="P407" s="4">
        <v>0</v>
      </c>
      <c r="Q407" s="9">
        <v>0</v>
      </c>
      <c r="R407" s="4">
        <v>0</v>
      </c>
      <c r="S407" s="4">
        <v>0</v>
      </c>
      <c r="T407" s="11" t="s">
        <v>798</v>
      </c>
      <c r="U407" s="4">
        <v>5.8233695652173916</v>
      </c>
      <c r="V407" s="4">
        <v>0</v>
      </c>
      <c r="W407" s="11">
        <v>0</v>
      </c>
      <c r="X407" s="4">
        <v>63.961956521739133</v>
      </c>
      <c r="Y407" s="4">
        <v>0</v>
      </c>
      <c r="Z407" s="11">
        <v>0</v>
      </c>
      <c r="AA407" s="4">
        <v>0</v>
      </c>
      <c r="AB407" s="4">
        <v>0</v>
      </c>
      <c r="AC407" s="11" t="s">
        <v>798</v>
      </c>
      <c r="AD407" s="4">
        <v>121.6820652173913</v>
      </c>
      <c r="AE407" s="4">
        <v>0</v>
      </c>
      <c r="AF407" s="11">
        <v>0</v>
      </c>
      <c r="AG407" s="4">
        <v>0</v>
      </c>
      <c r="AH407" s="4">
        <v>0</v>
      </c>
      <c r="AI407" s="11" t="s">
        <v>798</v>
      </c>
      <c r="AJ407" s="4">
        <v>0</v>
      </c>
      <c r="AK407" s="4">
        <v>0</v>
      </c>
      <c r="AL407" s="11" t="s">
        <v>798</v>
      </c>
      <c r="AM407" s="1">
        <v>235444</v>
      </c>
      <c r="AN407" s="1">
        <v>5</v>
      </c>
      <c r="AX407"/>
      <c r="AY407"/>
    </row>
    <row r="408" spans="1:51" x14ac:dyDescent="0.25">
      <c r="A408" t="s">
        <v>433</v>
      </c>
      <c r="B408" t="s">
        <v>291</v>
      </c>
      <c r="C408" t="s">
        <v>631</v>
      </c>
      <c r="D408" t="s">
        <v>516</v>
      </c>
      <c r="E408" s="4">
        <v>99.021739130434781</v>
      </c>
      <c r="F408" s="4">
        <v>439.44500000000005</v>
      </c>
      <c r="G408" s="4">
        <v>101.60043478260869</v>
      </c>
      <c r="H408" s="11">
        <v>0.23120170847912408</v>
      </c>
      <c r="I408" s="4">
        <v>415.18206521739137</v>
      </c>
      <c r="J408" s="4">
        <v>100.55695652173912</v>
      </c>
      <c r="K408" s="11">
        <v>0.2421996635839436</v>
      </c>
      <c r="L408" s="4">
        <v>88.87554347826088</v>
      </c>
      <c r="M408" s="4">
        <v>22.16847826086957</v>
      </c>
      <c r="N408" s="11">
        <v>0.24943282924950011</v>
      </c>
      <c r="O408" s="4">
        <v>64.612608695652185</v>
      </c>
      <c r="P408" s="4">
        <v>21.125000000000004</v>
      </c>
      <c r="Q408" s="9">
        <v>0.32694856973669156</v>
      </c>
      <c r="R408" s="4">
        <v>19.045543478260871</v>
      </c>
      <c r="S408" s="4">
        <v>1.0434782608695652</v>
      </c>
      <c r="T408" s="11">
        <v>5.4788578864164265E-2</v>
      </c>
      <c r="U408" s="4">
        <v>5.2173913043478262</v>
      </c>
      <c r="V408" s="4">
        <v>0</v>
      </c>
      <c r="W408" s="11">
        <v>0</v>
      </c>
      <c r="X408" s="4">
        <v>92.709239130434781</v>
      </c>
      <c r="Y408" s="4">
        <v>39.095543478260865</v>
      </c>
      <c r="Z408" s="11">
        <v>0.42170061846000523</v>
      </c>
      <c r="AA408" s="4">
        <v>0</v>
      </c>
      <c r="AB408" s="4">
        <v>0</v>
      </c>
      <c r="AC408" s="11" t="s">
        <v>798</v>
      </c>
      <c r="AD408" s="4">
        <v>249.04510869565223</v>
      </c>
      <c r="AE408" s="4">
        <v>40.33641304347826</v>
      </c>
      <c r="AF408" s="11">
        <v>0.16196428532459847</v>
      </c>
      <c r="AG408" s="4">
        <v>8.8151086956521745</v>
      </c>
      <c r="AH408" s="4">
        <v>0</v>
      </c>
      <c r="AI408" s="11">
        <v>0</v>
      </c>
      <c r="AJ408" s="4">
        <v>0</v>
      </c>
      <c r="AK408" s="4">
        <v>0</v>
      </c>
      <c r="AL408" s="11" t="s">
        <v>798</v>
      </c>
      <c r="AM408" s="1">
        <v>235550</v>
      </c>
      <c r="AN408" s="1">
        <v>5</v>
      </c>
      <c r="AX408"/>
      <c r="AY408"/>
    </row>
    <row r="409" spans="1:51" x14ac:dyDescent="0.25">
      <c r="A409" t="s">
        <v>433</v>
      </c>
      <c r="B409" t="s">
        <v>395</v>
      </c>
      <c r="C409" t="s">
        <v>547</v>
      </c>
      <c r="D409" t="s">
        <v>519</v>
      </c>
      <c r="E409" s="4">
        <v>47.608695652173914</v>
      </c>
      <c r="F409" s="4">
        <v>265.18456521739131</v>
      </c>
      <c r="G409" s="4">
        <v>93.079456521739161</v>
      </c>
      <c r="H409" s="11">
        <v>0.35099877115938133</v>
      </c>
      <c r="I409" s="4">
        <v>253.93380434782608</v>
      </c>
      <c r="J409" s="4">
        <v>93.079456521739161</v>
      </c>
      <c r="K409" s="11">
        <v>0.36655008087951724</v>
      </c>
      <c r="L409" s="4">
        <v>23.160652173913043</v>
      </c>
      <c r="M409" s="4">
        <v>0</v>
      </c>
      <c r="N409" s="11">
        <v>0</v>
      </c>
      <c r="O409" s="4">
        <v>11.909891304347823</v>
      </c>
      <c r="P409" s="4">
        <v>0</v>
      </c>
      <c r="Q409" s="9">
        <v>0</v>
      </c>
      <c r="R409" s="4">
        <v>5.5985869565217383</v>
      </c>
      <c r="S409" s="4">
        <v>0</v>
      </c>
      <c r="T409" s="11">
        <v>0</v>
      </c>
      <c r="U409" s="4">
        <v>5.6521739130434785</v>
      </c>
      <c r="V409" s="4">
        <v>0</v>
      </c>
      <c r="W409" s="11">
        <v>0</v>
      </c>
      <c r="X409" s="4">
        <v>103.32597826086956</v>
      </c>
      <c r="Y409" s="4">
        <v>27.716521739130446</v>
      </c>
      <c r="Z409" s="11">
        <v>0.26824349699505273</v>
      </c>
      <c r="AA409" s="4">
        <v>0</v>
      </c>
      <c r="AB409" s="4">
        <v>0</v>
      </c>
      <c r="AC409" s="11" t="s">
        <v>798</v>
      </c>
      <c r="AD409" s="4">
        <v>138.69793478260868</v>
      </c>
      <c r="AE409" s="4">
        <v>65.362934782608718</v>
      </c>
      <c r="AF409" s="11">
        <v>0.47126105291370618</v>
      </c>
      <c r="AG409" s="4">
        <v>0</v>
      </c>
      <c r="AH409" s="4">
        <v>0</v>
      </c>
      <c r="AI409" s="11" t="s">
        <v>798</v>
      </c>
      <c r="AJ409" s="4">
        <v>0</v>
      </c>
      <c r="AK409" s="4">
        <v>0</v>
      </c>
      <c r="AL409" s="11" t="s">
        <v>798</v>
      </c>
      <c r="AM409" s="1">
        <v>235714</v>
      </c>
      <c r="AN409" s="1">
        <v>5</v>
      </c>
      <c r="AX409"/>
      <c r="AY409"/>
    </row>
    <row r="410" spans="1:51" x14ac:dyDescent="0.25">
      <c r="A410" t="s">
        <v>433</v>
      </c>
      <c r="B410" t="s">
        <v>297</v>
      </c>
      <c r="C410" t="s">
        <v>641</v>
      </c>
      <c r="D410" t="s">
        <v>501</v>
      </c>
      <c r="E410" s="4">
        <v>121.73913043478261</v>
      </c>
      <c r="F410" s="4">
        <v>438.50032608695648</v>
      </c>
      <c r="G410" s="4">
        <v>18.701413043478261</v>
      </c>
      <c r="H410" s="11">
        <v>4.2648572716841471E-2</v>
      </c>
      <c r="I410" s="4">
        <v>418.64108695652169</v>
      </c>
      <c r="J410" s="4">
        <v>18.701413043478261</v>
      </c>
      <c r="K410" s="11">
        <v>4.4671709553010287E-2</v>
      </c>
      <c r="L410" s="4">
        <v>40.237282608695651</v>
      </c>
      <c r="M410" s="4">
        <v>1.7041304347826087</v>
      </c>
      <c r="N410" s="11">
        <v>4.2352025889897699E-2</v>
      </c>
      <c r="O410" s="4">
        <v>25.641086956521736</v>
      </c>
      <c r="P410" s="4">
        <v>1.7041304347826087</v>
      </c>
      <c r="Q410" s="9">
        <v>6.6460928028215599E-2</v>
      </c>
      <c r="R410" s="4">
        <v>14.596195652173915</v>
      </c>
      <c r="S410" s="4">
        <v>0</v>
      </c>
      <c r="T410" s="11">
        <v>0</v>
      </c>
      <c r="U410" s="4">
        <v>0</v>
      </c>
      <c r="V410" s="4">
        <v>0</v>
      </c>
      <c r="W410" s="11" t="s">
        <v>798</v>
      </c>
      <c r="X410" s="4">
        <v>139.5</v>
      </c>
      <c r="Y410" s="4">
        <v>5.6059782608695654</v>
      </c>
      <c r="Z410" s="11">
        <v>4.0186224092254946E-2</v>
      </c>
      <c r="AA410" s="4">
        <v>5.2630434782608697</v>
      </c>
      <c r="AB410" s="4">
        <v>0</v>
      </c>
      <c r="AC410" s="11">
        <v>0</v>
      </c>
      <c r="AD410" s="4">
        <v>220.34293478260869</v>
      </c>
      <c r="AE410" s="4">
        <v>11.391304347826088</v>
      </c>
      <c r="AF410" s="11">
        <v>5.169806946188131E-2</v>
      </c>
      <c r="AG410" s="4">
        <v>33.157065217391299</v>
      </c>
      <c r="AH410" s="4">
        <v>0</v>
      </c>
      <c r="AI410" s="11">
        <v>0</v>
      </c>
      <c r="AJ410" s="4">
        <v>0</v>
      </c>
      <c r="AK410" s="4">
        <v>0</v>
      </c>
      <c r="AL410" s="11" t="s">
        <v>798</v>
      </c>
      <c r="AM410" s="1">
        <v>235556</v>
      </c>
      <c r="AN410" s="1">
        <v>5</v>
      </c>
      <c r="AX410"/>
      <c r="AY410"/>
    </row>
    <row r="411" spans="1:51" x14ac:dyDescent="0.25">
      <c r="AY411"/>
    </row>
    <row r="412" spans="1:51" x14ac:dyDescent="0.25">
      <c r="AY412"/>
    </row>
    <row r="413" spans="1:51" x14ac:dyDescent="0.25">
      <c r="F413" s="4"/>
      <c r="G413" s="4"/>
      <c r="AY413"/>
    </row>
    <row r="414" spans="1:51" x14ac:dyDescent="0.25">
      <c r="AY414"/>
    </row>
    <row r="415" spans="1:51" x14ac:dyDescent="0.25">
      <c r="AY415"/>
    </row>
    <row r="416" spans="1:51" x14ac:dyDescent="0.25">
      <c r="AY416"/>
    </row>
    <row r="417" spans="51:51" x14ac:dyDescent="0.25">
      <c r="AY417"/>
    </row>
    <row r="418" spans="51:51" x14ac:dyDescent="0.25">
      <c r="AY418"/>
    </row>
    <row r="419" spans="51:51" x14ac:dyDescent="0.25">
      <c r="AY419"/>
    </row>
    <row r="420" spans="51:51" x14ac:dyDescent="0.25">
      <c r="AY420"/>
    </row>
    <row r="421" spans="51:51" x14ac:dyDescent="0.25">
      <c r="AY421"/>
    </row>
    <row r="422" spans="51:51" x14ac:dyDescent="0.25">
      <c r="AY422"/>
    </row>
    <row r="423" spans="51:51" x14ac:dyDescent="0.25">
      <c r="AY423"/>
    </row>
    <row r="424" spans="51:51" x14ac:dyDescent="0.25">
      <c r="AY424"/>
    </row>
    <row r="425" spans="51:51" x14ac:dyDescent="0.25">
      <c r="AY425"/>
    </row>
    <row r="426" spans="51:51" x14ac:dyDescent="0.25">
      <c r="AY426"/>
    </row>
    <row r="427" spans="51:51" x14ac:dyDescent="0.25">
      <c r="AY427"/>
    </row>
    <row r="428" spans="51:51" x14ac:dyDescent="0.25">
      <c r="AY428"/>
    </row>
    <row r="429" spans="51:51" x14ac:dyDescent="0.25">
      <c r="AY429"/>
    </row>
    <row r="430" spans="51:51" x14ac:dyDescent="0.25">
      <c r="AY430"/>
    </row>
    <row r="431" spans="51:51" x14ac:dyDescent="0.25">
      <c r="AY431"/>
    </row>
    <row r="432" spans="51:51" x14ac:dyDescent="0.25">
      <c r="AY432"/>
    </row>
    <row r="433" spans="51:51" x14ac:dyDescent="0.25">
      <c r="AY433"/>
    </row>
    <row r="434" spans="51:51" x14ac:dyDescent="0.25">
      <c r="AY434"/>
    </row>
    <row r="435" spans="51:51" x14ac:dyDescent="0.25">
      <c r="AY435"/>
    </row>
    <row r="436" spans="51:51" x14ac:dyDescent="0.25">
      <c r="AY436"/>
    </row>
    <row r="437" spans="51:51" x14ac:dyDescent="0.25">
      <c r="AY437"/>
    </row>
    <row r="438" spans="51:51" x14ac:dyDescent="0.25">
      <c r="AY438"/>
    </row>
    <row r="439" spans="51:51" x14ac:dyDescent="0.25">
      <c r="AY439"/>
    </row>
    <row r="440" spans="51:51" x14ac:dyDescent="0.25">
      <c r="AY440"/>
    </row>
    <row r="441" spans="51:51" x14ac:dyDescent="0.25">
      <c r="AY441"/>
    </row>
    <row r="442" spans="51:51" x14ac:dyDescent="0.25">
      <c r="AY442"/>
    </row>
    <row r="443" spans="51:51" x14ac:dyDescent="0.25">
      <c r="AY443"/>
    </row>
    <row r="444" spans="51:51" x14ac:dyDescent="0.25">
      <c r="AY444"/>
    </row>
    <row r="445" spans="51:51" x14ac:dyDescent="0.25">
      <c r="AY445"/>
    </row>
    <row r="446" spans="51:51" x14ac:dyDescent="0.25">
      <c r="AY446"/>
    </row>
    <row r="447" spans="51:51" x14ac:dyDescent="0.25">
      <c r="AY447"/>
    </row>
    <row r="448" spans="51:51" x14ac:dyDescent="0.25">
      <c r="AY448"/>
    </row>
    <row r="449" spans="51:51" x14ac:dyDescent="0.25">
      <c r="AY449"/>
    </row>
    <row r="450" spans="51:51" x14ac:dyDescent="0.25">
      <c r="AY450"/>
    </row>
    <row r="451" spans="51:51" x14ac:dyDescent="0.25">
      <c r="AY451"/>
    </row>
    <row r="452" spans="51:51" x14ac:dyDescent="0.25">
      <c r="AY452"/>
    </row>
    <row r="453" spans="51:51" x14ac:dyDescent="0.25">
      <c r="AY453"/>
    </row>
    <row r="454" spans="51:51" x14ac:dyDescent="0.25">
      <c r="AY454"/>
    </row>
    <row r="455" spans="51:51" x14ac:dyDescent="0.25">
      <c r="AY455"/>
    </row>
    <row r="456" spans="51:51" x14ac:dyDescent="0.25">
      <c r="AY456"/>
    </row>
    <row r="457" spans="51:51" x14ac:dyDescent="0.25">
      <c r="AY457"/>
    </row>
    <row r="458" spans="51:51" x14ac:dyDescent="0.25">
      <c r="AY458"/>
    </row>
    <row r="459" spans="51:51" x14ac:dyDescent="0.25">
      <c r="AY459"/>
    </row>
    <row r="460" spans="51:51" x14ac:dyDescent="0.25">
      <c r="AY460"/>
    </row>
    <row r="461" spans="51:51" x14ac:dyDescent="0.25">
      <c r="AY461"/>
    </row>
    <row r="462" spans="51:51" x14ac:dyDescent="0.25">
      <c r="AY462"/>
    </row>
    <row r="463" spans="51:51" x14ac:dyDescent="0.25">
      <c r="AY463"/>
    </row>
    <row r="464" spans="51:51" x14ac:dyDescent="0.25">
      <c r="AY464"/>
    </row>
    <row r="465" spans="51:51" x14ac:dyDescent="0.25">
      <c r="AY465"/>
    </row>
    <row r="466" spans="51:51" x14ac:dyDescent="0.25">
      <c r="AY466"/>
    </row>
    <row r="467" spans="51:51" x14ac:dyDescent="0.25">
      <c r="AY467"/>
    </row>
    <row r="468" spans="51:51" x14ac:dyDescent="0.25">
      <c r="AY468"/>
    </row>
    <row r="469" spans="51:51" x14ac:dyDescent="0.25">
      <c r="AY469"/>
    </row>
    <row r="470" spans="51:51" x14ac:dyDescent="0.25">
      <c r="AY470"/>
    </row>
    <row r="471" spans="51:51" x14ac:dyDescent="0.25">
      <c r="AY471"/>
    </row>
    <row r="472" spans="51:51" x14ac:dyDescent="0.25">
      <c r="AY472"/>
    </row>
    <row r="473" spans="51:51" x14ac:dyDescent="0.25">
      <c r="AY473"/>
    </row>
    <row r="474" spans="51:51" x14ac:dyDescent="0.25">
      <c r="AY474"/>
    </row>
    <row r="475" spans="51:51" x14ac:dyDescent="0.25">
      <c r="AY475"/>
    </row>
    <row r="476" spans="51:51" x14ac:dyDescent="0.25">
      <c r="AY476"/>
    </row>
    <row r="477" spans="51:51" x14ac:dyDescent="0.25">
      <c r="AY477"/>
    </row>
    <row r="478" spans="51:51" x14ac:dyDescent="0.25">
      <c r="AY478"/>
    </row>
    <row r="479" spans="51:51" x14ac:dyDescent="0.25">
      <c r="AY479"/>
    </row>
    <row r="480" spans="51:51" x14ac:dyDescent="0.25">
      <c r="AY480"/>
    </row>
    <row r="481" spans="51:51" x14ac:dyDescent="0.25">
      <c r="AY481"/>
    </row>
    <row r="482" spans="51:51" x14ac:dyDescent="0.25">
      <c r="AY482"/>
    </row>
    <row r="483" spans="51:51" x14ac:dyDescent="0.25">
      <c r="AY483"/>
    </row>
    <row r="484" spans="51:51" x14ac:dyDescent="0.25">
      <c r="AY484"/>
    </row>
    <row r="485" spans="51:51" x14ac:dyDescent="0.25">
      <c r="AY485"/>
    </row>
    <row r="486" spans="51:51" x14ac:dyDescent="0.25">
      <c r="AY486"/>
    </row>
    <row r="487" spans="51:51" x14ac:dyDescent="0.25">
      <c r="AY487"/>
    </row>
    <row r="488" spans="51:51" x14ac:dyDescent="0.25">
      <c r="AY488"/>
    </row>
    <row r="489" spans="51:51" x14ac:dyDescent="0.25">
      <c r="AY489"/>
    </row>
    <row r="490" spans="51:51" x14ac:dyDescent="0.25">
      <c r="AY490"/>
    </row>
    <row r="491" spans="51:51" x14ac:dyDescent="0.25">
      <c r="AY491"/>
    </row>
    <row r="492" spans="51:51" x14ac:dyDescent="0.25">
      <c r="AY492"/>
    </row>
    <row r="493" spans="51:51" x14ac:dyDescent="0.25">
      <c r="AY493"/>
    </row>
    <row r="494" spans="51:51" x14ac:dyDescent="0.25">
      <c r="AY494"/>
    </row>
    <row r="495" spans="51:51" x14ac:dyDescent="0.25">
      <c r="AY495"/>
    </row>
    <row r="496" spans="51:51" x14ac:dyDescent="0.25">
      <c r="AY496"/>
    </row>
    <row r="497" spans="51:51" x14ac:dyDescent="0.25">
      <c r="AY497"/>
    </row>
    <row r="498" spans="51:51" x14ac:dyDescent="0.25">
      <c r="AY498"/>
    </row>
    <row r="499" spans="51:51" x14ac:dyDescent="0.25">
      <c r="AY499"/>
    </row>
    <row r="500" spans="51:51" x14ac:dyDescent="0.25">
      <c r="AY500"/>
    </row>
    <row r="501" spans="51:51" x14ac:dyDescent="0.25">
      <c r="AY501"/>
    </row>
    <row r="502" spans="51:51" x14ac:dyDescent="0.25">
      <c r="AY502"/>
    </row>
    <row r="503" spans="51:51" x14ac:dyDescent="0.25">
      <c r="AY503"/>
    </row>
    <row r="504" spans="51:51" x14ac:dyDescent="0.25">
      <c r="AY504"/>
    </row>
    <row r="505" spans="51:51" x14ac:dyDescent="0.25">
      <c r="AY505"/>
    </row>
    <row r="506" spans="51:51" x14ac:dyDescent="0.25">
      <c r="AY506"/>
    </row>
    <row r="507" spans="51:51" x14ac:dyDescent="0.25">
      <c r="AY507"/>
    </row>
    <row r="508" spans="51:51" x14ac:dyDescent="0.25">
      <c r="AY508"/>
    </row>
    <row r="509" spans="51:51" x14ac:dyDescent="0.25">
      <c r="AY509"/>
    </row>
    <row r="510" spans="51:51" x14ac:dyDescent="0.25">
      <c r="AY510"/>
    </row>
    <row r="511" spans="51:51" x14ac:dyDescent="0.25">
      <c r="AY511"/>
    </row>
    <row r="512" spans="51:51" x14ac:dyDescent="0.25">
      <c r="AY512"/>
    </row>
    <row r="513" spans="51:51" x14ac:dyDescent="0.25">
      <c r="AY513"/>
    </row>
    <row r="514" spans="51:51" x14ac:dyDescent="0.25">
      <c r="AY514"/>
    </row>
    <row r="515" spans="51:51" x14ac:dyDescent="0.25">
      <c r="AY515"/>
    </row>
    <row r="516" spans="51:51" x14ac:dyDescent="0.25">
      <c r="AY516"/>
    </row>
    <row r="517" spans="51:51" x14ac:dyDescent="0.25">
      <c r="AY517"/>
    </row>
    <row r="518" spans="51:51" x14ac:dyDescent="0.25">
      <c r="AY518"/>
    </row>
    <row r="519" spans="51:51" x14ac:dyDescent="0.25">
      <c r="AY519"/>
    </row>
    <row r="520" spans="51:51" x14ac:dyDescent="0.25">
      <c r="AY520"/>
    </row>
    <row r="521" spans="51:51" x14ac:dyDescent="0.25">
      <c r="AY521"/>
    </row>
    <row r="522" spans="51:51" x14ac:dyDescent="0.25">
      <c r="AY522"/>
    </row>
    <row r="523" spans="51:51" x14ac:dyDescent="0.25">
      <c r="AY523"/>
    </row>
    <row r="524" spans="51:51" x14ac:dyDescent="0.25">
      <c r="AY524"/>
    </row>
    <row r="525" spans="51:51" x14ac:dyDescent="0.25">
      <c r="AY525"/>
    </row>
    <row r="526" spans="51:51" x14ac:dyDescent="0.25">
      <c r="AY526"/>
    </row>
    <row r="527" spans="51:51" x14ac:dyDescent="0.25">
      <c r="AY527"/>
    </row>
    <row r="528" spans="51:51" x14ac:dyDescent="0.25">
      <c r="AY528"/>
    </row>
    <row r="529" spans="51:51" x14ac:dyDescent="0.25">
      <c r="AY529"/>
    </row>
    <row r="530" spans="51:51" x14ac:dyDescent="0.25">
      <c r="AY530"/>
    </row>
    <row r="531" spans="51:51" x14ac:dyDescent="0.25">
      <c r="AY531"/>
    </row>
    <row r="532" spans="51:51" x14ac:dyDescent="0.25">
      <c r="AY532"/>
    </row>
    <row r="533" spans="51:51" x14ac:dyDescent="0.25">
      <c r="AY533"/>
    </row>
    <row r="534" spans="51:51" x14ac:dyDescent="0.25">
      <c r="AY534"/>
    </row>
    <row r="535" spans="51:51" x14ac:dyDescent="0.25">
      <c r="AY535"/>
    </row>
    <row r="536" spans="51:51" x14ac:dyDescent="0.25">
      <c r="AY536"/>
    </row>
    <row r="537" spans="51:51" x14ac:dyDescent="0.25">
      <c r="AY537"/>
    </row>
    <row r="538" spans="51:51" x14ac:dyDescent="0.25">
      <c r="AY538"/>
    </row>
    <row r="539" spans="51:51" x14ac:dyDescent="0.25">
      <c r="AY539"/>
    </row>
    <row r="540" spans="51:51" x14ac:dyDescent="0.25">
      <c r="AY540"/>
    </row>
    <row r="541" spans="51:51" x14ac:dyDescent="0.25">
      <c r="AY541"/>
    </row>
    <row r="542" spans="51:51" x14ac:dyDescent="0.25">
      <c r="AY542"/>
    </row>
    <row r="543" spans="51:51" x14ac:dyDescent="0.25">
      <c r="AY543"/>
    </row>
    <row r="544" spans="51:51" x14ac:dyDescent="0.25">
      <c r="AY544"/>
    </row>
    <row r="545" spans="51:51" x14ac:dyDescent="0.25">
      <c r="AY545"/>
    </row>
    <row r="546" spans="51:51" x14ac:dyDescent="0.25">
      <c r="AY546"/>
    </row>
    <row r="547" spans="51:51" x14ac:dyDescent="0.25">
      <c r="AY547"/>
    </row>
    <row r="548" spans="51:51" x14ac:dyDescent="0.25">
      <c r="AY548"/>
    </row>
    <row r="549" spans="51:51" x14ac:dyDescent="0.25">
      <c r="AY549"/>
    </row>
    <row r="550" spans="51:51" x14ac:dyDescent="0.25">
      <c r="AY550"/>
    </row>
    <row r="551" spans="51:51" x14ac:dyDescent="0.25">
      <c r="AY551"/>
    </row>
    <row r="552" spans="51:51" x14ac:dyDescent="0.25">
      <c r="AY552"/>
    </row>
    <row r="553" spans="51:51" x14ac:dyDescent="0.25">
      <c r="AY553"/>
    </row>
    <row r="554" spans="51:51" x14ac:dyDescent="0.25">
      <c r="AY554"/>
    </row>
    <row r="555" spans="51:51" x14ac:dyDescent="0.25">
      <c r="AY555"/>
    </row>
    <row r="556" spans="51:51" x14ac:dyDescent="0.25">
      <c r="AY556"/>
    </row>
    <row r="557" spans="51:51" x14ac:dyDescent="0.25">
      <c r="AY557"/>
    </row>
    <row r="558" spans="51:51" x14ac:dyDescent="0.25">
      <c r="AY558"/>
    </row>
    <row r="559" spans="51:51" x14ac:dyDescent="0.25">
      <c r="AY559"/>
    </row>
    <row r="560" spans="51:51" x14ac:dyDescent="0.25">
      <c r="AY560"/>
    </row>
    <row r="561" spans="51:51" x14ac:dyDescent="0.25">
      <c r="AY561"/>
    </row>
    <row r="562" spans="51:51" x14ac:dyDescent="0.25">
      <c r="AY562"/>
    </row>
    <row r="563" spans="51:51" x14ac:dyDescent="0.25">
      <c r="AY563"/>
    </row>
    <row r="564" spans="51:51" x14ac:dyDescent="0.25">
      <c r="AY564"/>
    </row>
    <row r="565" spans="51:51" x14ac:dyDescent="0.25">
      <c r="AY565"/>
    </row>
    <row r="566" spans="51:51" x14ac:dyDescent="0.25">
      <c r="AY566"/>
    </row>
    <row r="567" spans="51:51" x14ac:dyDescent="0.25">
      <c r="AY567"/>
    </row>
    <row r="568" spans="51:51" x14ac:dyDescent="0.25">
      <c r="AY568"/>
    </row>
    <row r="569" spans="51:51" x14ac:dyDescent="0.25">
      <c r="AY569"/>
    </row>
    <row r="570" spans="51:51" x14ac:dyDescent="0.25">
      <c r="AY570"/>
    </row>
    <row r="571" spans="51:51" x14ac:dyDescent="0.25">
      <c r="AY571"/>
    </row>
    <row r="572" spans="51:51" x14ac:dyDescent="0.25">
      <c r="AY572"/>
    </row>
    <row r="573" spans="51:51" x14ac:dyDescent="0.25">
      <c r="AY573"/>
    </row>
    <row r="574" spans="51:51" x14ac:dyDescent="0.25">
      <c r="AY574"/>
    </row>
    <row r="575" spans="51:51" x14ac:dyDescent="0.25">
      <c r="AY575"/>
    </row>
    <row r="576" spans="51:51" x14ac:dyDescent="0.25">
      <c r="AY576"/>
    </row>
    <row r="577" spans="51:51" x14ac:dyDescent="0.25">
      <c r="AY577"/>
    </row>
    <row r="578" spans="51:51" x14ac:dyDescent="0.25">
      <c r="AY578"/>
    </row>
    <row r="579" spans="51:51" x14ac:dyDescent="0.25">
      <c r="AY579"/>
    </row>
    <row r="580" spans="51:51" x14ac:dyDescent="0.25">
      <c r="AY580"/>
    </row>
    <row r="581" spans="51:51" x14ac:dyDescent="0.25">
      <c r="AY581"/>
    </row>
    <row r="582" spans="51:51" x14ac:dyDescent="0.25">
      <c r="AY582"/>
    </row>
    <row r="583" spans="51:51" x14ac:dyDescent="0.25">
      <c r="AY583"/>
    </row>
    <row r="584" spans="51:51" x14ac:dyDescent="0.25">
      <c r="AY584"/>
    </row>
    <row r="585" spans="51:51" x14ac:dyDescent="0.25">
      <c r="AY585"/>
    </row>
    <row r="586" spans="51:51" x14ac:dyDescent="0.25">
      <c r="AY586"/>
    </row>
    <row r="587" spans="51:51" x14ac:dyDescent="0.25">
      <c r="AY587"/>
    </row>
    <row r="588" spans="51:51" x14ac:dyDescent="0.25">
      <c r="AY588"/>
    </row>
    <row r="589" spans="51:51" x14ac:dyDescent="0.25">
      <c r="AY589"/>
    </row>
    <row r="590" spans="51:51" x14ac:dyDescent="0.25">
      <c r="AY590"/>
    </row>
    <row r="591" spans="51:51" x14ac:dyDescent="0.25">
      <c r="AY591"/>
    </row>
    <row r="592" spans="51:51" x14ac:dyDescent="0.25">
      <c r="AY592"/>
    </row>
    <row r="593" spans="51:51" x14ac:dyDescent="0.25">
      <c r="AY593"/>
    </row>
    <row r="594" spans="51:51" x14ac:dyDescent="0.25">
      <c r="AY594"/>
    </row>
    <row r="601" spans="51:51" x14ac:dyDescent="0.25">
      <c r="AY601"/>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410"/>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750</v>
      </c>
      <c r="B1" s="2" t="s">
        <v>752</v>
      </c>
      <c r="C1" s="2" t="s">
        <v>753</v>
      </c>
      <c r="D1" s="2" t="s">
        <v>754</v>
      </c>
      <c r="E1" s="2" t="s">
        <v>755</v>
      </c>
      <c r="F1" s="2" t="s">
        <v>840</v>
      </c>
      <c r="G1" s="2" t="s">
        <v>841</v>
      </c>
      <c r="H1" s="2" t="s">
        <v>842</v>
      </c>
      <c r="I1" s="2" t="s">
        <v>843</v>
      </c>
      <c r="J1" s="2" t="s">
        <v>844</v>
      </c>
      <c r="K1" s="2" t="s">
        <v>845</v>
      </c>
      <c r="L1" s="2" t="s">
        <v>846</v>
      </c>
      <c r="M1" s="2" t="s">
        <v>847</v>
      </c>
      <c r="N1" s="2" t="s">
        <v>848</v>
      </c>
      <c r="O1" s="2" t="s">
        <v>849</v>
      </c>
      <c r="P1" s="2" t="s">
        <v>850</v>
      </c>
      <c r="Q1" s="2" t="s">
        <v>851</v>
      </c>
      <c r="R1" s="2" t="s">
        <v>852</v>
      </c>
      <c r="S1" s="2" t="s">
        <v>853</v>
      </c>
      <c r="T1" s="2" t="s">
        <v>854</v>
      </c>
      <c r="U1" s="2" t="s">
        <v>855</v>
      </c>
      <c r="V1" s="2" t="s">
        <v>856</v>
      </c>
      <c r="W1" s="2" t="s">
        <v>857</v>
      </c>
      <c r="X1" s="2" t="s">
        <v>858</v>
      </c>
      <c r="Y1" s="2" t="s">
        <v>859</v>
      </c>
      <c r="Z1" s="2" t="s">
        <v>860</v>
      </c>
      <c r="AA1" s="2" t="s">
        <v>861</v>
      </c>
      <c r="AB1" s="2" t="s">
        <v>862</v>
      </c>
      <c r="AC1" s="2" t="s">
        <v>863</v>
      </c>
      <c r="AD1" s="2" t="s">
        <v>864</v>
      </c>
      <c r="AE1" s="2" t="s">
        <v>865</v>
      </c>
      <c r="AF1" s="2" t="s">
        <v>866</v>
      </c>
      <c r="AG1" s="2" t="s">
        <v>867</v>
      </c>
      <c r="AH1" s="2" t="s">
        <v>782</v>
      </c>
      <c r="AI1" s="3" t="s">
        <v>868</v>
      </c>
    </row>
    <row r="2" spans="1:35" x14ac:dyDescent="0.25">
      <c r="A2" t="s">
        <v>433</v>
      </c>
      <c r="B2" t="s">
        <v>38</v>
      </c>
      <c r="C2" t="s">
        <v>565</v>
      </c>
      <c r="D2" t="s">
        <v>474</v>
      </c>
      <c r="E2" s="6">
        <v>35.695652173913047</v>
      </c>
      <c r="F2" s="6">
        <v>19.457391304347819</v>
      </c>
      <c r="G2" s="6">
        <v>0.42391304347826086</v>
      </c>
      <c r="H2" s="6">
        <v>0</v>
      </c>
      <c r="I2" s="6">
        <v>9.9239130434782616</v>
      </c>
      <c r="J2" s="6">
        <v>0</v>
      </c>
      <c r="K2" s="6">
        <v>0</v>
      </c>
      <c r="L2" s="6">
        <v>0</v>
      </c>
      <c r="M2" s="6">
        <v>4.1086956521739131</v>
      </c>
      <c r="N2" s="6">
        <v>0</v>
      </c>
      <c r="O2" s="6">
        <f>SUM(NonNurse[[#This Row],[Qualified Social Work Staff Hours]],NonNurse[[#This Row],[Other Social Work Staff Hours]])/NonNurse[[#This Row],[MDS Census]]</f>
        <v>0.1151035322777101</v>
      </c>
      <c r="P2" s="6">
        <v>0</v>
      </c>
      <c r="Q2" s="6">
        <v>8.829456521739127</v>
      </c>
      <c r="R2" s="6">
        <f>SUM(NonNurse[[#This Row],[Qualified Activities Professional Hours]],NonNurse[[#This Row],[Other Activities Professional Hours]])/NonNurse[[#This Row],[MDS Census]]</f>
        <v>0.24735383678440914</v>
      </c>
      <c r="S2" s="6">
        <v>0.80434782608695654</v>
      </c>
      <c r="T2" s="6">
        <v>2.9833695652173917</v>
      </c>
      <c r="U2" s="6">
        <v>0</v>
      </c>
      <c r="V2" s="6">
        <f>SUM(NonNurse[[#This Row],[Occupational Therapist Hours]],NonNurse[[#This Row],[OT Assistant Hours]],NonNurse[[#This Row],[OT Aide Hours]])/NonNurse[[#This Row],[MDS Census]]</f>
        <v>0.10611144945188794</v>
      </c>
      <c r="W2" s="6">
        <v>0.18478260869565216</v>
      </c>
      <c r="X2" s="6">
        <v>4.1684782608695654</v>
      </c>
      <c r="Y2" s="6">
        <v>0</v>
      </c>
      <c r="Z2" s="6">
        <f>SUM(NonNurse[[#This Row],[Physical Therapist (PT) Hours]],NonNurse[[#This Row],[PT Assistant Hours]],NonNurse[[#This Row],[PT Aide Hours]])/NonNurse[[#This Row],[MDS Census]]</f>
        <v>0.12195493300852618</v>
      </c>
      <c r="AA2" s="6">
        <v>0</v>
      </c>
      <c r="AB2" s="6">
        <v>0</v>
      </c>
      <c r="AC2" s="6">
        <v>0</v>
      </c>
      <c r="AD2" s="6">
        <v>0</v>
      </c>
      <c r="AE2" s="6">
        <v>0</v>
      </c>
      <c r="AF2" s="6">
        <v>0</v>
      </c>
      <c r="AG2" s="6">
        <v>0</v>
      </c>
      <c r="AH2" s="1">
        <v>235052</v>
      </c>
      <c r="AI2">
        <v>5</v>
      </c>
    </row>
    <row r="3" spans="1:35" x14ac:dyDescent="0.25">
      <c r="A3" t="s">
        <v>433</v>
      </c>
      <c r="B3" t="s">
        <v>331</v>
      </c>
      <c r="C3" t="s">
        <v>735</v>
      </c>
      <c r="D3" t="s">
        <v>519</v>
      </c>
      <c r="E3" s="6">
        <v>64.282608695652172</v>
      </c>
      <c r="F3" s="6">
        <v>6.1739130434782608</v>
      </c>
      <c r="G3" s="6">
        <v>0</v>
      </c>
      <c r="H3" s="6">
        <v>0</v>
      </c>
      <c r="I3" s="6">
        <v>2.8913043478260869</v>
      </c>
      <c r="J3" s="6">
        <v>0</v>
      </c>
      <c r="K3" s="6">
        <v>0</v>
      </c>
      <c r="L3" s="6">
        <v>0</v>
      </c>
      <c r="M3" s="6">
        <v>0</v>
      </c>
      <c r="N3" s="6">
        <v>5.1304347826086953</v>
      </c>
      <c r="O3" s="6">
        <f>SUM(NonNurse[[#This Row],[Qualified Social Work Staff Hours]],NonNurse[[#This Row],[Other Social Work Staff Hours]])/NonNurse[[#This Row],[MDS Census]]</f>
        <v>7.9810618870476829E-2</v>
      </c>
      <c r="P3" s="6">
        <v>2.8695652173913042</v>
      </c>
      <c r="Q3" s="6">
        <v>15.934130434782599</v>
      </c>
      <c r="R3" s="6">
        <f>SUM(NonNurse[[#This Row],[Qualified Activities Professional Hours]],NonNurse[[#This Row],[Other Activities Professional Hours]])/NonNurse[[#This Row],[MDS Census]]</f>
        <v>0.29251606357795051</v>
      </c>
      <c r="S3" s="6">
        <v>0</v>
      </c>
      <c r="T3" s="6">
        <v>0</v>
      </c>
      <c r="U3" s="6">
        <v>0</v>
      </c>
      <c r="V3" s="6">
        <f>SUM(NonNurse[[#This Row],[Occupational Therapist Hours]],NonNurse[[#This Row],[OT Assistant Hours]],NonNurse[[#This Row],[OT Aide Hours]])/NonNurse[[#This Row],[MDS Census]]</f>
        <v>0</v>
      </c>
      <c r="W3" s="6">
        <v>0</v>
      </c>
      <c r="X3" s="6">
        <v>0</v>
      </c>
      <c r="Y3" s="6">
        <v>0</v>
      </c>
      <c r="Z3" s="6">
        <f>SUM(NonNurse[[#This Row],[Physical Therapist (PT) Hours]],NonNurse[[#This Row],[PT Assistant Hours]],NonNurse[[#This Row],[PT Aide Hours]])/NonNurse[[#This Row],[MDS Census]]</f>
        <v>0</v>
      </c>
      <c r="AA3" s="6">
        <v>0</v>
      </c>
      <c r="AB3" s="6">
        <v>0</v>
      </c>
      <c r="AC3" s="6">
        <v>0</v>
      </c>
      <c r="AD3" s="6">
        <v>0</v>
      </c>
      <c r="AE3" s="6">
        <v>0</v>
      </c>
      <c r="AF3" s="6">
        <v>0</v>
      </c>
      <c r="AG3" s="6">
        <v>0</v>
      </c>
      <c r="AH3" s="1">
        <v>235609</v>
      </c>
      <c r="AI3">
        <v>5</v>
      </c>
    </row>
    <row r="4" spans="1:35" x14ac:dyDescent="0.25">
      <c r="A4" t="s">
        <v>433</v>
      </c>
      <c r="B4" t="s">
        <v>261</v>
      </c>
      <c r="C4" t="s">
        <v>547</v>
      </c>
      <c r="D4" t="s">
        <v>519</v>
      </c>
      <c r="E4" s="6">
        <v>112.75</v>
      </c>
      <c r="F4" s="6">
        <v>9.1413043478260878</v>
      </c>
      <c r="G4" s="6">
        <v>0</v>
      </c>
      <c r="H4" s="6">
        <v>0</v>
      </c>
      <c r="I4" s="6">
        <v>4.6086956521739131</v>
      </c>
      <c r="J4" s="6">
        <v>0</v>
      </c>
      <c r="K4" s="6">
        <v>0.94554347826086982</v>
      </c>
      <c r="L4" s="6">
        <v>0</v>
      </c>
      <c r="M4" s="6">
        <v>4.7826086956521738</v>
      </c>
      <c r="N4" s="6">
        <v>4.7826086956521738</v>
      </c>
      <c r="O4" s="6">
        <f>SUM(NonNurse[[#This Row],[Qualified Social Work Staff Hours]],NonNurse[[#This Row],[Other Social Work Staff Hours]])/NonNurse[[#This Row],[MDS Census]]</f>
        <v>8.4835630965005307E-2</v>
      </c>
      <c r="P4" s="6">
        <v>4.6086956521739131</v>
      </c>
      <c r="Q4" s="6">
        <v>23.651847826086954</v>
      </c>
      <c r="R4" s="6">
        <f>SUM(NonNurse[[#This Row],[Qualified Activities Professional Hours]],NonNurse[[#This Row],[Other Activities Professional Hours]])/NonNurse[[#This Row],[MDS Census]]</f>
        <v>0.25064783572736909</v>
      </c>
      <c r="S4" s="6">
        <v>0</v>
      </c>
      <c r="T4" s="6">
        <v>0</v>
      </c>
      <c r="U4" s="6">
        <v>0</v>
      </c>
      <c r="V4" s="6">
        <f>SUM(NonNurse[[#This Row],[Occupational Therapist Hours]],NonNurse[[#This Row],[OT Assistant Hours]],NonNurse[[#This Row],[OT Aide Hours]])/NonNurse[[#This Row],[MDS Census]]</f>
        <v>0</v>
      </c>
      <c r="W4" s="6">
        <v>0</v>
      </c>
      <c r="X4" s="6">
        <v>0</v>
      </c>
      <c r="Y4" s="6">
        <v>0</v>
      </c>
      <c r="Z4" s="6">
        <f>SUM(NonNurse[[#This Row],[Physical Therapist (PT) Hours]],NonNurse[[#This Row],[PT Assistant Hours]],NonNurse[[#This Row],[PT Aide Hours]])/NonNurse[[#This Row],[MDS Census]]</f>
        <v>0</v>
      </c>
      <c r="AA4" s="6">
        <v>0</v>
      </c>
      <c r="AB4" s="6">
        <v>0</v>
      </c>
      <c r="AC4" s="6">
        <v>4.8695652173913047</v>
      </c>
      <c r="AD4" s="6">
        <v>0</v>
      </c>
      <c r="AE4" s="6">
        <v>0.44565217391304346</v>
      </c>
      <c r="AF4" s="6">
        <v>0.4891304347826087</v>
      </c>
      <c r="AG4" s="6">
        <v>2.0730434782608698</v>
      </c>
      <c r="AH4" s="1">
        <v>235509</v>
      </c>
      <c r="AI4">
        <v>5</v>
      </c>
    </row>
    <row r="5" spans="1:35" x14ac:dyDescent="0.25">
      <c r="A5" t="s">
        <v>433</v>
      </c>
      <c r="B5" t="s">
        <v>405</v>
      </c>
      <c r="C5" t="s">
        <v>661</v>
      </c>
      <c r="D5" t="s">
        <v>474</v>
      </c>
      <c r="E5" s="6">
        <v>70.673913043478265</v>
      </c>
      <c r="F5" s="6">
        <v>44.5</v>
      </c>
      <c r="G5" s="6">
        <v>0.43478260869565216</v>
      </c>
      <c r="H5" s="6">
        <v>0</v>
      </c>
      <c r="I5" s="6">
        <v>9.7826086956521738</v>
      </c>
      <c r="J5" s="6">
        <v>0</v>
      </c>
      <c r="K5" s="6">
        <v>0</v>
      </c>
      <c r="L5" s="6">
        <v>0.82336956521739135</v>
      </c>
      <c r="M5" s="6">
        <v>6.0326086956521738</v>
      </c>
      <c r="N5" s="6">
        <v>4.8097826086956523</v>
      </c>
      <c r="O5" s="6">
        <f>SUM(NonNurse[[#This Row],[Qualified Social Work Staff Hours]],NonNurse[[#This Row],[Other Social Work Staff Hours]])/NonNurse[[#This Row],[MDS Census]]</f>
        <v>0.1534143340510612</v>
      </c>
      <c r="P5" s="6">
        <v>1.3695652173913044</v>
      </c>
      <c r="Q5" s="6">
        <v>13.013586956521738</v>
      </c>
      <c r="R5" s="6">
        <f>SUM(NonNurse[[#This Row],[Qualified Activities Professional Hours]],NonNurse[[#This Row],[Other Activities Professional Hours]])/NonNurse[[#This Row],[MDS Census]]</f>
        <v>0.20351430329129497</v>
      </c>
      <c r="S5" s="6">
        <v>6.9293478260869561</v>
      </c>
      <c r="T5" s="6">
        <v>23.823369565217391</v>
      </c>
      <c r="U5" s="6">
        <v>0</v>
      </c>
      <c r="V5" s="6">
        <f>SUM(NonNurse[[#This Row],[Occupational Therapist Hours]],NonNurse[[#This Row],[OT Assistant Hours]],NonNurse[[#This Row],[OT Aide Hours]])/NonNurse[[#This Row],[MDS Census]]</f>
        <v>0.43513534297139339</v>
      </c>
      <c r="W5" s="6">
        <v>16.654891304347824</v>
      </c>
      <c r="X5" s="6">
        <v>20.965217391304346</v>
      </c>
      <c r="Y5" s="6">
        <v>0</v>
      </c>
      <c r="Z5" s="6">
        <f>SUM(NonNurse[[#This Row],[Physical Therapist (PT) Hours]],NonNurse[[#This Row],[PT Assistant Hours]],NonNurse[[#This Row],[PT Aide Hours]])/NonNurse[[#This Row],[MDS Census]]</f>
        <v>0.53230544447862194</v>
      </c>
      <c r="AA5" s="6">
        <v>0</v>
      </c>
      <c r="AB5" s="6">
        <v>0</v>
      </c>
      <c r="AC5" s="6">
        <v>0</v>
      </c>
      <c r="AD5" s="6">
        <v>0</v>
      </c>
      <c r="AE5" s="6">
        <v>0</v>
      </c>
      <c r="AF5" s="6">
        <v>0</v>
      </c>
      <c r="AG5" s="6">
        <v>0</v>
      </c>
      <c r="AH5" s="1">
        <v>235725</v>
      </c>
      <c r="AI5">
        <v>5</v>
      </c>
    </row>
    <row r="6" spans="1:35" x14ac:dyDescent="0.25">
      <c r="A6" t="s">
        <v>433</v>
      </c>
      <c r="B6" t="s">
        <v>142</v>
      </c>
      <c r="C6" t="s">
        <v>606</v>
      </c>
      <c r="D6" t="s">
        <v>504</v>
      </c>
      <c r="E6" s="6">
        <v>71</v>
      </c>
      <c r="F6" s="6">
        <v>5.3478260869565215</v>
      </c>
      <c r="G6" s="6">
        <v>0.69565217391304346</v>
      </c>
      <c r="H6" s="6">
        <v>0</v>
      </c>
      <c r="I6" s="6">
        <v>4.2391304347826084</v>
      </c>
      <c r="J6" s="6">
        <v>0</v>
      </c>
      <c r="K6" s="6">
        <v>0</v>
      </c>
      <c r="L6" s="6">
        <v>0</v>
      </c>
      <c r="M6" s="6">
        <v>3.5816304347826091</v>
      </c>
      <c r="N6" s="6">
        <v>4.237608695652173</v>
      </c>
      <c r="O6" s="6">
        <f>SUM(NonNurse[[#This Row],[Qualified Social Work Staff Hours]],NonNurse[[#This Row],[Other Social Work Staff Hours]])/NonNurse[[#This Row],[MDS Census]]</f>
        <v>0.11013012859767299</v>
      </c>
      <c r="P6" s="6">
        <v>4.9941304347826101</v>
      </c>
      <c r="Q6" s="6">
        <v>23.285326086956523</v>
      </c>
      <c r="R6" s="6">
        <f>SUM(NonNurse[[#This Row],[Qualified Activities Professional Hours]],NonNurse[[#This Row],[Other Activities Professional Hours]])/NonNurse[[#This Row],[MDS Census]]</f>
        <v>0.39830220453153714</v>
      </c>
      <c r="S6" s="6">
        <v>7.3831521739130439</v>
      </c>
      <c r="T6" s="6">
        <v>0</v>
      </c>
      <c r="U6" s="6">
        <v>4.9673913043478262</v>
      </c>
      <c r="V6" s="6">
        <f>SUM(NonNurse[[#This Row],[Occupational Therapist Hours]],NonNurse[[#This Row],[OT Assistant Hours]],NonNurse[[#This Row],[OT Aide Hours]])/NonNurse[[#This Row],[MDS Census]]</f>
        <v>0.17395131659522353</v>
      </c>
      <c r="W6" s="6">
        <v>3.4239130434782608</v>
      </c>
      <c r="X6" s="6">
        <v>4.6222826086956523</v>
      </c>
      <c r="Y6" s="6">
        <v>4.9891304347826084</v>
      </c>
      <c r="Z6" s="6">
        <f>SUM(NonNurse[[#This Row],[Physical Therapist (PT) Hours]],NonNurse[[#This Row],[PT Assistant Hours]],NonNurse[[#This Row],[PT Aide Hours]])/NonNurse[[#This Row],[MDS Census]]</f>
        <v>0.18359614206981018</v>
      </c>
      <c r="AA6" s="6">
        <v>0</v>
      </c>
      <c r="AB6" s="6">
        <v>0</v>
      </c>
      <c r="AC6" s="6">
        <v>0</v>
      </c>
      <c r="AD6" s="6">
        <v>58.23760869565217</v>
      </c>
      <c r="AE6" s="6">
        <v>0</v>
      </c>
      <c r="AF6" s="6">
        <v>0</v>
      </c>
      <c r="AG6" s="6">
        <v>0</v>
      </c>
      <c r="AH6" s="1">
        <v>235311</v>
      </c>
      <c r="AI6">
        <v>5</v>
      </c>
    </row>
    <row r="7" spans="1:35" x14ac:dyDescent="0.25">
      <c r="A7" t="s">
        <v>433</v>
      </c>
      <c r="B7" t="s">
        <v>84</v>
      </c>
      <c r="C7" t="s">
        <v>639</v>
      </c>
      <c r="D7" t="s">
        <v>524</v>
      </c>
      <c r="E7" s="6">
        <v>38.586956521739133</v>
      </c>
      <c r="F7" s="6">
        <v>5.7391304347826084</v>
      </c>
      <c r="G7" s="6">
        <v>0.32608695652173914</v>
      </c>
      <c r="H7" s="6">
        <v>0</v>
      </c>
      <c r="I7" s="6">
        <v>0.39130434782608697</v>
      </c>
      <c r="J7" s="6">
        <v>0</v>
      </c>
      <c r="K7" s="6">
        <v>0</v>
      </c>
      <c r="L7" s="6">
        <v>0.93597826086956537</v>
      </c>
      <c r="M7" s="6">
        <v>7.9891304347826084</v>
      </c>
      <c r="N7" s="6">
        <v>0</v>
      </c>
      <c r="O7" s="6">
        <f>SUM(NonNurse[[#This Row],[Qualified Social Work Staff Hours]],NonNurse[[#This Row],[Other Social Work Staff Hours]])/NonNurse[[#This Row],[MDS Census]]</f>
        <v>0.20704225352112673</v>
      </c>
      <c r="P7" s="6">
        <v>0</v>
      </c>
      <c r="Q7" s="6">
        <v>18.5625</v>
      </c>
      <c r="R7" s="6">
        <f>SUM(NonNurse[[#This Row],[Qualified Activities Professional Hours]],NonNurse[[#This Row],[Other Activities Professional Hours]])/NonNurse[[#This Row],[MDS Census]]</f>
        <v>0.48105633802816899</v>
      </c>
      <c r="S7" s="6">
        <v>0.90163043478260874</v>
      </c>
      <c r="T7" s="6">
        <v>0.23423913043478262</v>
      </c>
      <c r="U7" s="6">
        <v>0</v>
      </c>
      <c r="V7" s="6">
        <f>SUM(NonNurse[[#This Row],[Occupational Therapist Hours]],NonNurse[[#This Row],[OT Assistant Hours]],NonNurse[[#This Row],[OT Aide Hours]])/NonNurse[[#This Row],[MDS Census]]</f>
        <v>2.943661971830986E-2</v>
      </c>
      <c r="W7" s="6">
        <v>0.41978260869565215</v>
      </c>
      <c r="X7" s="6">
        <v>1.4082608695652177</v>
      </c>
      <c r="Y7" s="6">
        <v>0</v>
      </c>
      <c r="Z7" s="6">
        <f>SUM(NonNurse[[#This Row],[Physical Therapist (PT) Hours]],NonNurse[[#This Row],[PT Assistant Hours]],NonNurse[[#This Row],[PT Aide Hours]])/NonNurse[[#This Row],[MDS Census]]</f>
        <v>4.7374647887323949E-2</v>
      </c>
      <c r="AA7" s="6">
        <v>0</v>
      </c>
      <c r="AB7" s="6">
        <v>0</v>
      </c>
      <c r="AC7" s="6">
        <v>0</v>
      </c>
      <c r="AD7" s="6">
        <v>0</v>
      </c>
      <c r="AE7" s="6">
        <v>0</v>
      </c>
      <c r="AF7" s="6">
        <v>0</v>
      </c>
      <c r="AG7" s="6">
        <v>0</v>
      </c>
      <c r="AH7" s="1">
        <v>235213</v>
      </c>
      <c r="AI7">
        <v>5</v>
      </c>
    </row>
    <row r="8" spans="1:35" x14ac:dyDescent="0.25">
      <c r="A8" t="s">
        <v>433</v>
      </c>
      <c r="B8" t="s">
        <v>17</v>
      </c>
      <c r="C8" t="s">
        <v>542</v>
      </c>
      <c r="D8" t="s">
        <v>463</v>
      </c>
      <c r="E8" s="6">
        <v>56.467391304347828</v>
      </c>
      <c r="F8" s="6">
        <v>5.6521739130434785</v>
      </c>
      <c r="G8" s="6">
        <v>0</v>
      </c>
      <c r="H8" s="6">
        <v>0</v>
      </c>
      <c r="I8" s="6">
        <v>1.5652173913043479</v>
      </c>
      <c r="J8" s="6">
        <v>0</v>
      </c>
      <c r="K8" s="6">
        <v>0</v>
      </c>
      <c r="L8" s="6">
        <v>2.8614130434782608</v>
      </c>
      <c r="M8" s="6">
        <v>5.6141304347826084</v>
      </c>
      <c r="N8" s="6">
        <v>0</v>
      </c>
      <c r="O8" s="6">
        <f>SUM(NonNurse[[#This Row],[Qualified Social Work Staff Hours]],NonNurse[[#This Row],[Other Social Work Staff Hours]])/NonNurse[[#This Row],[MDS Census]]</f>
        <v>9.9422521655437912E-2</v>
      </c>
      <c r="P8" s="6">
        <v>0</v>
      </c>
      <c r="Q8" s="6">
        <v>15.355978260869565</v>
      </c>
      <c r="R8" s="6">
        <f>SUM(NonNurse[[#This Row],[Qualified Activities Professional Hours]],NonNurse[[#This Row],[Other Activities Professional Hours]])/NonNurse[[#This Row],[MDS Census]]</f>
        <v>0.271944177093359</v>
      </c>
      <c r="S8" s="6">
        <v>9.9836956521739122</v>
      </c>
      <c r="T8" s="6">
        <v>5.0027173913043477</v>
      </c>
      <c r="U8" s="6">
        <v>0</v>
      </c>
      <c r="V8" s="6">
        <f>SUM(NonNurse[[#This Row],[Occupational Therapist Hours]],NonNurse[[#This Row],[OT Assistant Hours]],NonNurse[[#This Row],[OT Aide Hours]])/NonNurse[[#This Row],[MDS Census]]</f>
        <v>0.26539942252165544</v>
      </c>
      <c r="W8" s="6">
        <v>4.3532608695652177</v>
      </c>
      <c r="X8" s="6">
        <v>3.3614130434782608</v>
      </c>
      <c r="Y8" s="6">
        <v>0</v>
      </c>
      <c r="Z8" s="6">
        <f>SUM(NonNurse[[#This Row],[Physical Therapist (PT) Hours]],NonNurse[[#This Row],[PT Assistant Hours]],NonNurse[[#This Row],[PT Aide Hours]])/NonNurse[[#This Row],[MDS Census]]</f>
        <v>0.13662175168431184</v>
      </c>
      <c r="AA8" s="6">
        <v>0</v>
      </c>
      <c r="AB8" s="6">
        <v>0</v>
      </c>
      <c r="AC8" s="6">
        <v>2.2608695652173911</v>
      </c>
      <c r="AD8" s="6">
        <v>0</v>
      </c>
      <c r="AE8" s="6">
        <v>0.13043478260869565</v>
      </c>
      <c r="AF8" s="6">
        <v>0</v>
      </c>
      <c r="AG8" s="6">
        <v>4.3478260869565216E-2</v>
      </c>
      <c r="AH8" s="1">
        <v>235016</v>
      </c>
      <c r="AI8">
        <v>5</v>
      </c>
    </row>
    <row r="9" spans="1:35" x14ac:dyDescent="0.25">
      <c r="A9" t="s">
        <v>433</v>
      </c>
      <c r="B9" t="s">
        <v>319</v>
      </c>
      <c r="C9" t="s">
        <v>707</v>
      </c>
      <c r="D9" t="s">
        <v>474</v>
      </c>
      <c r="E9" s="6">
        <v>83.586956521739125</v>
      </c>
      <c r="F9" s="6">
        <v>5.7391304347826084</v>
      </c>
      <c r="G9" s="6">
        <v>0</v>
      </c>
      <c r="H9" s="6">
        <v>0</v>
      </c>
      <c r="I9" s="6">
        <v>0</v>
      </c>
      <c r="J9" s="6">
        <v>0</v>
      </c>
      <c r="K9" s="6">
        <v>0</v>
      </c>
      <c r="L9" s="6">
        <v>0</v>
      </c>
      <c r="M9" s="6">
        <v>0</v>
      </c>
      <c r="N9" s="6">
        <v>0</v>
      </c>
      <c r="O9" s="6">
        <f>SUM(NonNurse[[#This Row],[Qualified Social Work Staff Hours]],NonNurse[[#This Row],[Other Social Work Staff Hours]])/NonNurse[[#This Row],[MDS Census]]</f>
        <v>0</v>
      </c>
      <c r="P9" s="6">
        <v>0</v>
      </c>
      <c r="Q9" s="6">
        <v>0</v>
      </c>
      <c r="R9" s="6">
        <f>SUM(NonNurse[[#This Row],[Qualified Activities Professional Hours]],NonNurse[[#This Row],[Other Activities Professional Hours]])/NonNurse[[#This Row],[MDS Census]]</f>
        <v>0</v>
      </c>
      <c r="S9" s="6">
        <v>0</v>
      </c>
      <c r="T9" s="6">
        <v>0</v>
      </c>
      <c r="U9" s="6">
        <v>0</v>
      </c>
      <c r="V9" s="6">
        <f>SUM(NonNurse[[#This Row],[Occupational Therapist Hours]],NonNurse[[#This Row],[OT Assistant Hours]],NonNurse[[#This Row],[OT Aide Hours]])/NonNurse[[#This Row],[MDS Census]]</f>
        <v>0</v>
      </c>
      <c r="W9" s="6">
        <v>0</v>
      </c>
      <c r="X9" s="6">
        <v>0</v>
      </c>
      <c r="Y9" s="6">
        <v>0</v>
      </c>
      <c r="Z9" s="6">
        <f>SUM(NonNurse[[#This Row],[Physical Therapist (PT) Hours]],NonNurse[[#This Row],[PT Assistant Hours]],NonNurse[[#This Row],[PT Aide Hours]])/NonNurse[[#This Row],[MDS Census]]</f>
        <v>0</v>
      </c>
      <c r="AA9" s="6">
        <v>0</v>
      </c>
      <c r="AB9" s="6">
        <v>0</v>
      </c>
      <c r="AC9" s="6">
        <v>0</v>
      </c>
      <c r="AD9" s="6">
        <v>0</v>
      </c>
      <c r="AE9" s="6">
        <v>0</v>
      </c>
      <c r="AF9" s="6">
        <v>0</v>
      </c>
      <c r="AG9" s="6">
        <v>0</v>
      </c>
      <c r="AH9" s="1">
        <v>235593</v>
      </c>
      <c r="AI9">
        <v>5</v>
      </c>
    </row>
    <row r="10" spans="1:35" x14ac:dyDescent="0.25">
      <c r="A10" t="s">
        <v>433</v>
      </c>
      <c r="B10" t="s">
        <v>219</v>
      </c>
      <c r="C10" t="s">
        <v>698</v>
      </c>
      <c r="D10" t="s">
        <v>482</v>
      </c>
      <c r="E10" s="6">
        <v>45.184782608695649</v>
      </c>
      <c r="F10" s="6">
        <v>5.4782608695652177</v>
      </c>
      <c r="G10" s="6">
        <v>0.56521739130434778</v>
      </c>
      <c r="H10" s="6">
        <v>0</v>
      </c>
      <c r="I10" s="6">
        <v>4.1195652173913047</v>
      </c>
      <c r="J10" s="6">
        <v>0</v>
      </c>
      <c r="K10" s="6">
        <v>0.28260869565217389</v>
      </c>
      <c r="L10" s="6">
        <v>3.0427173913043477</v>
      </c>
      <c r="M10" s="6">
        <v>1.625</v>
      </c>
      <c r="N10" s="6">
        <v>0</v>
      </c>
      <c r="O10" s="6">
        <f>SUM(NonNurse[[#This Row],[Qualified Social Work Staff Hours]],NonNurse[[#This Row],[Other Social Work Staff Hours]])/NonNurse[[#This Row],[MDS Census]]</f>
        <v>3.5963435169593459E-2</v>
      </c>
      <c r="P10" s="6">
        <v>4.4565217391304346</v>
      </c>
      <c r="Q10" s="6">
        <v>3.0054347826086949</v>
      </c>
      <c r="R10" s="6">
        <f>SUM(NonNurse[[#This Row],[Qualified Activities Professional Hours]],NonNurse[[#This Row],[Other Activities Professional Hours]])/NonNurse[[#This Row],[MDS Census]]</f>
        <v>0.16514313206639403</v>
      </c>
      <c r="S10" s="6">
        <v>10.67978260869565</v>
      </c>
      <c r="T10" s="6">
        <v>0</v>
      </c>
      <c r="U10" s="6">
        <v>0</v>
      </c>
      <c r="V10" s="6">
        <f>SUM(NonNurse[[#This Row],[Occupational Therapist Hours]],NonNurse[[#This Row],[OT Assistant Hours]],NonNurse[[#This Row],[OT Aide Hours]])/NonNurse[[#This Row],[MDS Census]]</f>
        <v>0.23635795044503244</v>
      </c>
      <c r="W10" s="6">
        <v>8.423695652173917</v>
      </c>
      <c r="X10" s="6">
        <v>0</v>
      </c>
      <c r="Y10" s="6">
        <v>0</v>
      </c>
      <c r="Z10" s="6">
        <f>SUM(NonNurse[[#This Row],[Physical Therapist (PT) Hours]],NonNurse[[#This Row],[PT Assistant Hours]],NonNurse[[#This Row],[PT Aide Hours]])/NonNurse[[#This Row],[MDS Census]]</f>
        <v>0.18642771229251875</v>
      </c>
      <c r="AA10" s="6">
        <v>0</v>
      </c>
      <c r="AB10" s="6">
        <v>0</v>
      </c>
      <c r="AC10" s="6">
        <v>0</v>
      </c>
      <c r="AD10" s="6">
        <v>0</v>
      </c>
      <c r="AE10" s="6">
        <v>0</v>
      </c>
      <c r="AF10" s="6">
        <v>0</v>
      </c>
      <c r="AG10" s="6">
        <v>0</v>
      </c>
      <c r="AH10" s="1">
        <v>235450</v>
      </c>
      <c r="AI10">
        <v>5</v>
      </c>
    </row>
    <row r="11" spans="1:35" x14ac:dyDescent="0.25">
      <c r="A11" t="s">
        <v>433</v>
      </c>
      <c r="B11" t="s">
        <v>225</v>
      </c>
      <c r="C11" t="s">
        <v>662</v>
      </c>
      <c r="D11" t="s">
        <v>529</v>
      </c>
      <c r="E11" s="6">
        <v>56.815217391304351</v>
      </c>
      <c r="F11" s="6">
        <v>5.5652173913043477</v>
      </c>
      <c r="G11" s="6">
        <v>0.2608695652173913</v>
      </c>
      <c r="H11" s="6">
        <v>0</v>
      </c>
      <c r="I11" s="6">
        <v>0</v>
      </c>
      <c r="J11" s="6">
        <v>0</v>
      </c>
      <c r="K11" s="6">
        <v>0</v>
      </c>
      <c r="L11" s="6">
        <v>0</v>
      </c>
      <c r="M11" s="6">
        <v>2.3043478260869565</v>
      </c>
      <c r="N11" s="6">
        <v>1.5951086956521738</v>
      </c>
      <c r="O11" s="6">
        <f>SUM(NonNurse[[#This Row],[Qualified Social Work Staff Hours]],NonNurse[[#This Row],[Other Social Work Staff Hours]])/NonNurse[[#This Row],[MDS Census]]</f>
        <v>6.863401568777501E-2</v>
      </c>
      <c r="P11" s="6">
        <v>3.3342391304347827</v>
      </c>
      <c r="Q11" s="6">
        <v>6.2554347826086953</v>
      </c>
      <c r="R11" s="6">
        <f>SUM(NonNurse[[#This Row],[Qualified Activities Professional Hours]],NonNurse[[#This Row],[Other Activities Professional Hours]])/NonNurse[[#This Row],[MDS Census]]</f>
        <v>0.16878706715132963</v>
      </c>
      <c r="S11" s="6">
        <v>5.9370652173913063</v>
      </c>
      <c r="T11" s="6">
        <v>5.2282608695652177</v>
      </c>
      <c r="U11" s="6">
        <v>0</v>
      </c>
      <c r="V11" s="6">
        <f>SUM(NonNurse[[#This Row],[Occupational Therapist Hours]],NonNurse[[#This Row],[OT Assistant Hours]],NonNurse[[#This Row],[OT Aide Hours]])/NonNurse[[#This Row],[MDS Census]]</f>
        <v>0.19651999234742684</v>
      </c>
      <c r="W11" s="6">
        <v>5.2823913043478266</v>
      </c>
      <c r="X11" s="6">
        <v>4.4295652173913052</v>
      </c>
      <c r="Y11" s="6">
        <v>0</v>
      </c>
      <c r="Z11" s="6">
        <f>SUM(NonNurse[[#This Row],[Physical Therapist (PT) Hours]],NonNurse[[#This Row],[PT Assistant Hours]],NonNurse[[#This Row],[PT Aide Hours]])/NonNurse[[#This Row],[MDS Census]]</f>
        <v>0.17093935335756652</v>
      </c>
      <c r="AA11" s="6">
        <v>0</v>
      </c>
      <c r="AB11" s="6">
        <v>0</v>
      </c>
      <c r="AC11" s="6">
        <v>0</v>
      </c>
      <c r="AD11" s="6">
        <v>0</v>
      </c>
      <c r="AE11" s="6">
        <v>0</v>
      </c>
      <c r="AF11" s="6">
        <v>0</v>
      </c>
      <c r="AG11" s="6">
        <v>0</v>
      </c>
      <c r="AH11" s="1">
        <v>235459</v>
      </c>
      <c r="AI11">
        <v>5</v>
      </c>
    </row>
    <row r="12" spans="1:35" x14ac:dyDescent="0.25">
      <c r="A12" t="s">
        <v>433</v>
      </c>
      <c r="B12" t="s">
        <v>181</v>
      </c>
      <c r="C12" t="s">
        <v>682</v>
      </c>
      <c r="D12" t="s">
        <v>474</v>
      </c>
      <c r="E12" s="6">
        <v>127.07608695652173</v>
      </c>
      <c r="F12" s="6">
        <v>36.361413043478258</v>
      </c>
      <c r="G12" s="6">
        <v>0.32608695652173914</v>
      </c>
      <c r="H12" s="6">
        <v>0.65217391304347827</v>
      </c>
      <c r="I12" s="6">
        <v>0</v>
      </c>
      <c r="J12" s="6">
        <v>0</v>
      </c>
      <c r="K12" s="6">
        <v>0</v>
      </c>
      <c r="L12" s="6">
        <v>5.0755434782608706</v>
      </c>
      <c r="M12" s="6">
        <v>0</v>
      </c>
      <c r="N12" s="6">
        <v>0.18478260869565216</v>
      </c>
      <c r="O12" s="6">
        <f>SUM(NonNurse[[#This Row],[Qualified Social Work Staff Hours]],NonNurse[[#This Row],[Other Social Work Staff Hours]])/NonNurse[[#This Row],[MDS Census]]</f>
        <v>1.454109999144641E-3</v>
      </c>
      <c r="P12" s="6">
        <v>5.3043478260869561</v>
      </c>
      <c r="Q12" s="6">
        <v>12.138586956521738</v>
      </c>
      <c r="R12" s="6">
        <f>SUM(NonNurse[[#This Row],[Qualified Activities Professional Hours]],NonNurse[[#This Row],[Other Activities Professional Hours]])/NonNurse[[#This Row],[MDS Census]]</f>
        <v>0.137263707125139</v>
      </c>
      <c r="S12" s="6">
        <v>7.9901086956521716</v>
      </c>
      <c r="T12" s="6">
        <v>13.494456521739128</v>
      </c>
      <c r="U12" s="6">
        <v>0</v>
      </c>
      <c r="V12" s="6">
        <f>SUM(NonNurse[[#This Row],[Occupational Therapist Hours]],NonNurse[[#This Row],[OT Assistant Hours]],NonNurse[[#This Row],[OT Aide Hours]])/NonNurse[[#This Row],[MDS Census]]</f>
        <v>0.16906851424172437</v>
      </c>
      <c r="W12" s="6">
        <v>9.4548913043478269</v>
      </c>
      <c r="X12" s="6">
        <v>8.263260869565217</v>
      </c>
      <c r="Y12" s="6">
        <v>3.25</v>
      </c>
      <c r="Z12" s="6">
        <f>SUM(NonNurse[[#This Row],[Physical Therapist (PT) Hours]],NonNurse[[#This Row],[PT Assistant Hours]],NonNurse[[#This Row],[PT Aide Hours]])/NonNurse[[#This Row],[MDS Census]]</f>
        <v>0.16500470447352666</v>
      </c>
      <c r="AA12" s="6">
        <v>0</v>
      </c>
      <c r="AB12" s="6">
        <v>0</v>
      </c>
      <c r="AC12" s="6">
        <v>0</v>
      </c>
      <c r="AD12" s="6">
        <v>0</v>
      </c>
      <c r="AE12" s="6">
        <v>0</v>
      </c>
      <c r="AF12" s="6">
        <v>0</v>
      </c>
      <c r="AG12" s="6">
        <v>0</v>
      </c>
      <c r="AH12" s="1">
        <v>235375</v>
      </c>
      <c r="AI12">
        <v>5</v>
      </c>
    </row>
    <row r="13" spans="1:35" x14ac:dyDescent="0.25">
      <c r="A13" t="s">
        <v>433</v>
      </c>
      <c r="B13" t="s">
        <v>169</v>
      </c>
      <c r="C13" t="s">
        <v>677</v>
      </c>
      <c r="D13" t="s">
        <v>463</v>
      </c>
      <c r="E13" s="6">
        <v>58.010869565217391</v>
      </c>
      <c r="F13" s="6">
        <v>5.3913043478260869</v>
      </c>
      <c r="G13" s="6">
        <v>0.40380434782608687</v>
      </c>
      <c r="H13" s="6">
        <v>0</v>
      </c>
      <c r="I13" s="6">
        <v>2.8369565217391304</v>
      </c>
      <c r="J13" s="6">
        <v>0</v>
      </c>
      <c r="K13" s="6">
        <v>1.7608695652173914</v>
      </c>
      <c r="L13" s="6">
        <v>3.1877173913043477</v>
      </c>
      <c r="M13" s="6">
        <v>5.1304347826086953</v>
      </c>
      <c r="N13" s="6">
        <v>4.7577173913043476</v>
      </c>
      <c r="O13" s="6">
        <f>SUM(NonNurse[[#This Row],[Qualified Social Work Staff Hours]],NonNurse[[#This Row],[Other Social Work Staff Hours]])/NonNurse[[#This Row],[MDS Census]]</f>
        <v>0.17045343826119541</v>
      </c>
      <c r="P13" s="6">
        <v>0</v>
      </c>
      <c r="Q13" s="6">
        <v>12.764673913043479</v>
      </c>
      <c r="R13" s="6">
        <f>SUM(NonNurse[[#This Row],[Qualified Activities Professional Hours]],NonNurse[[#This Row],[Other Activities Professional Hours]])/NonNurse[[#This Row],[MDS Census]]</f>
        <v>0.22003934794828559</v>
      </c>
      <c r="S13" s="6">
        <v>11.576195652173913</v>
      </c>
      <c r="T13" s="6">
        <v>0.59956521739130442</v>
      </c>
      <c r="U13" s="6">
        <v>0</v>
      </c>
      <c r="V13" s="6">
        <f>SUM(NonNurse[[#This Row],[Occupational Therapist Hours]],NonNurse[[#This Row],[OT Assistant Hours]],NonNurse[[#This Row],[OT Aide Hours]])/NonNurse[[#This Row],[MDS Census]]</f>
        <v>0.20988757729061272</v>
      </c>
      <c r="W13" s="6">
        <v>3.9740217391304342</v>
      </c>
      <c r="X13" s="6">
        <v>7.1779347826086966</v>
      </c>
      <c r="Y13" s="6">
        <v>0</v>
      </c>
      <c r="Z13" s="6">
        <f>SUM(NonNurse[[#This Row],[Physical Therapist (PT) Hours]],NonNurse[[#This Row],[PT Assistant Hours]],NonNurse[[#This Row],[PT Aide Hours]])/NonNurse[[#This Row],[MDS Census]]</f>
        <v>0.19223908562863032</v>
      </c>
      <c r="AA13" s="6">
        <v>0</v>
      </c>
      <c r="AB13" s="6">
        <v>0</v>
      </c>
      <c r="AC13" s="6">
        <v>0</v>
      </c>
      <c r="AD13" s="6">
        <v>0</v>
      </c>
      <c r="AE13" s="6">
        <v>0</v>
      </c>
      <c r="AF13" s="6">
        <v>0</v>
      </c>
      <c r="AG13" s="6">
        <v>0</v>
      </c>
      <c r="AH13" s="1">
        <v>235360</v>
      </c>
      <c r="AI13">
        <v>5</v>
      </c>
    </row>
    <row r="14" spans="1:35" x14ac:dyDescent="0.25">
      <c r="A14" t="s">
        <v>433</v>
      </c>
      <c r="B14" t="s">
        <v>311</v>
      </c>
      <c r="C14" t="s">
        <v>546</v>
      </c>
      <c r="D14" t="s">
        <v>516</v>
      </c>
      <c r="E14" s="6">
        <v>48.434782608695649</v>
      </c>
      <c r="F14" s="6">
        <v>5.7391304347826084</v>
      </c>
      <c r="G14" s="6">
        <v>0.37945652173913041</v>
      </c>
      <c r="H14" s="6">
        <v>0.19565217391304349</v>
      </c>
      <c r="I14" s="6">
        <v>5.434782608695652E-2</v>
      </c>
      <c r="J14" s="6">
        <v>0</v>
      </c>
      <c r="K14" s="6">
        <v>0</v>
      </c>
      <c r="L14" s="6">
        <v>2.6304347826086955E-2</v>
      </c>
      <c r="M14" s="6">
        <v>6.0951086956521738</v>
      </c>
      <c r="N14" s="6">
        <v>2.7291304347826082</v>
      </c>
      <c r="O14" s="6">
        <f>SUM(NonNurse[[#This Row],[Qualified Social Work Staff Hours]],NonNurse[[#This Row],[Other Social Work Staff Hours]])/NonNurse[[#This Row],[MDS Census]]</f>
        <v>0.18218806104129262</v>
      </c>
      <c r="P14" s="6">
        <v>5.5964130434782584</v>
      </c>
      <c r="Q14" s="6">
        <v>14.882499999999999</v>
      </c>
      <c r="R14" s="6">
        <f>SUM(NonNurse[[#This Row],[Qualified Activities Professional Hours]],NonNurse[[#This Row],[Other Activities Professional Hours]])/NonNurse[[#This Row],[MDS Census]]</f>
        <v>0.42281418312387786</v>
      </c>
      <c r="S14" s="6">
        <v>0.6894565217391303</v>
      </c>
      <c r="T14" s="6">
        <v>4.5477173913043485</v>
      </c>
      <c r="U14" s="6">
        <v>0</v>
      </c>
      <c r="V14" s="6">
        <f>SUM(NonNurse[[#This Row],[Occupational Therapist Hours]],NonNurse[[#This Row],[OT Assistant Hours]],NonNurse[[#This Row],[OT Aide Hours]])/NonNurse[[#This Row],[MDS Census]]</f>
        <v>0.10812836624775585</v>
      </c>
      <c r="W14" s="6">
        <v>0.57576086956521733</v>
      </c>
      <c r="X14" s="6">
        <v>3.7297826086956527</v>
      </c>
      <c r="Y14" s="6">
        <v>0</v>
      </c>
      <c r="Z14" s="6">
        <f>SUM(NonNurse[[#This Row],[Physical Therapist (PT) Hours]],NonNurse[[#This Row],[PT Assistant Hours]],NonNurse[[#This Row],[PT Aide Hours]])/NonNurse[[#This Row],[MDS Census]]</f>
        <v>8.8893626570915638E-2</v>
      </c>
      <c r="AA14" s="6">
        <v>0</v>
      </c>
      <c r="AB14" s="6">
        <v>0</v>
      </c>
      <c r="AC14" s="6">
        <v>0</v>
      </c>
      <c r="AD14" s="6">
        <v>0</v>
      </c>
      <c r="AE14" s="6">
        <v>0</v>
      </c>
      <c r="AF14" s="6">
        <v>0</v>
      </c>
      <c r="AG14" s="6">
        <v>2.7717391304347826E-2</v>
      </c>
      <c r="AH14" s="1">
        <v>235584</v>
      </c>
      <c r="AI14">
        <v>5</v>
      </c>
    </row>
    <row r="15" spans="1:35" x14ac:dyDescent="0.25">
      <c r="A15" t="s">
        <v>433</v>
      </c>
      <c r="B15" t="s">
        <v>300</v>
      </c>
      <c r="C15" t="s">
        <v>572</v>
      </c>
      <c r="D15" t="s">
        <v>491</v>
      </c>
      <c r="E15" s="6">
        <v>93.695652173913047</v>
      </c>
      <c r="F15" s="6">
        <v>5.3043478260869561</v>
      </c>
      <c r="G15" s="6">
        <v>0</v>
      </c>
      <c r="H15" s="6">
        <v>0</v>
      </c>
      <c r="I15" s="6">
        <v>1.1304347826086956</v>
      </c>
      <c r="J15" s="6">
        <v>0</v>
      </c>
      <c r="K15" s="6">
        <v>0</v>
      </c>
      <c r="L15" s="6">
        <v>2.6902173913043477</v>
      </c>
      <c r="M15" s="6">
        <v>9.2119565217391308</v>
      </c>
      <c r="N15" s="6">
        <v>0</v>
      </c>
      <c r="O15" s="6">
        <f>SUM(NonNurse[[#This Row],[Qualified Social Work Staff Hours]],NonNurse[[#This Row],[Other Social Work Staff Hours]])/NonNurse[[#This Row],[MDS Census]]</f>
        <v>9.8317865429234333E-2</v>
      </c>
      <c r="P15" s="6">
        <v>0</v>
      </c>
      <c r="Q15" s="6">
        <v>16.369565217391305</v>
      </c>
      <c r="R15" s="6">
        <f>SUM(NonNurse[[#This Row],[Qualified Activities Professional Hours]],NonNurse[[#This Row],[Other Activities Professional Hours]])/NonNurse[[#This Row],[MDS Census]]</f>
        <v>0.17470997679814385</v>
      </c>
      <c r="S15" s="6">
        <v>5.2961956521739131</v>
      </c>
      <c r="T15" s="6">
        <v>8.9157608695652169</v>
      </c>
      <c r="U15" s="6">
        <v>0</v>
      </c>
      <c r="V15" s="6">
        <f>SUM(NonNurse[[#This Row],[Occupational Therapist Hours]],NonNurse[[#This Row],[OT Assistant Hours]],NonNurse[[#This Row],[OT Aide Hours]])/NonNurse[[#This Row],[MDS Census]]</f>
        <v>0.15168213457076565</v>
      </c>
      <c r="W15" s="6">
        <v>5.5434782608695654</v>
      </c>
      <c r="X15" s="6">
        <v>8.1467391304347831</v>
      </c>
      <c r="Y15" s="6">
        <v>0</v>
      </c>
      <c r="Z15" s="6">
        <f>SUM(NonNurse[[#This Row],[Physical Therapist (PT) Hours]],NonNurse[[#This Row],[PT Assistant Hours]],NonNurse[[#This Row],[PT Aide Hours]])/NonNurse[[#This Row],[MDS Census]]</f>
        <v>0.14611368909512759</v>
      </c>
      <c r="AA15" s="6">
        <v>0</v>
      </c>
      <c r="AB15" s="6">
        <v>0</v>
      </c>
      <c r="AC15" s="6">
        <v>0</v>
      </c>
      <c r="AD15" s="6">
        <v>0</v>
      </c>
      <c r="AE15" s="6">
        <v>0</v>
      </c>
      <c r="AF15" s="6">
        <v>0</v>
      </c>
      <c r="AG15" s="6">
        <v>0</v>
      </c>
      <c r="AH15" s="1">
        <v>235561</v>
      </c>
      <c r="AI15">
        <v>5</v>
      </c>
    </row>
    <row r="16" spans="1:35" x14ac:dyDescent="0.25">
      <c r="A16" t="s">
        <v>433</v>
      </c>
      <c r="B16" t="s">
        <v>77</v>
      </c>
      <c r="C16" t="s">
        <v>633</v>
      </c>
      <c r="D16" t="s">
        <v>521</v>
      </c>
      <c r="E16" s="6">
        <v>22.282608695652176</v>
      </c>
      <c r="F16" s="6">
        <v>5.9130434782608692</v>
      </c>
      <c r="G16" s="6">
        <v>0.72771739130434787</v>
      </c>
      <c r="H16" s="6">
        <v>0.2608695652173913</v>
      </c>
      <c r="I16" s="6">
        <v>1.7391304347826086</v>
      </c>
      <c r="J16" s="6">
        <v>0</v>
      </c>
      <c r="K16" s="6">
        <v>0</v>
      </c>
      <c r="L16" s="6">
        <v>0.1965217391304348</v>
      </c>
      <c r="M16" s="6">
        <v>5.2553260869565239</v>
      </c>
      <c r="N16" s="6">
        <v>0</v>
      </c>
      <c r="O16" s="6">
        <f>SUM(NonNurse[[#This Row],[Qualified Social Work Staff Hours]],NonNurse[[#This Row],[Other Social Work Staff Hours]])/NonNurse[[#This Row],[MDS Census]]</f>
        <v>0.23584878048780497</v>
      </c>
      <c r="P16" s="6">
        <v>0</v>
      </c>
      <c r="Q16" s="6">
        <v>8.5106521739130425</v>
      </c>
      <c r="R16" s="6">
        <f>SUM(NonNurse[[#This Row],[Qualified Activities Professional Hours]],NonNurse[[#This Row],[Other Activities Professional Hours]])/NonNurse[[#This Row],[MDS Census]]</f>
        <v>0.38194146341463409</v>
      </c>
      <c r="S16" s="6">
        <v>3.0885869565217376</v>
      </c>
      <c r="T16" s="6">
        <v>0</v>
      </c>
      <c r="U16" s="6">
        <v>0</v>
      </c>
      <c r="V16" s="6">
        <f>SUM(NonNurse[[#This Row],[Occupational Therapist Hours]],NonNurse[[#This Row],[OT Assistant Hours]],NonNurse[[#This Row],[OT Aide Hours]])/NonNurse[[#This Row],[MDS Census]]</f>
        <v>0.1386097560975609</v>
      </c>
      <c r="W16" s="6">
        <v>0.30978260869565216</v>
      </c>
      <c r="X16" s="6">
        <v>2.3468478260869565</v>
      </c>
      <c r="Y16" s="6">
        <v>0</v>
      </c>
      <c r="Z16" s="6">
        <f>SUM(NonNurse[[#This Row],[Physical Therapist (PT) Hours]],NonNurse[[#This Row],[PT Assistant Hours]],NonNurse[[#This Row],[PT Aide Hours]])/NonNurse[[#This Row],[MDS Census]]</f>
        <v>0.11922439024390244</v>
      </c>
      <c r="AA16" s="6">
        <v>0</v>
      </c>
      <c r="AB16" s="6">
        <v>0</v>
      </c>
      <c r="AC16" s="6">
        <v>0</v>
      </c>
      <c r="AD16" s="6">
        <v>0</v>
      </c>
      <c r="AE16" s="6">
        <v>0</v>
      </c>
      <c r="AF16" s="6">
        <v>0</v>
      </c>
      <c r="AG16" s="6">
        <v>0</v>
      </c>
      <c r="AH16" s="1">
        <v>235192</v>
      </c>
      <c r="AI16">
        <v>5</v>
      </c>
    </row>
    <row r="17" spans="1:35" x14ac:dyDescent="0.25">
      <c r="A17" t="s">
        <v>433</v>
      </c>
      <c r="B17" t="s">
        <v>280</v>
      </c>
      <c r="C17" t="s">
        <v>718</v>
      </c>
      <c r="D17" t="s">
        <v>492</v>
      </c>
      <c r="E17" s="6">
        <v>39.913043478260867</v>
      </c>
      <c r="F17" s="6">
        <v>3.8260869565217392</v>
      </c>
      <c r="G17" s="6">
        <v>0</v>
      </c>
      <c r="H17" s="6">
        <v>0</v>
      </c>
      <c r="I17" s="6">
        <v>0</v>
      </c>
      <c r="J17" s="6">
        <v>0</v>
      </c>
      <c r="K17" s="6">
        <v>0</v>
      </c>
      <c r="L17" s="6">
        <v>0.82521739130434779</v>
      </c>
      <c r="M17" s="6">
        <v>0</v>
      </c>
      <c r="N17" s="6">
        <v>0</v>
      </c>
      <c r="O17" s="6">
        <f>SUM(NonNurse[[#This Row],[Qualified Social Work Staff Hours]],NonNurse[[#This Row],[Other Social Work Staff Hours]])/NonNurse[[#This Row],[MDS Census]]</f>
        <v>0</v>
      </c>
      <c r="P17" s="6">
        <v>0.86956521739130432</v>
      </c>
      <c r="Q17" s="6">
        <v>5.9032608695652176</v>
      </c>
      <c r="R17" s="6">
        <f>SUM(NonNurse[[#This Row],[Qualified Activities Professional Hours]],NonNurse[[#This Row],[Other Activities Professional Hours]])/NonNurse[[#This Row],[MDS Census]]</f>
        <v>0.16968954248366014</v>
      </c>
      <c r="S17" s="6">
        <v>2.777173913043478</v>
      </c>
      <c r="T17" s="6">
        <v>0</v>
      </c>
      <c r="U17" s="6">
        <v>0</v>
      </c>
      <c r="V17" s="6">
        <f>SUM(NonNurse[[#This Row],[Occupational Therapist Hours]],NonNurse[[#This Row],[OT Assistant Hours]],NonNurse[[#This Row],[OT Aide Hours]])/NonNurse[[#This Row],[MDS Census]]</f>
        <v>6.958061002178649E-2</v>
      </c>
      <c r="W17" s="6">
        <v>0.40413043478260879</v>
      </c>
      <c r="X17" s="6">
        <v>3.1640217391304351</v>
      </c>
      <c r="Y17" s="6">
        <v>0</v>
      </c>
      <c r="Z17" s="6">
        <f>SUM(NonNurse[[#This Row],[Physical Therapist (PT) Hours]],NonNurse[[#This Row],[PT Assistant Hours]],NonNurse[[#This Row],[PT Aide Hours]])/NonNurse[[#This Row],[MDS Census]]</f>
        <v>8.9398148148148171E-2</v>
      </c>
      <c r="AA17" s="6">
        <v>0</v>
      </c>
      <c r="AB17" s="6">
        <v>0</v>
      </c>
      <c r="AC17" s="6">
        <v>0</v>
      </c>
      <c r="AD17" s="6">
        <v>29.935869565217395</v>
      </c>
      <c r="AE17" s="6">
        <v>0</v>
      </c>
      <c r="AF17" s="6">
        <v>0</v>
      </c>
      <c r="AG17" s="6">
        <v>0</v>
      </c>
      <c r="AH17" s="1">
        <v>235532</v>
      </c>
      <c r="AI17">
        <v>5</v>
      </c>
    </row>
    <row r="18" spans="1:35" x14ac:dyDescent="0.25">
      <c r="A18" t="s">
        <v>433</v>
      </c>
      <c r="B18" t="s">
        <v>203</v>
      </c>
      <c r="C18" t="s">
        <v>547</v>
      </c>
      <c r="D18" t="s">
        <v>519</v>
      </c>
      <c r="E18" s="6">
        <v>208.78260869565219</v>
      </c>
      <c r="F18" s="6">
        <v>9.1304347826086953</v>
      </c>
      <c r="G18" s="6">
        <v>0.79728260869565215</v>
      </c>
      <c r="H18" s="6">
        <v>0</v>
      </c>
      <c r="I18" s="6">
        <v>21.423913043478262</v>
      </c>
      <c r="J18" s="6">
        <v>0</v>
      </c>
      <c r="K18" s="6">
        <v>0</v>
      </c>
      <c r="L18" s="6">
        <v>6.3010869565217424</v>
      </c>
      <c r="M18" s="6">
        <v>0</v>
      </c>
      <c r="N18" s="6">
        <v>19.543478260869559</v>
      </c>
      <c r="O18" s="6">
        <f>SUM(NonNurse[[#This Row],[Qualified Social Work Staff Hours]],NonNurse[[#This Row],[Other Social Work Staff Hours]])/NonNurse[[#This Row],[MDS Census]]</f>
        <v>9.3606830487296927E-2</v>
      </c>
      <c r="P18" s="6">
        <v>2.6076086956521736</v>
      </c>
      <c r="Q18" s="6">
        <v>28.829347826086959</v>
      </c>
      <c r="R18" s="6">
        <f>SUM(NonNurse[[#This Row],[Qualified Activities Professional Hours]],NonNurse[[#This Row],[Other Activities Professional Hours]])/NonNurse[[#This Row],[MDS Census]]</f>
        <v>0.15057267805081218</v>
      </c>
      <c r="S18" s="6">
        <v>7.4391304347826068</v>
      </c>
      <c r="T18" s="6">
        <v>21.985869565217389</v>
      </c>
      <c r="U18" s="6">
        <v>0</v>
      </c>
      <c r="V18" s="6">
        <f>SUM(NonNurse[[#This Row],[Occupational Therapist Hours]],NonNurse[[#This Row],[OT Assistant Hours]],NonNurse[[#This Row],[OT Aide Hours]])/NonNurse[[#This Row],[MDS Census]]</f>
        <v>0.14093606830487296</v>
      </c>
      <c r="W18" s="6">
        <v>13.076086956521738</v>
      </c>
      <c r="X18" s="6">
        <v>18.581521739130441</v>
      </c>
      <c r="Y18" s="6">
        <v>0</v>
      </c>
      <c r="Z18" s="6">
        <f>SUM(NonNurse[[#This Row],[Physical Therapist (PT) Hours]],NonNurse[[#This Row],[PT Assistant Hours]],NonNurse[[#This Row],[PT Aide Hours]])/NonNurse[[#This Row],[MDS Census]]</f>
        <v>0.15162952936276552</v>
      </c>
      <c r="AA18" s="6">
        <v>0.92391304347826086</v>
      </c>
      <c r="AB18" s="6">
        <v>0</v>
      </c>
      <c r="AC18" s="6">
        <v>17.75</v>
      </c>
      <c r="AD18" s="6">
        <v>0</v>
      </c>
      <c r="AE18" s="6">
        <v>61.163043478260867</v>
      </c>
      <c r="AF18" s="6">
        <v>0</v>
      </c>
      <c r="AG18" s="6">
        <v>0</v>
      </c>
      <c r="AH18" s="1">
        <v>235427</v>
      </c>
      <c r="AI18">
        <v>5</v>
      </c>
    </row>
    <row r="19" spans="1:35" x14ac:dyDescent="0.25">
      <c r="A19" t="s">
        <v>433</v>
      </c>
      <c r="B19" t="s">
        <v>217</v>
      </c>
      <c r="C19" t="s">
        <v>697</v>
      </c>
      <c r="D19" t="s">
        <v>511</v>
      </c>
      <c r="E19" s="6">
        <v>67.804347826086953</v>
      </c>
      <c r="F19" s="6">
        <v>5.2173913043478262</v>
      </c>
      <c r="G19" s="6">
        <v>0.28260869565217389</v>
      </c>
      <c r="H19" s="6">
        <v>0.30847826086956537</v>
      </c>
      <c r="I19" s="6">
        <v>0.52173913043478259</v>
      </c>
      <c r="J19" s="6">
        <v>0</v>
      </c>
      <c r="K19" s="6">
        <v>0</v>
      </c>
      <c r="L19" s="6">
        <v>1.3636956521739132</v>
      </c>
      <c r="M19" s="6">
        <v>0</v>
      </c>
      <c r="N19" s="6">
        <v>4.4052173913043493</v>
      </c>
      <c r="O19" s="6">
        <f>SUM(NonNurse[[#This Row],[Qualified Social Work Staff Hours]],NonNurse[[#This Row],[Other Social Work Staff Hours]])/NonNurse[[#This Row],[MDS Census]]</f>
        <v>6.4969541519717885E-2</v>
      </c>
      <c r="P19" s="6">
        <v>4.5217391304347823</v>
      </c>
      <c r="Q19" s="6">
        <v>15.094239130434778</v>
      </c>
      <c r="R19" s="6">
        <f>SUM(NonNurse[[#This Row],[Qualified Activities Professional Hours]],NonNurse[[#This Row],[Other Activities Professional Hours]])/NonNurse[[#This Row],[MDS Census]]</f>
        <v>0.28930266110932984</v>
      </c>
      <c r="S19" s="6">
        <v>4.4105434782608706</v>
      </c>
      <c r="T19" s="6">
        <v>3.6063043478260881</v>
      </c>
      <c r="U19" s="6">
        <v>0</v>
      </c>
      <c r="V19" s="6">
        <f>SUM(NonNurse[[#This Row],[Occupational Therapist Hours]],NonNurse[[#This Row],[OT Assistant Hours]],NonNurse[[#This Row],[OT Aide Hours]])/NonNurse[[#This Row],[MDS Census]]</f>
        <v>0.11823501122154541</v>
      </c>
      <c r="W19" s="6">
        <v>4.2106521739130436</v>
      </c>
      <c r="X19" s="6">
        <v>4.4424999999999999</v>
      </c>
      <c r="Y19" s="6">
        <v>0</v>
      </c>
      <c r="Z19" s="6">
        <f>SUM(NonNurse[[#This Row],[Physical Therapist (PT) Hours]],NonNurse[[#This Row],[PT Assistant Hours]],NonNurse[[#This Row],[PT Aide Hours]])/NonNurse[[#This Row],[MDS Census]]</f>
        <v>0.12761942930426418</v>
      </c>
      <c r="AA19" s="6">
        <v>0</v>
      </c>
      <c r="AB19" s="6">
        <v>0</v>
      </c>
      <c r="AC19" s="6">
        <v>0</v>
      </c>
      <c r="AD19" s="6">
        <v>0</v>
      </c>
      <c r="AE19" s="6">
        <v>0</v>
      </c>
      <c r="AF19" s="6">
        <v>0</v>
      </c>
      <c r="AG19" s="6">
        <v>0</v>
      </c>
      <c r="AH19" s="1">
        <v>235446</v>
      </c>
      <c r="AI19">
        <v>5</v>
      </c>
    </row>
    <row r="20" spans="1:35" x14ac:dyDescent="0.25">
      <c r="A20" t="s">
        <v>433</v>
      </c>
      <c r="B20" t="s">
        <v>209</v>
      </c>
      <c r="C20" t="s">
        <v>694</v>
      </c>
      <c r="D20" t="s">
        <v>536</v>
      </c>
      <c r="E20" s="6">
        <v>60.010869565217391</v>
      </c>
      <c r="F20" s="6">
        <v>4.9565217391304346</v>
      </c>
      <c r="G20" s="6">
        <v>0.32065217391304346</v>
      </c>
      <c r="H20" s="6">
        <v>0</v>
      </c>
      <c r="I20" s="6">
        <v>0</v>
      </c>
      <c r="J20" s="6">
        <v>0</v>
      </c>
      <c r="K20" s="6">
        <v>0</v>
      </c>
      <c r="L20" s="6">
        <v>0.3031521739130435</v>
      </c>
      <c r="M20" s="6">
        <v>5.0554347826086952</v>
      </c>
      <c r="N20" s="6">
        <v>0</v>
      </c>
      <c r="O20" s="6">
        <f>SUM(NonNurse[[#This Row],[Qualified Social Work Staff Hours]],NonNurse[[#This Row],[Other Social Work Staff Hours]])/NonNurse[[#This Row],[MDS Census]]</f>
        <v>8.4241985147618173E-2</v>
      </c>
      <c r="P20" s="6">
        <v>16.513260869565215</v>
      </c>
      <c r="Q20" s="6">
        <v>11.050760869565217</v>
      </c>
      <c r="R20" s="6">
        <f>SUM(NonNurse[[#This Row],[Qualified Activities Professional Hours]],NonNurse[[#This Row],[Other Activities Professional Hours]])/NonNurse[[#This Row],[MDS Census]]</f>
        <v>0.45931715268973006</v>
      </c>
      <c r="S20" s="6">
        <v>4.5756521739130429</v>
      </c>
      <c r="T20" s="6">
        <v>1.2959782608695654</v>
      </c>
      <c r="U20" s="6">
        <v>0</v>
      </c>
      <c r="V20" s="6">
        <f>SUM(NonNurse[[#This Row],[Occupational Therapist Hours]],NonNurse[[#This Row],[OT Assistant Hours]],NonNurse[[#This Row],[OT Aide Hours]])/NonNurse[[#This Row],[MDS Census]]</f>
        <v>9.7842782104691162E-2</v>
      </c>
      <c r="W20" s="6">
        <v>2.1878260869565223</v>
      </c>
      <c r="X20" s="6">
        <v>4.5818478260869577</v>
      </c>
      <c r="Y20" s="6">
        <v>0</v>
      </c>
      <c r="Z20" s="6">
        <f>SUM(NonNurse[[#This Row],[Physical Therapist (PT) Hours]],NonNurse[[#This Row],[PT Assistant Hours]],NonNurse[[#This Row],[PT Aide Hours]])/NonNurse[[#This Row],[MDS Census]]</f>
        <v>0.11280746241622898</v>
      </c>
      <c r="AA20" s="6">
        <v>0</v>
      </c>
      <c r="AB20" s="6">
        <v>0</v>
      </c>
      <c r="AC20" s="6">
        <v>0</v>
      </c>
      <c r="AD20" s="6">
        <v>0</v>
      </c>
      <c r="AE20" s="6">
        <v>0</v>
      </c>
      <c r="AF20" s="6">
        <v>0</v>
      </c>
      <c r="AG20" s="6">
        <v>0</v>
      </c>
      <c r="AH20" s="1">
        <v>235438</v>
      </c>
      <c r="AI20">
        <v>5</v>
      </c>
    </row>
    <row r="21" spans="1:35" x14ac:dyDescent="0.25">
      <c r="A21" t="s">
        <v>433</v>
      </c>
      <c r="B21" t="s">
        <v>60</v>
      </c>
      <c r="C21" t="s">
        <v>608</v>
      </c>
      <c r="D21" t="s">
        <v>506</v>
      </c>
      <c r="E21" s="6">
        <v>81.641304347826093</v>
      </c>
      <c r="F21" s="6">
        <v>5.3043478260869561</v>
      </c>
      <c r="G21" s="6">
        <v>0</v>
      </c>
      <c r="H21" s="6">
        <v>0</v>
      </c>
      <c r="I21" s="6">
        <v>3.1413043478260869</v>
      </c>
      <c r="J21" s="6">
        <v>0</v>
      </c>
      <c r="K21" s="6">
        <v>0</v>
      </c>
      <c r="L21" s="6">
        <v>3.1413043478260869</v>
      </c>
      <c r="M21" s="6">
        <v>6.1739130434782608</v>
      </c>
      <c r="N21" s="6">
        <v>0</v>
      </c>
      <c r="O21" s="6">
        <f>SUM(NonNurse[[#This Row],[Qualified Social Work Staff Hours]],NonNurse[[#This Row],[Other Social Work Staff Hours]])/NonNurse[[#This Row],[MDS Census]]</f>
        <v>7.5622420450006653E-2</v>
      </c>
      <c r="P21" s="6">
        <v>0</v>
      </c>
      <c r="Q21" s="6">
        <v>18.25</v>
      </c>
      <c r="R21" s="6">
        <f>SUM(NonNurse[[#This Row],[Qualified Activities Professional Hours]],NonNurse[[#This Row],[Other Activities Professional Hours]])/NonNurse[[#This Row],[MDS Census]]</f>
        <v>0.22353880974570628</v>
      </c>
      <c r="S21" s="6">
        <v>5.1956521739130439</v>
      </c>
      <c r="T21" s="6">
        <v>11.024456521739131</v>
      </c>
      <c r="U21" s="6">
        <v>0</v>
      </c>
      <c r="V21" s="6">
        <f>SUM(NonNurse[[#This Row],[Occupational Therapist Hours]],NonNurse[[#This Row],[OT Assistant Hours]],NonNurse[[#This Row],[OT Aide Hours]])/NonNurse[[#This Row],[MDS Census]]</f>
        <v>0.19867527626148315</v>
      </c>
      <c r="W21" s="6">
        <v>3.1548913043478262</v>
      </c>
      <c r="X21" s="6">
        <v>11.190217391304348</v>
      </c>
      <c r="Y21" s="6">
        <v>0</v>
      </c>
      <c r="Z21" s="6">
        <f>SUM(NonNurse[[#This Row],[Physical Therapist (PT) Hours]],NonNurse[[#This Row],[PT Assistant Hours]],NonNurse[[#This Row],[PT Aide Hours]])/NonNurse[[#This Row],[MDS Census]]</f>
        <v>0.1757089601917188</v>
      </c>
      <c r="AA21" s="6">
        <v>0</v>
      </c>
      <c r="AB21" s="6">
        <v>0</v>
      </c>
      <c r="AC21" s="6">
        <v>0</v>
      </c>
      <c r="AD21" s="6">
        <v>0</v>
      </c>
      <c r="AE21" s="6">
        <v>0.10869565217391304</v>
      </c>
      <c r="AF21" s="6">
        <v>0</v>
      </c>
      <c r="AG21" s="6">
        <v>0</v>
      </c>
      <c r="AH21" s="1">
        <v>235139</v>
      </c>
      <c r="AI21">
        <v>5</v>
      </c>
    </row>
    <row r="22" spans="1:35" x14ac:dyDescent="0.25">
      <c r="A22" t="s">
        <v>433</v>
      </c>
      <c r="B22" t="s">
        <v>29</v>
      </c>
      <c r="C22" t="s">
        <v>600</v>
      </c>
      <c r="D22" t="s">
        <v>480</v>
      </c>
      <c r="E22" s="6">
        <v>76.119565217391298</v>
      </c>
      <c r="F22" s="6">
        <v>5.0163043478260869</v>
      </c>
      <c r="G22" s="6">
        <v>0</v>
      </c>
      <c r="H22" s="6">
        <v>0</v>
      </c>
      <c r="I22" s="6">
        <v>0</v>
      </c>
      <c r="J22" s="6">
        <v>0</v>
      </c>
      <c r="K22" s="6">
        <v>0</v>
      </c>
      <c r="L22" s="6">
        <v>3.5422826086956527</v>
      </c>
      <c r="M22" s="6">
        <v>14.326086956521738</v>
      </c>
      <c r="N22" s="6">
        <v>0</v>
      </c>
      <c r="O22" s="6">
        <f>SUM(NonNurse[[#This Row],[Qualified Social Work Staff Hours]],NonNurse[[#This Row],[Other Social Work Staff Hours]])/NonNurse[[#This Row],[MDS Census]]</f>
        <v>0.18820505497643866</v>
      </c>
      <c r="P22" s="6">
        <v>4.8260869565217392</v>
      </c>
      <c r="Q22" s="6">
        <v>17.419891304347829</v>
      </c>
      <c r="R22" s="6">
        <f>SUM(NonNurse[[#This Row],[Qualified Activities Professional Hours]],NonNurse[[#This Row],[Other Activities Professional Hours]])/NonNurse[[#This Row],[MDS Census]]</f>
        <v>0.29225046408681998</v>
      </c>
      <c r="S22" s="6">
        <v>7.1161956521739116</v>
      </c>
      <c r="T22" s="6">
        <v>0</v>
      </c>
      <c r="U22" s="6">
        <v>0</v>
      </c>
      <c r="V22" s="6">
        <f>SUM(NonNurse[[#This Row],[Occupational Therapist Hours]],NonNurse[[#This Row],[OT Assistant Hours]],NonNurse[[#This Row],[OT Aide Hours]])/NonNurse[[#This Row],[MDS Census]]</f>
        <v>9.3487076967014124E-2</v>
      </c>
      <c r="W22" s="6">
        <v>3.889239130434782</v>
      </c>
      <c r="X22" s="6">
        <v>3.8795652173913053</v>
      </c>
      <c r="Y22" s="6">
        <v>0</v>
      </c>
      <c r="Z22" s="6">
        <f>SUM(NonNurse[[#This Row],[Physical Therapist (PT) Hours]],NonNurse[[#This Row],[PT Assistant Hours]],NonNurse[[#This Row],[PT Aide Hours]])/NonNurse[[#This Row],[MDS Census]]</f>
        <v>0.10206054548050837</v>
      </c>
      <c r="AA22" s="6">
        <v>0</v>
      </c>
      <c r="AB22" s="6">
        <v>0</v>
      </c>
      <c r="AC22" s="6">
        <v>0</v>
      </c>
      <c r="AD22" s="6">
        <v>0</v>
      </c>
      <c r="AE22" s="6">
        <v>0</v>
      </c>
      <c r="AF22" s="6">
        <v>0</v>
      </c>
      <c r="AG22" s="6">
        <v>0</v>
      </c>
      <c r="AH22" s="1">
        <v>235033</v>
      </c>
      <c r="AI22">
        <v>5</v>
      </c>
    </row>
    <row r="23" spans="1:35" x14ac:dyDescent="0.25">
      <c r="A23" t="s">
        <v>433</v>
      </c>
      <c r="B23" t="s">
        <v>35</v>
      </c>
      <c r="C23" t="s">
        <v>605</v>
      </c>
      <c r="D23" t="s">
        <v>471</v>
      </c>
      <c r="E23" s="6">
        <v>99.684782608695656</v>
      </c>
      <c r="F23" s="6">
        <v>4.9239130434782608</v>
      </c>
      <c r="G23" s="6">
        <v>0.35326086956521741</v>
      </c>
      <c r="H23" s="6">
        <v>0.75</v>
      </c>
      <c r="I23" s="6">
        <v>6.5217391304347823</v>
      </c>
      <c r="J23" s="6">
        <v>0</v>
      </c>
      <c r="K23" s="6">
        <v>0</v>
      </c>
      <c r="L23" s="6">
        <v>1.5304347826086961</v>
      </c>
      <c r="M23" s="6">
        <v>16.298913043478262</v>
      </c>
      <c r="N23" s="6">
        <v>0</v>
      </c>
      <c r="O23" s="6">
        <f>SUM(NonNurse[[#This Row],[Qualified Social Work Staff Hours]],NonNurse[[#This Row],[Other Social Work Staff Hours]])/NonNurse[[#This Row],[MDS Census]]</f>
        <v>0.16350452513357322</v>
      </c>
      <c r="P23" s="6">
        <v>8.5625</v>
      </c>
      <c r="Q23" s="6">
        <v>31.692934782608695</v>
      </c>
      <c r="R23" s="6">
        <f>SUM(NonNurse[[#This Row],[Qualified Activities Professional Hours]],NonNurse[[#This Row],[Other Activities Professional Hours]])/NonNurse[[#This Row],[MDS Census]]</f>
        <v>0.40382728164867515</v>
      </c>
      <c r="S23" s="6">
        <v>13.830869565217393</v>
      </c>
      <c r="T23" s="6">
        <v>0</v>
      </c>
      <c r="U23" s="6">
        <v>0</v>
      </c>
      <c r="V23" s="6">
        <f>SUM(NonNurse[[#This Row],[Occupational Therapist Hours]],NonNurse[[#This Row],[OT Assistant Hours]],NonNurse[[#This Row],[OT Aide Hours]])/NonNurse[[#This Row],[MDS Census]]</f>
        <v>0.13874604732308365</v>
      </c>
      <c r="W23" s="6">
        <v>1.0684782608695651</v>
      </c>
      <c r="X23" s="6">
        <v>6.7876086956521746</v>
      </c>
      <c r="Y23" s="6">
        <v>0</v>
      </c>
      <c r="Z23" s="6">
        <f>SUM(NonNurse[[#This Row],[Physical Therapist (PT) Hours]],NonNurse[[#This Row],[PT Assistant Hours]],NonNurse[[#This Row],[PT Aide Hours]])/NonNurse[[#This Row],[MDS Census]]</f>
        <v>7.8809290153745507E-2</v>
      </c>
      <c r="AA23" s="6">
        <v>0</v>
      </c>
      <c r="AB23" s="6">
        <v>0</v>
      </c>
      <c r="AC23" s="6">
        <v>0</v>
      </c>
      <c r="AD23" s="6">
        <v>105.29619565217391</v>
      </c>
      <c r="AE23" s="6">
        <v>0</v>
      </c>
      <c r="AF23" s="6">
        <v>0</v>
      </c>
      <c r="AG23" s="6">
        <v>0</v>
      </c>
      <c r="AH23" s="1">
        <v>235044</v>
      </c>
      <c r="AI23">
        <v>5</v>
      </c>
    </row>
    <row r="24" spans="1:35" x14ac:dyDescent="0.25">
      <c r="A24" t="s">
        <v>433</v>
      </c>
      <c r="B24" t="s">
        <v>190</v>
      </c>
      <c r="C24" t="s">
        <v>684</v>
      </c>
      <c r="D24" t="s">
        <v>471</v>
      </c>
      <c r="E24" s="6">
        <v>73.141304347826093</v>
      </c>
      <c r="F24" s="6">
        <v>5.2554347826086953</v>
      </c>
      <c r="G24" s="6">
        <v>0.53260869565217395</v>
      </c>
      <c r="H24" s="6">
        <v>0.57608695652173914</v>
      </c>
      <c r="I24" s="6">
        <v>6.5652173913043477</v>
      </c>
      <c r="J24" s="6">
        <v>0</v>
      </c>
      <c r="K24" s="6">
        <v>0.38043478260869568</v>
      </c>
      <c r="L24" s="6">
        <v>0.35163043478260869</v>
      </c>
      <c r="M24" s="6">
        <v>5.8152173913043477</v>
      </c>
      <c r="N24" s="6">
        <v>0</v>
      </c>
      <c r="O24" s="6">
        <f>SUM(NonNurse[[#This Row],[Qualified Social Work Staff Hours]],NonNurse[[#This Row],[Other Social Work Staff Hours]])/NonNurse[[#This Row],[MDS Census]]</f>
        <v>7.9506613166889575E-2</v>
      </c>
      <c r="P24" s="6">
        <v>5.0869565217391308</v>
      </c>
      <c r="Q24" s="6">
        <v>14.535326086956522</v>
      </c>
      <c r="R24" s="6">
        <f>SUM(NonNurse[[#This Row],[Qualified Activities Professional Hours]],NonNurse[[#This Row],[Other Activities Professional Hours]])/NonNurse[[#This Row],[MDS Census]]</f>
        <v>0.26827909050378956</v>
      </c>
      <c r="S24" s="6">
        <v>12.005326086956519</v>
      </c>
      <c r="T24" s="6">
        <v>9.6189130434782584</v>
      </c>
      <c r="U24" s="6">
        <v>0</v>
      </c>
      <c r="V24" s="6">
        <f>SUM(NonNurse[[#This Row],[Occupational Therapist Hours]],NonNurse[[#This Row],[OT Assistant Hours]],NonNurse[[#This Row],[OT Aide Hours]])/NonNurse[[#This Row],[MDS Census]]</f>
        <v>0.29565017090206558</v>
      </c>
      <c r="W24" s="6">
        <v>7.517173913043476</v>
      </c>
      <c r="X24" s="6">
        <v>13.682499999999997</v>
      </c>
      <c r="Y24" s="6">
        <v>0</v>
      </c>
      <c r="Z24" s="6">
        <f>SUM(NonNurse[[#This Row],[Physical Therapist (PT) Hours]],NonNurse[[#This Row],[PT Assistant Hours]],NonNurse[[#This Row],[PT Aide Hours]])/NonNurse[[#This Row],[MDS Census]]</f>
        <v>0.28984544508842314</v>
      </c>
      <c r="AA24" s="6">
        <v>0</v>
      </c>
      <c r="AB24" s="6">
        <v>0</v>
      </c>
      <c r="AC24" s="6">
        <v>0.2608695652173913</v>
      </c>
      <c r="AD24" s="6">
        <v>0</v>
      </c>
      <c r="AE24" s="6">
        <v>0</v>
      </c>
      <c r="AF24" s="6">
        <v>0</v>
      </c>
      <c r="AG24" s="6">
        <v>0.28260869565217389</v>
      </c>
      <c r="AH24" s="1">
        <v>235388</v>
      </c>
      <c r="AI24">
        <v>5</v>
      </c>
    </row>
    <row r="25" spans="1:35" x14ac:dyDescent="0.25">
      <c r="A25" t="s">
        <v>433</v>
      </c>
      <c r="B25" t="s">
        <v>62</v>
      </c>
      <c r="C25" t="s">
        <v>622</v>
      </c>
      <c r="D25" t="s">
        <v>517</v>
      </c>
      <c r="E25" s="6">
        <v>48.391304347826086</v>
      </c>
      <c r="F25" s="6">
        <v>4.7493478260869564</v>
      </c>
      <c r="G25" s="6">
        <v>0</v>
      </c>
      <c r="H25" s="6">
        <v>0</v>
      </c>
      <c r="I25" s="6">
        <v>0</v>
      </c>
      <c r="J25" s="6">
        <v>0</v>
      </c>
      <c r="K25" s="6">
        <v>0</v>
      </c>
      <c r="L25" s="6">
        <v>0</v>
      </c>
      <c r="M25" s="6">
        <v>5.0125000000000011</v>
      </c>
      <c r="N25" s="6">
        <v>0</v>
      </c>
      <c r="O25" s="6">
        <f>SUM(NonNurse[[#This Row],[Qualified Social Work Staff Hours]],NonNurse[[#This Row],[Other Social Work Staff Hours]])/NonNurse[[#This Row],[MDS Census]]</f>
        <v>0.10358265947888592</v>
      </c>
      <c r="P25" s="6">
        <v>0</v>
      </c>
      <c r="Q25" s="6">
        <v>11.724021739130434</v>
      </c>
      <c r="R25" s="6">
        <f>SUM(NonNurse[[#This Row],[Qualified Activities Professional Hours]],NonNurse[[#This Row],[Other Activities Professional Hours]])/NonNurse[[#This Row],[MDS Census]]</f>
        <v>0.24227538185085354</v>
      </c>
      <c r="S25" s="6">
        <v>0</v>
      </c>
      <c r="T25" s="6">
        <v>0</v>
      </c>
      <c r="U25" s="6">
        <v>0</v>
      </c>
      <c r="V25" s="6">
        <f>SUM(NonNurse[[#This Row],[Occupational Therapist Hours]],NonNurse[[#This Row],[OT Assistant Hours]],NonNurse[[#This Row],[OT Aide Hours]])/NonNurse[[#This Row],[MDS Census]]</f>
        <v>0</v>
      </c>
      <c r="W25" s="6">
        <v>0</v>
      </c>
      <c r="X25" s="6">
        <v>0</v>
      </c>
      <c r="Y25" s="6">
        <v>0</v>
      </c>
      <c r="Z25" s="6">
        <f>SUM(NonNurse[[#This Row],[Physical Therapist (PT) Hours]],NonNurse[[#This Row],[PT Assistant Hours]],NonNurse[[#This Row],[PT Aide Hours]])/NonNurse[[#This Row],[MDS Census]]</f>
        <v>0</v>
      </c>
      <c r="AA25" s="6">
        <v>0</v>
      </c>
      <c r="AB25" s="6">
        <v>5.5217391304347823</v>
      </c>
      <c r="AC25" s="6">
        <v>0</v>
      </c>
      <c r="AD25" s="6">
        <v>0</v>
      </c>
      <c r="AE25" s="6">
        <v>0</v>
      </c>
      <c r="AF25" s="6">
        <v>0</v>
      </c>
      <c r="AG25" s="6">
        <v>0</v>
      </c>
      <c r="AH25" s="1">
        <v>235144</v>
      </c>
      <c r="AI25">
        <v>5</v>
      </c>
    </row>
    <row r="26" spans="1:35" x14ac:dyDescent="0.25">
      <c r="A26" t="s">
        <v>433</v>
      </c>
      <c r="B26" t="s">
        <v>349</v>
      </c>
      <c r="C26" t="s">
        <v>601</v>
      </c>
      <c r="D26" t="s">
        <v>470</v>
      </c>
      <c r="E26" s="6">
        <v>27.043478260869566</v>
      </c>
      <c r="F26" s="6">
        <v>5.0434782608695654</v>
      </c>
      <c r="G26" s="6">
        <v>0.2608695652173913</v>
      </c>
      <c r="H26" s="6">
        <v>0</v>
      </c>
      <c r="I26" s="6">
        <v>2.5434782608695654</v>
      </c>
      <c r="J26" s="6">
        <v>0</v>
      </c>
      <c r="K26" s="6">
        <v>0</v>
      </c>
      <c r="L26" s="6">
        <v>2.0336956521739138</v>
      </c>
      <c r="M26" s="6">
        <v>2.6141304347826089</v>
      </c>
      <c r="N26" s="6">
        <v>0</v>
      </c>
      <c r="O26" s="6">
        <f>SUM(NonNurse[[#This Row],[Qualified Social Work Staff Hours]],NonNurse[[#This Row],[Other Social Work Staff Hours]])/NonNurse[[#This Row],[MDS Census]]</f>
        <v>9.6663987138263671E-2</v>
      </c>
      <c r="P26" s="6">
        <v>0</v>
      </c>
      <c r="Q26" s="6">
        <v>9.9197826086956553</v>
      </c>
      <c r="R26" s="6">
        <f>SUM(NonNurse[[#This Row],[Qualified Activities Professional Hours]],NonNurse[[#This Row],[Other Activities Professional Hours]])/NonNurse[[#This Row],[MDS Census]]</f>
        <v>0.36680868167202585</v>
      </c>
      <c r="S26" s="6">
        <v>4.0228260869565222</v>
      </c>
      <c r="T26" s="6">
        <v>1.5366304347826087</v>
      </c>
      <c r="U26" s="6">
        <v>0</v>
      </c>
      <c r="V26" s="6">
        <f>SUM(NonNurse[[#This Row],[Occupational Therapist Hours]],NonNurse[[#This Row],[OT Assistant Hours]],NonNurse[[#This Row],[OT Aide Hours]])/NonNurse[[#This Row],[MDS Census]]</f>
        <v>0.20557475884244375</v>
      </c>
      <c r="W26" s="6">
        <v>1.0139130434782608</v>
      </c>
      <c r="X26" s="6">
        <v>2.7605434782608689</v>
      </c>
      <c r="Y26" s="6">
        <v>0</v>
      </c>
      <c r="Z26" s="6">
        <f>SUM(NonNurse[[#This Row],[Physical Therapist (PT) Hours]],NonNurse[[#This Row],[PT Assistant Hours]],NonNurse[[#This Row],[PT Aide Hours]])/NonNurse[[#This Row],[MDS Census]]</f>
        <v>0.13956993569131831</v>
      </c>
      <c r="AA26" s="6">
        <v>0</v>
      </c>
      <c r="AB26" s="6">
        <v>0</v>
      </c>
      <c r="AC26" s="6">
        <v>0</v>
      </c>
      <c r="AD26" s="6">
        <v>0</v>
      </c>
      <c r="AE26" s="6">
        <v>0</v>
      </c>
      <c r="AF26" s="6">
        <v>0</v>
      </c>
      <c r="AG26" s="6">
        <v>0</v>
      </c>
      <c r="AH26" s="1">
        <v>235633</v>
      </c>
      <c r="AI26">
        <v>5</v>
      </c>
    </row>
    <row r="27" spans="1:35" x14ac:dyDescent="0.25">
      <c r="A27" t="s">
        <v>433</v>
      </c>
      <c r="B27" t="s">
        <v>236</v>
      </c>
      <c r="C27" t="s">
        <v>629</v>
      </c>
      <c r="D27" t="s">
        <v>474</v>
      </c>
      <c r="E27" s="6">
        <v>68.184782608695656</v>
      </c>
      <c r="F27" s="6">
        <v>5.4782608695652177</v>
      </c>
      <c r="G27" s="6">
        <v>0</v>
      </c>
      <c r="H27" s="6">
        <v>0</v>
      </c>
      <c r="I27" s="6">
        <v>0.72826086956521741</v>
      </c>
      <c r="J27" s="6">
        <v>0.17391304347826086</v>
      </c>
      <c r="K27" s="6">
        <v>0.2391304347826087</v>
      </c>
      <c r="L27" s="6">
        <v>0</v>
      </c>
      <c r="M27" s="6">
        <v>5.0054347826086953</v>
      </c>
      <c r="N27" s="6">
        <v>0</v>
      </c>
      <c r="O27" s="6">
        <f>SUM(NonNurse[[#This Row],[Qualified Social Work Staff Hours]],NonNurse[[#This Row],[Other Social Work Staff Hours]])/NonNurse[[#This Row],[MDS Census]]</f>
        <v>7.3409851745576266E-2</v>
      </c>
      <c r="P27" s="6">
        <v>5.3967391304347823</v>
      </c>
      <c r="Q27" s="6">
        <v>3.9184782608695654</v>
      </c>
      <c r="R27" s="6">
        <f>SUM(NonNurse[[#This Row],[Qualified Activities Professional Hours]],NonNurse[[#This Row],[Other Activities Professional Hours]])/NonNurse[[#This Row],[MDS Census]]</f>
        <v>0.13661724852542642</v>
      </c>
      <c r="S27" s="6">
        <v>4.5</v>
      </c>
      <c r="T27" s="6">
        <v>0</v>
      </c>
      <c r="U27" s="6">
        <v>1.2717391304347827</v>
      </c>
      <c r="V27" s="6">
        <f>SUM(NonNurse[[#This Row],[Occupational Therapist Hours]],NonNurse[[#This Row],[OT Assistant Hours]],NonNurse[[#This Row],[OT Aide Hours]])/NonNurse[[#This Row],[MDS Census]]</f>
        <v>8.4648493543758974E-2</v>
      </c>
      <c r="W27" s="6">
        <v>1.2146739130434783</v>
      </c>
      <c r="X27" s="6">
        <v>0</v>
      </c>
      <c r="Y27" s="6">
        <v>0</v>
      </c>
      <c r="Z27" s="6">
        <f>SUM(NonNurse[[#This Row],[Physical Therapist (PT) Hours]],NonNurse[[#This Row],[PT Assistant Hours]],NonNurse[[#This Row],[PT Aide Hours]])/NonNurse[[#This Row],[MDS Census]]</f>
        <v>1.7814442850310856E-2</v>
      </c>
      <c r="AA27" s="6">
        <v>0</v>
      </c>
      <c r="AB27" s="6">
        <v>0</v>
      </c>
      <c r="AC27" s="6">
        <v>0</v>
      </c>
      <c r="AD27" s="6">
        <v>37.899456521739133</v>
      </c>
      <c r="AE27" s="6">
        <v>0</v>
      </c>
      <c r="AF27" s="6">
        <v>0</v>
      </c>
      <c r="AG27" s="6">
        <v>0.19021739130434784</v>
      </c>
      <c r="AH27" s="1">
        <v>235475</v>
      </c>
      <c r="AI27">
        <v>5</v>
      </c>
    </row>
    <row r="28" spans="1:35" x14ac:dyDescent="0.25">
      <c r="A28" t="s">
        <v>433</v>
      </c>
      <c r="B28" t="s">
        <v>228</v>
      </c>
      <c r="C28" t="s">
        <v>701</v>
      </c>
      <c r="D28" t="s">
        <v>501</v>
      </c>
      <c r="E28" s="6">
        <v>70.633802816901408</v>
      </c>
      <c r="F28" s="6">
        <v>5.746478873239437</v>
      </c>
      <c r="G28" s="6">
        <v>0.21126760563380281</v>
      </c>
      <c r="H28" s="6">
        <v>0</v>
      </c>
      <c r="I28" s="6">
        <v>9.3380281690140841</v>
      </c>
      <c r="J28" s="6">
        <v>0</v>
      </c>
      <c r="K28" s="6">
        <v>0</v>
      </c>
      <c r="L28" s="6">
        <v>0.31183098591549296</v>
      </c>
      <c r="M28" s="6">
        <v>10.570422535211268</v>
      </c>
      <c r="N28" s="6">
        <v>0</v>
      </c>
      <c r="O28" s="6">
        <f>SUM(NonNurse[[#This Row],[Qualified Social Work Staff Hours]],NonNurse[[#This Row],[Other Social Work Staff Hours]])/NonNurse[[#This Row],[MDS Census]]</f>
        <v>0.14965104685942174</v>
      </c>
      <c r="P28" s="6">
        <v>5.408450704225352</v>
      </c>
      <c r="Q28" s="6">
        <v>16.056338028169016</v>
      </c>
      <c r="R28" s="6">
        <f>SUM(NonNurse[[#This Row],[Qualified Activities Professional Hours]],NonNurse[[#This Row],[Other Activities Professional Hours]])/NonNurse[[#This Row],[MDS Census]]</f>
        <v>0.303888334995015</v>
      </c>
      <c r="S28" s="6">
        <v>3.8667605633802822</v>
      </c>
      <c r="T28" s="6">
        <v>3.8635211267605634</v>
      </c>
      <c r="U28" s="6">
        <v>0</v>
      </c>
      <c r="V28" s="6">
        <f>SUM(NonNurse[[#This Row],[Occupational Therapist Hours]],NonNurse[[#This Row],[OT Assistant Hours]],NonNurse[[#This Row],[OT Aide Hours]])/NonNurse[[#This Row],[MDS Census]]</f>
        <v>0.10944167497507479</v>
      </c>
      <c r="W28" s="6">
        <v>9.6128169014084506</v>
      </c>
      <c r="X28" s="6">
        <v>1.0346478873239437</v>
      </c>
      <c r="Y28" s="6">
        <v>0</v>
      </c>
      <c r="Z28" s="6">
        <f>SUM(NonNurse[[#This Row],[Physical Therapist (PT) Hours]],NonNurse[[#This Row],[PT Assistant Hours]],NonNurse[[#This Row],[PT Aide Hours]])/NonNurse[[#This Row],[MDS Census]]</f>
        <v>0.15074177467597208</v>
      </c>
      <c r="AA28" s="6">
        <v>0</v>
      </c>
      <c r="AB28" s="6">
        <v>0</v>
      </c>
      <c r="AC28" s="6">
        <v>0</v>
      </c>
      <c r="AD28" s="6">
        <v>0</v>
      </c>
      <c r="AE28" s="6">
        <v>0</v>
      </c>
      <c r="AF28" s="6">
        <v>0</v>
      </c>
      <c r="AG28" s="6">
        <v>0</v>
      </c>
      <c r="AH28" s="1">
        <v>235462</v>
      </c>
      <c r="AI28">
        <v>5</v>
      </c>
    </row>
    <row r="29" spans="1:35" x14ac:dyDescent="0.25">
      <c r="A29" t="s">
        <v>433</v>
      </c>
      <c r="B29" t="s">
        <v>256</v>
      </c>
      <c r="C29" t="s">
        <v>707</v>
      </c>
      <c r="D29" t="s">
        <v>474</v>
      </c>
      <c r="E29" s="6">
        <v>65.647887323943664</v>
      </c>
      <c r="F29" s="6">
        <v>5.746478873239437</v>
      </c>
      <c r="G29" s="6">
        <v>0</v>
      </c>
      <c r="H29" s="6">
        <v>0</v>
      </c>
      <c r="I29" s="6">
        <v>5.295774647887324</v>
      </c>
      <c r="J29" s="6">
        <v>0</v>
      </c>
      <c r="K29" s="6">
        <v>0</v>
      </c>
      <c r="L29" s="6">
        <v>1.6778873239436622</v>
      </c>
      <c r="M29" s="6">
        <v>5.746478873239437</v>
      </c>
      <c r="N29" s="6">
        <v>0</v>
      </c>
      <c r="O29" s="6">
        <f>SUM(NonNurse[[#This Row],[Qualified Social Work Staff Hours]],NonNurse[[#This Row],[Other Social Work Staff Hours]])/NonNurse[[#This Row],[MDS Census]]</f>
        <v>8.7534863763140958E-2</v>
      </c>
      <c r="P29" s="6">
        <v>4.788732394366197</v>
      </c>
      <c r="Q29" s="6">
        <v>7.1112676056338016</v>
      </c>
      <c r="R29" s="6">
        <f>SUM(NonNurse[[#This Row],[Qualified Activities Professional Hours]],NonNurse[[#This Row],[Other Activities Professional Hours]])/NonNurse[[#This Row],[MDS Census]]</f>
        <v>0.18127011370950438</v>
      </c>
      <c r="S29" s="6">
        <v>6.3705633802816912</v>
      </c>
      <c r="T29" s="6">
        <v>1.5746478873239433</v>
      </c>
      <c r="U29" s="6">
        <v>1.8028169014084507</v>
      </c>
      <c r="V29" s="6">
        <f>SUM(NonNurse[[#This Row],[Occupational Therapist Hours]],NonNurse[[#This Row],[OT Assistant Hours]],NonNurse[[#This Row],[OT Aide Hours]])/NonNurse[[#This Row],[MDS Census]]</f>
        <v>0.1484895945076164</v>
      </c>
      <c r="W29" s="6">
        <v>2.0863380281690138</v>
      </c>
      <c r="X29" s="6">
        <v>5.0146478873239442</v>
      </c>
      <c r="Y29" s="6">
        <v>0</v>
      </c>
      <c r="Z29" s="6">
        <f>SUM(NonNurse[[#This Row],[Physical Therapist (PT) Hours]],NonNurse[[#This Row],[PT Assistant Hours]],NonNurse[[#This Row],[PT Aide Hours]])/NonNurse[[#This Row],[MDS Census]]</f>
        <v>0.10816777515554601</v>
      </c>
      <c r="AA29" s="6">
        <v>0</v>
      </c>
      <c r="AB29" s="6">
        <v>1.1971830985915493</v>
      </c>
      <c r="AC29" s="6">
        <v>0</v>
      </c>
      <c r="AD29" s="6">
        <v>0</v>
      </c>
      <c r="AE29" s="6">
        <v>0</v>
      </c>
      <c r="AF29" s="6">
        <v>0</v>
      </c>
      <c r="AG29" s="6">
        <v>0</v>
      </c>
      <c r="AH29" s="1">
        <v>235502</v>
      </c>
      <c r="AI29">
        <v>5</v>
      </c>
    </row>
    <row r="30" spans="1:35" x14ac:dyDescent="0.25">
      <c r="A30" t="s">
        <v>433</v>
      </c>
      <c r="B30" t="s">
        <v>232</v>
      </c>
      <c r="C30" t="s">
        <v>602</v>
      </c>
      <c r="D30" t="s">
        <v>501</v>
      </c>
      <c r="E30" s="6">
        <v>33.945652173913047</v>
      </c>
      <c r="F30" s="6">
        <v>4.8695652173913047</v>
      </c>
      <c r="G30" s="6">
        <v>0.56521739130434778</v>
      </c>
      <c r="H30" s="6">
        <v>0.30978260869565222</v>
      </c>
      <c r="I30" s="6">
        <v>0</v>
      </c>
      <c r="J30" s="6">
        <v>0</v>
      </c>
      <c r="K30" s="6">
        <v>0</v>
      </c>
      <c r="L30" s="6">
        <v>1.7202173913043486</v>
      </c>
      <c r="M30" s="6">
        <v>5.0434782608695654</v>
      </c>
      <c r="N30" s="6">
        <v>0</v>
      </c>
      <c r="O30" s="6">
        <f>SUM(NonNurse[[#This Row],[Qualified Social Work Staff Hours]],NonNurse[[#This Row],[Other Social Work Staff Hours]])/NonNurse[[#This Row],[MDS Census]]</f>
        <v>0.14857508805635605</v>
      </c>
      <c r="P30" s="6">
        <v>5.1304347826086953</v>
      </c>
      <c r="Q30" s="6">
        <v>10.950000000000001</v>
      </c>
      <c r="R30" s="6">
        <f>SUM(NonNurse[[#This Row],[Qualified Activities Professional Hours]],NonNurse[[#This Row],[Other Activities Professional Hours]])/NonNurse[[#This Row],[MDS Census]]</f>
        <v>0.47371117515209737</v>
      </c>
      <c r="S30" s="6">
        <v>8.0413043478260864</v>
      </c>
      <c r="T30" s="6">
        <v>6.9450000000000021</v>
      </c>
      <c r="U30" s="6">
        <v>0</v>
      </c>
      <c r="V30" s="6">
        <f>SUM(NonNurse[[#This Row],[Occupational Therapist Hours]],NonNurse[[#This Row],[OT Assistant Hours]],NonNurse[[#This Row],[OT Aide Hours]])/NonNurse[[#This Row],[MDS Census]]</f>
        <v>0.44147934678194045</v>
      </c>
      <c r="W30" s="6">
        <v>4.067608695652174</v>
      </c>
      <c r="X30" s="6">
        <v>6.8342391304347814</v>
      </c>
      <c r="Y30" s="6">
        <v>0.65217391304347827</v>
      </c>
      <c r="Z30" s="6">
        <f>SUM(NonNurse[[#This Row],[Physical Therapist (PT) Hours]],NonNurse[[#This Row],[PT Assistant Hours]],NonNurse[[#This Row],[PT Aide Hours]])/NonNurse[[#This Row],[MDS Census]]</f>
        <v>0.34036823567082924</v>
      </c>
      <c r="AA30" s="6">
        <v>0</v>
      </c>
      <c r="AB30" s="6">
        <v>0</v>
      </c>
      <c r="AC30" s="6">
        <v>0</v>
      </c>
      <c r="AD30" s="6">
        <v>0</v>
      </c>
      <c r="AE30" s="6">
        <v>0</v>
      </c>
      <c r="AF30" s="6">
        <v>0</v>
      </c>
      <c r="AG30" s="6">
        <v>0</v>
      </c>
      <c r="AH30" s="1">
        <v>235470</v>
      </c>
      <c r="AI30">
        <v>5</v>
      </c>
    </row>
    <row r="31" spans="1:35" x14ac:dyDescent="0.25">
      <c r="A31" t="s">
        <v>433</v>
      </c>
      <c r="B31" t="s">
        <v>182</v>
      </c>
      <c r="C31" t="s">
        <v>661</v>
      </c>
      <c r="D31" t="s">
        <v>474</v>
      </c>
      <c r="E31" s="6">
        <v>75.228260869565219</v>
      </c>
      <c r="F31" s="6">
        <v>22.442934782608699</v>
      </c>
      <c r="G31" s="6">
        <v>0</v>
      </c>
      <c r="H31" s="6">
        <v>0</v>
      </c>
      <c r="I31" s="6">
        <v>0</v>
      </c>
      <c r="J31" s="6">
        <v>0</v>
      </c>
      <c r="K31" s="6">
        <v>0</v>
      </c>
      <c r="L31" s="6">
        <v>4.8533695652173918</v>
      </c>
      <c r="M31" s="6">
        <v>0</v>
      </c>
      <c r="N31" s="6">
        <v>0</v>
      </c>
      <c r="O31" s="6">
        <f>SUM(NonNurse[[#This Row],[Qualified Social Work Staff Hours]],NonNurse[[#This Row],[Other Social Work Staff Hours]])/NonNurse[[#This Row],[MDS Census]]</f>
        <v>0</v>
      </c>
      <c r="P31" s="6">
        <v>3.8043478260869562E-3</v>
      </c>
      <c r="Q31" s="6">
        <v>12.714673913043478</v>
      </c>
      <c r="R31" s="6">
        <f>SUM(NonNurse[[#This Row],[Qualified Activities Professional Hours]],NonNurse[[#This Row],[Other Activities Professional Hours]])/NonNurse[[#This Row],[MDS Census]]</f>
        <v>0.16906516399364255</v>
      </c>
      <c r="S31" s="6">
        <v>7.1218478260869569</v>
      </c>
      <c r="T31" s="6">
        <v>19.43739130434782</v>
      </c>
      <c r="U31" s="6">
        <v>0</v>
      </c>
      <c r="V31" s="6">
        <f>SUM(NonNurse[[#This Row],[Occupational Therapist Hours]],NonNurse[[#This Row],[OT Assistant Hours]],NonNurse[[#This Row],[OT Aide Hours]])/NonNurse[[#This Row],[MDS Census]]</f>
        <v>0.3530486923854933</v>
      </c>
      <c r="W31" s="6">
        <v>8.7077173913043495</v>
      </c>
      <c r="X31" s="6">
        <v>14.60760869565217</v>
      </c>
      <c r="Y31" s="6">
        <v>0</v>
      </c>
      <c r="Z31" s="6">
        <f>SUM(NonNurse[[#This Row],[Physical Therapist (PT) Hours]],NonNurse[[#This Row],[PT Assistant Hours]],NonNurse[[#This Row],[PT Aide Hours]])/NonNurse[[#This Row],[MDS Census]]</f>
        <v>0.3099277561046091</v>
      </c>
      <c r="AA31" s="6">
        <v>0</v>
      </c>
      <c r="AB31" s="6">
        <v>0</v>
      </c>
      <c r="AC31" s="6">
        <v>0</v>
      </c>
      <c r="AD31" s="6">
        <v>0</v>
      </c>
      <c r="AE31" s="6">
        <v>0</v>
      </c>
      <c r="AF31" s="6">
        <v>0</v>
      </c>
      <c r="AG31" s="6">
        <v>0</v>
      </c>
      <c r="AH31" s="1">
        <v>235376</v>
      </c>
      <c r="AI31">
        <v>5</v>
      </c>
    </row>
    <row r="32" spans="1:35" x14ac:dyDescent="0.25">
      <c r="A32" t="s">
        <v>433</v>
      </c>
      <c r="B32" t="s">
        <v>366</v>
      </c>
      <c r="C32" t="s">
        <v>630</v>
      </c>
      <c r="D32" t="s">
        <v>469</v>
      </c>
      <c r="E32" s="6">
        <v>52.815217391304351</v>
      </c>
      <c r="F32" s="6">
        <v>0</v>
      </c>
      <c r="G32" s="6">
        <v>0</v>
      </c>
      <c r="H32" s="6">
        <v>0.22826086956521738</v>
      </c>
      <c r="I32" s="6">
        <v>0</v>
      </c>
      <c r="J32" s="6">
        <v>0</v>
      </c>
      <c r="K32" s="6">
        <v>0</v>
      </c>
      <c r="L32" s="6">
        <v>0.54347826086956519</v>
      </c>
      <c r="M32" s="6">
        <v>0</v>
      </c>
      <c r="N32" s="6">
        <v>0</v>
      </c>
      <c r="O32" s="6">
        <f>SUM(NonNurse[[#This Row],[Qualified Social Work Staff Hours]],NonNurse[[#This Row],[Other Social Work Staff Hours]])/NonNurse[[#This Row],[MDS Census]]</f>
        <v>0</v>
      </c>
      <c r="P32" s="6">
        <v>0</v>
      </c>
      <c r="Q32" s="6">
        <v>14.641304347826088</v>
      </c>
      <c r="R32" s="6">
        <f>SUM(NonNurse[[#This Row],[Qualified Activities Professional Hours]],NonNurse[[#This Row],[Other Activities Professional Hours]])/NonNurse[[#This Row],[MDS Census]]</f>
        <v>0.27721753447211361</v>
      </c>
      <c r="S32" s="6">
        <v>6.6059782608695654</v>
      </c>
      <c r="T32" s="6">
        <v>2.7391304347826089</v>
      </c>
      <c r="U32" s="6">
        <v>0</v>
      </c>
      <c r="V32" s="6">
        <f>SUM(NonNurse[[#This Row],[Occupational Therapist Hours]],NonNurse[[#This Row],[OT Assistant Hours]],NonNurse[[#This Row],[OT Aide Hours]])/NonNurse[[#This Row],[MDS Census]]</f>
        <v>0.17693969952665156</v>
      </c>
      <c r="W32" s="6">
        <v>4.6385869565217392</v>
      </c>
      <c r="X32" s="6">
        <v>5.0108695652173916</v>
      </c>
      <c r="Y32" s="6">
        <v>0</v>
      </c>
      <c r="Z32" s="6">
        <f>SUM(NonNurse[[#This Row],[Physical Therapist (PT) Hours]],NonNurse[[#This Row],[PT Assistant Hours]],NonNurse[[#This Row],[PT Aide Hours]])/NonNurse[[#This Row],[MDS Census]]</f>
        <v>0.18270220209919735</v>
      </c>
      <c r="AA32" s="6">
        <v>0</v>
      </c>
      <c r="AB32" s="6">
        <v>0</v>
      </c>
      <c r="AC32" s="6">
        <v>0</v>
      </c>
      <c r="AD32" s="6">
        <v>0</v>
      </c>
      <c r="AE32" s="6">
        <v>0</v>
      </c>
      <c r="AF32" s="6">
        <v>0</v>
      </c>
      <c r="AG32" s="6">
        <v>0</v>
      </c>
      <c r="AH32" s="1">
        <v>235651</v>
      </c>
      <c r="AI32">
        <v>5</v>
      </c>
    </row>
    <row r="33" spans="1:35" x14ac:dyDescent="0.25">
      <c r="A33" t="s">
        <v>433</v>
      </c>
      <c r="B33" t="s">
        <v>129</v>
      </c>
      <c r="C33" t="s">
        <v>606</v>
      </c>
      <c r="D33" t="s">
        <v>504</v>
      </c>
      <c r="E33" s="6">
        <v>59.929577464788736</v>
      </c>
      <c r="F33" s="6">
        <v>0</v>
      </c>
      <c r="G33" s="6">
        <v>0</v>
      </c>
      <c r="H33" s="6">
        <v>0</v>
      </c>
      <c r="I33" s="6">
        <v>0</v>
      </c>
      <c r="J33" s="6">
        <v>0</v>
      </c>
      <c r="K33" s="6">
        <v>0</v>
      </c>
      <c r="L33" s="6">
        <v>2.4598591549295774</v>
      </c>
      <c r="M33" s="6">
        <v>0</v>
      </c>
      <c r="N33" s="6">
        <v>8.9519718309859169</v>
      </c>
      <c r="O33" s="6">
        <f>SUM(NonNurse[[#This Row],[Qualified Social Work Staff Hours]],NonNurse[[#This Row],[Other Social Work Staff Hours]])/NonNurse[[#This Row],[MDS Census]]</f>
        <v>0.14937485311398357</v>
      </c>
      <c r="P33" s="6">
        <v>0</v>
      </c>
      <c r="Q33" s="6">
        <v>12.733239436619716</v>
      </c>
      <c r="R33" s="6">
        <f>SUM(NonNurse[[#This Row],[Qualified Activities Professional Hours]],NonNurse[[#This Row],[Other Activities Professional Hours]])/NonNurse[[#This Row],[MDS Census]]</f>
        <v>0.21247003525264388</v>
      </c>
      <c r="S33" s="6">
        <v>3.4581690140845076</v>
      </c>
      <c r="T33" s="6">
        <v>6.8680281690140834</v>
      </c>
      <c r="U33" s="6">
        <v>0</v>
      </c>
      <c r="V33" s="6">
        <f>SUM(NonNurse[[#This Row],[Occupational Therapist Hours]],NonNurse[[#This Row],[OT Assistant Hours]],NonNurse[[#This Row],[OT Aide Hours]])/NonNurse[[#This Row],[MDS Census]]</f>
        <v>0.17230552291421855</v>
      </c>
      <c r="W33" s="6">
        <v>3.64507042253521</v>
      </c>
      <c r="X33" s="6">
        <v>9.6183098591549285</v>
      </c>
      <c r="Y33" s="6">
        <v>2.1549295774647885</v>
      </c>
      <c r="Z33" s="6">
        <f>SUM(NonNurse[[#This Row],[Physical Therapist (PT) Hours]],NonNurse[[#This Row],[PT Assistant Hours]],NonNurse[[#This Row],[PT Aide Hours]])/NonNurse[[#This Row],[MDS Census]]</f>
        <v>0.25727379553466506</v>
      </c>
      <c r="AA33" s="6">
        <v>0</v>
      </c>
      <c r="AB33" s="6">
        <v>0</v>
      </c>
      <c r="AC33" s="6">
        <v>0</v>
      </c>
      <c r="AD33" s="6">
        <v>0</v>
      </c>
      <c r="AE33" s="6">
        <v>0</v>
      </c>
      <c r="AF33" s="6">
        <v>0</v>
      </c>
      <c r="AG33" s="6">
        <v>0</v>
      </c>
      <c r="AH33" s="1">
        <v>235289</v>
      </c>
      <c r="AI33">
        <v>5</v>
      </c>
    </row>
    <row r="34" spans="1:35" x14ac:dyDescent="0.25">
      <c r="A34" t="s">
        <v>433</v>
      </c>
      <c r="B34" t="s">
        <v>275</v>
      </c>
      <c r="C34" t="s">
        <v>715</v>
      </c>
      <c r="D34" t="s">
        <v>508</v>
      </c>
      <c r="E34" s="6">
        <v>60.422535211267608</v>
      </c>
      <c r="F34" s="6">
        <v>5.746478873239437</v>
      </c>
      <c r="G34" s="6">
        <v>0.36619718309859156</v>
      </c>
      <c r="H34" s="6">
        <v>0.30169014084507045</v>
      </c>
      <c r="I34" s="6">
        <v>0.42253521126760563</v>
      </c>
      <c r="J34" s="6">
        <v>0</v>
      </c>
      <c r="K34" s="6">
        <v>0</v>
      </c>
      <c r="L34" s="6">
        <v>1.619718309859155</v>
      </c>
      <c r="M34" s="6">
        <v>5.6338028169014081</v>
      </c>
      <c r="N34" s="6">
        <v>0</v>
      </c>
      <c r="O34" s="6">
        <f>SUM(NonNurse[[#This Row],[Qualified Social Work Staff Hours]],NonNurse[[#This Row],[Other Social Work Staff Hours]])/NonNurse[[#This Row],[MDS Census]]</f>
        <v>9.3240093240093233E-2</v>
      </c>
      <c r="P34" s="6">
        <v>4.503521126760563</v>
      </c>
      <c r="Q34" s="6">
        <v>8.4366197183098599</v>
      </c>
      <c r="R34" s="6">
        <f>SUM(NonNurse[[#This Row],[Qualified Activities Professional Hours]],NonNurse[[#This Row],[Other Activities Professional Hours]])/NonNurse[[#This Row],[MDS Census]]</f>
        <v>0.21416083916083917</v>
      </c>
      <c r="S34" s="6">
        <v>6.5598591549295771</v>
      </c>
      <c r="T34" s="6">
        <v>0</v>
      </c>
      <c r="U34" s="6">
        <v>0</v>
      </c>
      <c r="V34" s="6">
        <f>SUM(NonNurse[[#This Row],[Occupational Therapist Hours]],NonNurse[[#This Row],[OT Assistant Hours]],NonNurse[[#This Row],[OT Aide Hours]])/NonNurse[[#This Row],[MDS Census]]</f>
        <v>0.10856643356643356</v>
      </c>
      <c r="W34" s="6">
        <v>3.647887323943662</v>
      </c>
      <c r="X34" s="6">
        <v>2.387323943661972</v>
      </c>
      <c r="Y34" s="6">
        <v>0</v>
      </c>
      <c r="Z34" s="6">
        <f>SUM(NonNurse[[#This Row],[Physical Therapist (PT) Hours]],NonNurse[[#This Row],[PT Assistant Hours]],NonNurse[[#This Row],[PT Aide Hours]])/NonNurse[[#This Row],[MDS Census]]</f>
        <v>9.9883449883449882E-2</v>
      </c>
      <c r="AA34" s="6">
        <v>0</v>
      </c>
      <c r="AB34" s="6">
        <v>0</v>
      </c>
      <c r="AC34" s="6">
        <v>0</v>
      </c>
      <c r="AD34" s="6">
        <v>0</v>
      </c>
      <c r="AE34" s="6">
        <v>0</v>
      </c>
      <c r="AF34" s="6">
        <v>0</v>
      </c>
      <c r="AG34" s="6">
        <v>0.56338028169014087</v>
      </c>
      <c r="AH34" s="1">
        <v>235526</v>
      </c>
      <c r="AI34">
        <v>5</v>
      </c>
    </row>
    <row r="35" spans="1:35" x14ac:dyDescent="0.25">
      <c r="A35" t="s">
        <v>433</v>
      </c>
      <c r="B35" t="s">
        <v>97</v>
      </c>
      <c r="C35" t="s">
        <v>629</v>
      </c>
      <c r="D35" t="s">
        <v>474</v>
      </c>
      <c r="E35" s="6">
        <v>81.195652173913047</v>
      </c>
      <c r="F35" s="6">
        <v>6.7586956521739125</v>
      </c>
      <c r="G35" s="6">
        <v>0</v>
      </c>
      <c r="H35" s="6">
        <v>0</v>
      </c>
      <c r="I35" s="6">
        <v>1.9130434782608696</v>
      </c>
      <c r="J35" s="6">
        <v>0</v>
      </c>
      <c r="K35" s="6">
        <v>0</v>
      </c>
      <c r="L35" s="6">
        <v>1.0536956521739129</v>
      </c>
      <c r="M35" s="6">
        <v>4.9728260869565215</v>
      </c>
      <c r="N35" s="6">
        <v>2.6586956521739129</v>
      </c>
      <c r="O35" s="6">
        <f>SUM(NonNurse[[#This Row],[Qualified Social Work Staff Hours]],NonNurse[[#This Row],[Other Social Work Staff Hours]])/NonNurse[[#This Row],[MDS Census]]</f>
        <v>9.3989290495314584E-2</v>
      </c>
      <c r="P35" s="6">
        <v>0</v>
      </c>
      <c r="Q35" s="6">
        <v>13.317173913043476</v>
      </c>
      <c r="R35" s="6">
        <f>SUM(NonNurse[[#This Row],[Qualified Activities Professional Hours]],NonNurse[[#This Row],[Other Activities Professional Hours]])/NonNurse[[#This Row],[MDS Census]]</f>
        <v>0.16401338688085673</v>
      </c>
      <c r="S35" s="6">
        <v>4.6222826086956523</v>
      </c>
      <c r="T35" s="6">
        <v>1.5881521739130433</v>
      </c>
      <c r="U35" s="6">
        <v>0</v>
      </c>
      <c r="V35" s="6">
        <f>SUM(NonNurse[[#This Row],[Occupational Therapist Hours]],NonNurse[[#This Row],[OT Assistant Hours]],NonNurse[[#This Row],[OT Aide Hours]])/NonNurse[[#This Row],[MDS Census]]</f>
        <v>7.6487282463186076E-2</v>
      </c>
      <c r="W35" s="6">
        <v>3.5843478260869572</v>
      </c>
      <c r="X35" s="6">
        <v>2.368804347826087</v>
      </c>
      <c r="Y35" s="6">
        <v>0</v>
      </c>
      <c r="Z35" s="6">
        <f>SUM(NonNurse[[#This Row],[Physical Therapist (PT) Hours]],NonNurse[[#This Row],[PT Assistant Hours]],NonNurse[[#This Row],[PT Aide Hours]])/NonNurse[[#This Row],[MDS Census]]</f>
        <v>7.3318607764390906E-2</v>
      </c>
      <c r="AA35" s="6">
        <v>0</v>
      </c>
      <c r="AB35" s="6">
        <v>0</v>
      </c>
      <c r="AC35" s="6">
        <v>0</v>
      </c>
      <c r="AD35" s="6">
        <v>54.993152173913025</v>
      </c>
      <c r="AE35" s="6">
        <v>0</v>
      </c>
      <c r="AF35" s="6">
        <v>0</v>
      </c>
      <c r="AG35" s="6">
        <v>0</v>
      </c>
      <c r="AH35" s="1">
        <v>235242</v>
      </c>
      <c r="AI35">
        <v>5</v>
      </c>
    </row>
    <row r="36" spans="1:35" x14ac:dyDescent="0.25">
      <c r="A36" t="s">
        <v>433</v>
      </c>
      <c r="B36" t="s">
        <v>253</v>
      </c>
      <c r="C36" t="s">
        <v>629</v>
      </c>
      <c r="D36" t="s">
        <v>474</v>
      </c>
      <c r="E36" s="6">
        <v>103.85869565217391</v>
      </c>
      <c r="F36" s="6">
        <v>4.6956521739130439</v>
      </c>
      <c r="G36" s="6">
        <v>1.0869565217391304</v>
      </c>
      <c r="H36" s="6">
        <v>0</v>
      </c>
      <c r="I36" s="6">
        <v>5.4782608695652177</v>
      </c>
      <c r="J36" s="6">
        <v>0</v>
      </c>
      <c r="K36" s="6">
        <v>0</v>
      </c>
      <c r="L36" s="6">
        <v>4.1966304347826089</v>
      </c>
      <c r="M36" s="6">
        <v>0.51630434782608692</v>
      </c>
      <c r="N36" s="6">
        <v>10.464782608695652</v>
      </c>
      <c r="O36" s="6">
        <f>SUM(NonNurse[[#This Row],[Qualified Social Work Staff Hours]],NonNurse[[#This Row],[Other Social Work Staff Hours]])/NonNurse[[#This Row],[MDS Census]]</f>
        <v>0.10573103087388802</v>
      </c>
      <c r="P36" s="6">
        <v>4.2608695652173916</v>
      </c>
      <c r="Q36" s="6">
        <v>8.907826086956522</v>
      </c>
      <c r="R36" s="6">
        <f>SUM(NonNurse[[#This Row],[Qualified Activities Professional Hours]],NonNurse[[#This Row],[Other Activities Professional Hours]])/NonNurse[[#This Row],[MDS Census]]</f>
        <v>0.12679434850863422</v>
      </c>
      <c r="S36" s="6">
        <v>4.3003260869565212</v>
      </c>
      <c r="T36" s="6">
        <v>6.092065217391303</v>
      </c>
      <c r="U36" s="6">
        <v>0</v>
      </c>
      <c r="V36" s="6">
        <f>SUM(NonNurse[[#This Row],[Occupational Therapist Hours]],NonNurse[[#This Row],[OT Assistant Hours]],NonNurse[[#This Row],[OT Aide Hours]])/NonNurse[[#This Row],[MDS Census]]</f>
        <v>0.10006279434850864</v>
      </c>
      <c r="W36" s="6">
        <v>5.411847826086956</v>
      </c>
      <c r="X36" s="6">
        <v>8.2043478260869556</v>
      </c>
      <c r="Y36" s="6">
        <v>2.6739130434782608</v>
      </c>
      <c r="Z36" s="6">
        <f>SUM(NonNurse[[#This Row],[Physical Therapist (PT) Hours]],NonNurse[[#This Row],[PT Assistant Hours]],NonNurse[[#This Row],[PT Aide Hours]])/NonNurse[[#This Row],[MDS Census]]</f>
        <v>0.1568487702773417</v>
      </c>
      <c r="AA36" s="6">
        <v>0</v>
      </c>
      <c r="AB36" s="6">
        <v>0</v>
      </c>
      <c r="AC36" s="6">
        <v>0</v>
      </c>
      <c r="AD36" s="6">
        <v>0</v>
      </c>
      <c r="AE36" s="6">
        <v>0</v>
      </c>
      <c r="AF36" s="6">
        <v>0</v>
      </c>
      <c r="AG36" s="6">
        <v>0</v>
      </c>
      <c r="AH36" s="1">
        <v>235498</v>
      </c>
      <c r="AI36">
        <v>5</v>
      </c>
    </row>
    <row r="37" spans="1:35" x14ac:dyDescent="0.25">
      <c r="A37" t="s">
        <v>433</v>
      </c>
      <c r="B37" t="s">
        <v>100</v>
      </c>
      <c r="C37" t="s">
        <v>646</v>
      </c>
      <c r="D37" t="s">
        <v>525</v>
      </c>
      <c r="E37" s="6">
        <v>93.945652173913047</v>
      </c>
      <c r="F37" s="6">
        <v>5.3043478260869561</v>
      </c>
      <c r="G37" s="6">
        <v>0.41847826086956524</v>
      </c>
      <c r="H37" s="6">
        <v>0.51554347826086944</v>
      </c>
      <c r="I37" s="6">
        <v>1.3913043478260869</v>
      </c>
      <c r="J37" s="6">
        <v>0</v>
      </c>
      <c r="K37" s="6">
        <v>0</v>
      </c>
      <c r="L37" s="6">
        <v>3.08271739130435</v>
      </c>
      <c r="M37" s="6">
        <v>0</v>
      </c>
      <c r="N37" s="6">
        <v>6.2227173913043483</v>
      </c>
      <c r="O37" s="6">
        <f>SUM(NonNurse[[#This Row],[Qualified Social Work Staff Hours]],NonNurse[[#This Row],[Other Social Work Staff Hours]])/NonNurse[[#This Row],[MDS Census]]</f>
        <v>6.6237417563346057E-2</v>
      </c>
      <c r="P37" s="6">
        <v>5.0434782608695654</v>
      </c>
      <c r="Q37" s="6">
        <v>17.830434782608688</v>
      </c>
      <c r="R37" s="6">
        <f>SUM(NonNurse[[#This Row],[Qualified Activities Professional Hours]],NonNurse[[#This Row],[Other Activities Professional Hours]])/NonNurse[[#This Row],[MDS Census]]</f>
        <v>0.24348027305333789</v>
      </c>
      <c r="S37" s="6">
        <v>17.113913043478263</v>
      </c>
      <c r="T37" s="6">
        <v>0</v>
      </c>
      <c r="U37" s="6">
        <v>0</v>
      </c>
      <c r="V37" s="6">
        <f>SUM(NonNurse[[#This Row],[Occupational Therapist Hours]],NonNurse[[#This Row],[OT Assistant Hours]],NonNurse[[#This Row],[OT Aide Hours]])/NonNurse[[#This Row],[MDS Census]]</f>
        <v>0.18216822862432028</v>
      </c>
      <c r="W37" s="6">
        <v>4.7920652173913041</v>
      </c>
      <c r="X37" s="6">
        <v>16.04586956521738</v>
      </c>
      <c r="Y37" s="6">
        <v>0</v>
      </c>
      <c r="Z37" s="6">
        <f>SUM(NonNurse[[#This Row],[Physical Therapist (PT) Hours]],NonNurse[[#This Row],[PT Assistant Hours]],NonNurse[[#This Row],[PT Aide Hours]])/NonNurse[[#This Row],[MDS Census]]</f>
        <v>0.22180839986115919</v>
      </c>
      <c r="AA37" s="6">
        <v>0</v>
      </c>
      <c r="AB37" s="6">
        <v>0</v>
      </c>
      <c r="AC37" s="6">
        <v>0</v>
      </c>
      <c r="AD37" s="6">
        <v>0</v>
      </c>
      <c r="AE37" s="6">
        <v>0</v>
      </c>
      <c r="AF37" s="6">
        <v>0</v>
      </c>
      <c r="AG37" s="6">
        <v>0</v>
      </c>
      <c r="AH37" s="1">
        <v>235245</v>
      </c>
      <c r="AI37">
        <v>5</v>
      </c>
    </row>
    <row r="38" spans="1:35" x14ac:dyDescent="0.25">
      <c r="A38" t="s">
        <v>433</v>
      </c>
      <c r="B38" t="s">
        <v>208</v>
      </c>
      <c r="C38" t="s">
        <v>693</v>
      </c>
      <c r="D38" t="s">
        <v>467</v>
      </c>
      <c r="E38" s="6">
        <v>80.880434782608702</v>
      </c>
      <c r="F38" s="6">
        <v>5.7391304347826084</v>
      </c>
      <c r="G38" s="6">
        <v>0</v>
      </c>
      <c r="H38" s="6">
        <v>0.56521739130434778</v>
      </c>
      <c r="I38" s="6">
        <v>14.815217391304348</v>
      </c>
      <c r="J38" s="6">
        <v>0</v>
      </c>
      <c r="K38" s="6">
        <v>0</v>
      </c>
      <c r="L38" s="6">
        <v>0.63739130434782609</v>
      </c>
      <c r="M38" s="6">
        <v>10.043478260869565</v>
      </c>
      <c r="N38" s="6">
        <v>15.093913043478274</v>
      </c>
      <c r="O38" s="6">
        <f>SUM(NonNurse[[#This Row],[Qualified Social Work Staff Hours]],NonNurse[[#This Row],[Other Social Work Staff Hours]])/NonNurse[[#This Row],[MDS Census]]</f>
        <v>0.31079693589571306</v>
      </c>
      <c r="P38" s="6">
        <v>0</v>
      </c>
      <c r="Q38" s="6">
        <v>14.974456521739132</v>
      </c>
      <c r="R38" s="6">
        <f>SUM(NonNurse[[#This Row],[Qualified Activities Professional Hours]],NonNurse[[#This Row],[Other Activities Professional Hours]])/NonNurse[[#This Row],[MDS Census]]</f>
        <v>0.18514312592393495</v>
      </c>
      <c r="S38" s="6">
        <v>10.976739130434783</v>
      </c>
      <c r="T38" s="6">
        <v>9.2958695652173908</v>
      </c>
      <c r="U38" s="6">
        <v>0</v>
      </c>
      <c r="V38" s="6">
        <f>SUM(NonNurse[[#This Row],[Occupational Therapist Hours]],NonNurse[[#This Row],[OT Assistant Hours]],NonNurse[[#This Row],[OT Aide Hours]])/NonNurse[[#This Row],[MDS Census]]</f>
        <v>0.25064910630291626</v>
      </c>
      <c r="W38" s="6">
        <v>8.7934782608695645</v>
      </c>
      <c r="X38" s="6">
        <v>12.720978260869565</v>
      </c>
      <c r="Y38" s="6">
        <v>4.7608695652173916</v>
      </c>
      <c r="Z38" s="6">
        <f>SUM(NonNurse[[#This Row],[Physical Therapist (PT) Hours]],NonNurse[[#This Row],[PT Assistant Hours]],NonNurse[[#This Row],[PT Aide Hours]])/NonNurse[[#This Row],[MDS Census]]</f>
        <v>0.32486628141378837</v>
      </c>
      <c r="AA38" s="6">
        <v>0</v>
      </c>
      <c r="AB38" s="6">
        <v>0</v>
      </c>
      <c r="AC38" s="6">
        <v>0</v>
      </c>
      <c r="AD38" s="6">
        <v>0</v>
      </c>
      <c r="AE38" s="6">
        <v>0</v>
      </c>
      <c r="AF38" s="6">
        <v>0</v>
      </c>
      <c r="AG38" s="6">
        <v>0</v>
      </c>
      <c r="AH38" s="1">
        <v>235434</v>
      </c>
      <c r="AI38">
        <v>5</v>
      </c>
    </row>
    <row r="39" spans="1:35" x14ac:dyDescent="0.25">
      <c r="A39" t="s">
        <v>433</v>
      </c>
      <c r="B39" t="s">
        <v>94</v>
      </c>
      <c r="C39" t="s">
        <v>644</v>
      </c>
      <c r="D39" t="s">
        <v>491</v>
      </c>
      <c r="E39" s="6">
        <v>90.097826086956516</v>
      </c>
      <c r="F39" s="6">
        <v>4.0869565217391308</v>
      </c>
      <c r="G39" s="6">
        <v>0.16304347826086957</v>
      </c>
      <c r="H39" s="6">
        <v>0.57336956521739135</v>
      </c>
      <c r="I39" s="6">
        <v>9.5326086956521738</v>
      </c>
      <c r="J39" s="6">
        <v>0</v>
      </c>
      <c r="K39" s="6">
        <v>0</v>
      </c>
      <c r="L39" s="6">
        <v>4.8873913043478252</v>
      </c>
      <c r="M39" s="6">
        <v>13.190108695652171</v>
      </c>
      <c r="N39" s="6">
        <v>5.6521739130434785</v>
      </c>
      <c r="O39" s="6">
        <f>SUM(NonNurse[[#This Row],[Qualified Social Work Staff Hours]],NonNurse[[#This Row],[Other Social Work Staff Hours]])/NonNurse[[#This Row],[MDS Census]]</f>
        <v>0.20913137893593917</v>
      </c>
      <c r="P39" s="6">
        <v>11.138804347826085</v>
      </c>
      <c r="Q39" s="6">
        <v>0</v>
      </c>
      <c r="R39" s="6">
        <f>SUM(NonNurse[[#This Row],[Qualified Activities Professional Hours]],NonNurse[[#This Row],[Other Activities Professional Hours]])/NonNurse[[#This Row],[MDS Census]]</f>
        <v>0.12363011219688742</v>
      </c>
      <c r="S39" s="6">
        <v>5.2843478260869574</v>
      </c>
      <c r="T39" s="6">
        <v>10.168043478260866</v>
      </c>
      <c r="U39" s="6">
        <v>0</v>
      </c>
      <c r="V39" s="6">
        <f>SUM(NonNurse[[#This Row],[Occupational Therapist Hours]],NonNurse[[#This Row],[OT Assistant Hours]],NonNurse[[#This Row],[OT Aide Hours]])/NonNurse[[#This Row],[MDS Census]]</f>
        <v>0.17150681626251657</v>
      </c>
      <c r="W39" s="6">
        <v>6.149021739130438</v>
      </c>
      <c r="X39" s="6">
        <v>10.891739130434782</v>
      </c>
      <c r="Y39" s="6">
        <v>0</v>
      </c>
      <c r="Z39" s="6">
        <f>SUM(NonNurse[[#This Row],[Physical Therapist (PT) Hours]],NonNurse[[#This Row],[PT Assistant Hours]],NonNurse[[#This Row],[PT Aide Hours]])/NonNurse[[#This Row],[MDS Census]]</f>
        <v>0.18913620460851735</v>
      </c>
      <c r="AA39" s="6">
        <v>0</v>
      </c>
      <c r="AB39" s="6">
        <v>9.9673913043478262</v>
      </c>
      <c r="AC39" s="6">
        <v>0</v>
      </c>
      <c r="AD39" s="6">
        <v>0</v>
      </c>
      <c r="AE39" s="6">
        <v>6.3478260869565215</v>
      </c>
      <c r="AF39" s="6">
        <v>0</v>
      </c>
      <c r="AG39" s="6">
        <v>0</v>
      </c>
      <c r="AH39" s="1">
        <v>235236</v>
      </c>
      <c r="AI39">
        <v>5</v>
      </c>
    </row>
    <row r="40" spans="1:35" x14ac:dyDescent="0.25">
      <c r="A40" t="s">
        <v>433</v>
      </c>
      <c r="B40" t="s">
        <v>95</v>
      </c>
      <c r="C40" t="s">
        <v>573</v>
      </c>
      <c r="D40" t="s">
        <v>462</v>
      </c>
      <c r="E40" s="6">
        <v>83.706521739130437</v>
      </c>
      <c r="F40" s="6">
        <v>3.8315217391304346</v>
      </c>
      <c r="G40" s="6">
        <v>2.1739130434782608E-2</v>
      </c>
      <c r="H40" s="6">
        <v>0.33695652173913043</v>
      </c>
      <c r="I40" s="6">
        <v>2.6086956521739131</v>
      </c>
      <c r="J40" s="6">
        <v>0</v>
      </c>
      <c r="K40" s="6">
        <v>4.4836956521739131</v>
      </c>
      <c r="L40" s="6">
        <v>0.5317391304347826</v>
      </c>
      <c r="M40" s="6">
        <v>12.391304347826088</v>
      </c>
      <c r="N40" s="6">
        <v>0</v>
      </c>
      <c r="O40" s="6">
        <f>SUM(NonNurse[[#This Row],[Qualified Social Work Staff Hours]],NonNurse[[#This Row],[Other Social Work Staff Hours]])/NonNurse[[#This Row],[MDS Census]]</f>
        <v>0.14803272302298404</v>
      </c>
      <c r="P40" s="6">
        <v>3.9945652173913042</v>
      </c>
      <c r="Q40" s="6">
        <v>45.771739130434781</v>
      </c>
      <c r="R40" s="6">
        <f>SUM(NonNurse[[#This Row],[Qualified Activities Professional Hours]],NonNurse[[#This Row],[Other Activities Professional Hours]])/NonNurse[[#This Row],[MDS Census]]</f>
        <v>0.59453317750941437</v>
      </c>
      <c r="S40" s="6">
        <v>7.2426086956521756</v>
      </c>
      <c r="T40" s="6">
        <v>0.98978260869565216</v>
      </c>
      <c r="U40" s="6">
        <v>0</v>
      </c>
      <c r="V40" s="6">
        <f>SUM(NonNurse[[#This Row],[Occupational Therapist Hours]],NonNurse[[#This Row],[OT Assistant Hours]],NonNurse[[#This Row],[OT Aide Hours]])/NonNurse[[#This Row],[MDS Census]]</f>
        <v>9.8348266458901462E-2</v>
      </c>
      <c r="W40" s="6">
        <v>3.5272826086956521</v>
      </c>
      <c r="X40" s="6">
        <v>3.1509782608695662</v>
      </c>
      <c r="Y40" s="6">
        <v>0</v>
      </c>
      <c r="Z40" s="6">
        <f>SUM(NonNurse[[#This Row],[Physical Therapist (PT) Hours]],NonNurse[[#This Row],[PT Assistant Hours]],NonNurse[[#This Row],[PT Aide Hours]])/NonNurse[[#This Row],[MDS Census]]</f>
        <v>7.9781846513439822E-2</v>
      </c>
      <c r="AA40" s="6">
        <v>0</v>
      </c>
      <c r="AB40" s="6">
        <v>0</v>
      </c>
      <c r="AC40" s="6">
        <v>0</v>
      </c>
      <c r="AD40" s="6">
        <v>0</v>
      </c>
      <c r="AE40" s="6">
        <v>0</v>
      </c>
      <c r="AF40" s="6">
        <v>0</v>
      </c>
      <c r="AG40" s="6">
        <v>0</v>
      </c>
      <c r="AH40" s="1">
        <v>235237</v>
      </c>
      <c r="AI40">
        <v>5</v>
      </c>
    </row>
    <row r="41" spans="1:35" x14ac:dyDescent="0.25">
      <c r="A41" t="s">
        <v>433</v>
      </c>
      <c r="B41" t="s">
        <v>27</v>
      </c>
      <c r="C41" t="s">
        <v>598</v>
      </c>
      <c r="D41" t="s">
        <v>499</v>
      </c>
      <c r="E41" s="6">
        <v>146.97826086956522</v>
      </c>
      <c r="F41" s="6">
        <v>4.3478260869565215</v>
      </c>
      <c r="G41" s="6">
        <v>0.33695652173913043</v>
      </c>
      <c r="H41" s="6">
        <v>0.70478260869565235</v>
      </c>
      <c r="I41" s="6">
        <v>5.1304347826086953</v>
      </c>
      <c r="J41" s="6">
        <v>0</v>
      </c>
      <c r="K41" s="6">
        <v>0</v>
      </c>
      <c r="L41" s="6">
        <v>4.3178260869565213</v>
      </c>
      <c r="M41" s="6">
        <v>9.4891304347826093</v>
      </c>
      <c r="N41" s="6">
        <v>4.4353260869565219</v>
      </c>
      <c r="O41" s="6">
        <f>SUM(NonNurse[[#This Row],[Qualified Social Work Staff Hours]],NonNurse[[#This Row],[Other Social Work Staff Hours]])/NonNurse[[#This Row],[MDS Census]]</f>
        <v>9.4738204407632018E-2</v>
      </c>
      <c r="P41" s="6">
        <v>0</v>
      </c>
      <c r="Q41" s="6">
        <v>79.355326086956524</v>
      </c>
      <c r="R41" s="6">
        <f>SUM(NonNurse[[#This Row],[Qualified Activities Professional Hours]],NonNurse[[#This Row],[Other Activities Professional Hours]])/NonNurse[[#This Row],[MDS Census]]</f>
        <v>0.53991199526697231</v>
      </c>
      <c r="S41" s="6">
        <v>9.8659782608695661</v>
      </c>
      <c r="T41" s="6">
        <v>5.3994565217391308</v>
      </c>
      <c r="U41" s="6">
        <v>0</v>
      </c>
      <c r="V41" s="6">
        <f>SUM(NonNurse[[#This Row],[Occupational Therapist Hours]],NonNurse[[#This Row],[OT Assistant Hours]],NonNurse[[#This Row],[OT Aide Hours]])/NonNurse[[#This Row],[MDS Census]]</f>
        <v>0.10386185475521373</v>
      </c>
      <c r="W41" s="6">
        <v>8.570652173913043</v>
      </c>
      <c r="X41" s="6">
        <v>30.271739130434781</v>
      </c>
      <c r="Y41" s="6">
        <v>7.4673913043478262</v>
      </c>
      <c r="Z41" s="6">
        <f>SUM(NonNurse[[#This Row],[Physical Therapist (PT) Hours]],NonNurse[[#This Row],[PT Assistant Hours]],NonNurse[[#This Row],[PT Aide Hours]])/NonNurse[[#This Row],[MDS Census]]</f>
        <v>0.31507913030616774</v>
      </c>
      <c r="AA41" s="6">
        <v>0</v>
      </c>
      <c r="AB41" s="6">
        <v>5.2173913043478262</v>
      </c>
      <c r="AC41" s="6">
        <v>0</v>
      </c>
      <c r="AD41" s="6">
        <v>0.77989130434782605</v>
      </c>
      <c r="AE41" s="6">
        <v>0</v>
      </c>
      <c r="AF41" s="6">
        <v>0</v>
      </c>
      <c r="AG41" s="6">
        <v>0</v>
      </c>
      <c r="AH41" s="1">
        <v>235031</v>
      </c>
      <c r="AI41">
        <v>5</v>
      </c>
    </row>
    <row r="42" spans="1:35" x14ac:dyDescent="0.25">
      <c r="A42" t="s">
        <v>433</v>
      </c>
      <c r="B42" t="s">
        <v>296</v>
      </c>
      <c r="C42" t="s">
        <v>562</v>
      </c>
      <c r="D42" t="s">
        <v>501</v>
      </c>
      <c r="E42" s="6">
        <v>83.402173913043484</v>
      </c>
      <c r="F42" s="6">
        <v>0</v>
      </c>
      <c r="G42" s="6">
        <v>0</v>
      </c>
      <c r="H42" s="6">
        <v>0</v>
      </c>
      <c r="I42" s="6">
        <v>0</v>
      </c>
      <c r="J42" s="6">
        <v>0</v>
      </c>
      <c r="K42" s="6">
        <v>0</v>
      </c>
      <c r="L42" s="6">
        <v>0</v>
      </c>
      <c r="M42" s="6">
        <v>0</v>
      </c>
      <c r="N42" s="6">
        <v>11.388586956521738</v>
      </c>
      <c r="O42" s="6">
        <f>SUM(NonNurse[[#This Row],[Qualified Social Work Staff Hours]],NonNurse[[#This Row],[Other Social Work Staff Hours]])/NonNurse[[#This Row],[MDS Census]]</f>
        <v>0.13655024110517397</v>
      </c>
      <c r="P42" s="6">
        <v>0</v>
      </c>
      <c r="Q42" s="6">
        <v>3.4809782608695654</v>
      </c>
      <c r="R42" s="6">
        <f>SUM(NonNurse[[#This Row],[Qualified Activities Professional Hours]],NonNurse[[#This Row],[Other Activities Professional Hours]])/NonNurse[[#This Row],[MDS Census]]</f>
        <v>4.1737260523915028E-2</v>
      </c>
      <c r="S42" s="6">
        <v>0</v>
      </c>
      <c r="T42" s="6">
        <v>0</v>
      </c>
      <c r="U42" s="6">
        <v>0</v>
      </c>
      <c r="V42" s="6">
        <f>SUM(NonNurse[[#This Row],[Occupational Therapist Hours]],NonNurse[[#This Row],[OT Assistant Hours]],NonNurse[[#This Row],[OT Aide Hours]])/NonNurse[[#This Row],[MDS Census]]</f>
        <v>0</v>
      </c>
      <c r="W42" s="6">
        <v>0</v>
      </c>
      <c r="X42" s="6">
        <v>0</v>
      </c>
      <c r="Y42" s="6">
        <v>0</v>
      </c>
      <c r="Z42" s="6">
        <f>SUM(NonNurse[[#This Row],[Physical Therapist (PT) Hours]],NonNurse[[#This Row],[PT Assistant Hours]],NonNurse[[#This Row],[PT Aide Hours]])/NonNurse[[#This Row],[MDS Census]]</f>
        <v>0</v>
      </c>
      <c r="AA42" s="6">
        <v>0</v>
      </c>
      <c r="AB42" s="6">
        <v>0</v>
      </c>
      <c r="AC42" s="6">
        <v>3.597826086956522</v>
      </c>
      <c r="AD42" s="6">
        <v>0</v>
      </c>
      <c r="AE42" s="6">
        <v>0</v>
      </c>
      <c r="AF42" s="6">
        <v>0</v>
      </c>
      <c r="AG42" s="6">
        <v>0</v>
      </c>
      <c r="AH42" s="1">
        <v>235555</v>
      </c>
      <c r="AI42">
        <v>5</v>
      </c>
    </row>
    <row r="43" spans="1:35" x14ac:dyDescent="0.25">
      <c r="A43" t="s">
        <v>433</v>
      </c>
      <c r="B43" t="s">
        <v>87</v>
      </c>
      <c r="C43" t="s">
        <v>642</v>
      </c>
      <c r="D43" t="s">
        <v>493</v>
      </c>
      <c r="E43" s="6">
        <v>37.369565217391305</v>
      </c>
      <c r="F43" s="6">
        <v>5.4782608695652177</v>
      </c>
      <c r="G43" s="6">
        <v>0</v>
      </c>
      <c r="H43" s="6">
        <v>0.31978260869565212</v>
      </c>
      <c r="I43" s="6">
        <v>0</v>
      </c>
      <c r="J43" s="6">
        <v>0</v>
      </c>
      <c r="K43" s="6">
        <v>0</v>
      </c>
      <c r="L43" s="6">
        <v>2.0261956521739126</v>
      </c>
      <c r="M43" s="6">
        <v>8.7826086956521756</v>
      </c>
      <c r="N43" s="6">
        <v>0</v>
      </c>
      <c r="O43" s="6">
        <f>SUM(NonNurse[[#This Row],[Qualified Social Work Staff Hours]],NonNurse[[#This Row],[Other Social Work Staff Hours]])/NonNurse[[#This Row],[MDS Census]]</f>
        <v>0.23502036067481097</v>
      </c>
      <c r="P43" s="6">
        <v>1.1304347826086956</v>
      </c>
      <c r="Q43" s="6">
        <v>0</v>
      </c>
      <c r="R43" s="6">
        <f>SUM(NonNurse[[#This Row],[Qualified Activities Professional Hours]],NonNurse[[#This Row],[Other Activities Professional Hours]])/NonNurse[[#This Row],[MDS Census]]</f>
        <v>3.0250145433391506E-2</v>
      </c>
      <c r="S43" s="6">
        <v>8.5876086956521753</v>
      </c>
      <c r="T43" s="6">
        <v>5.4935869565217397</v>
      </c>
      <c r="U43" s="6">
        <v>0</v>
      </c>
      <c r="V43" s="6">
        <f>SUM(NonNurse[[#This Row],[Occupational Therapist Hours]],NonNurse[[#This Row],[OT Assistant Hours]],NonNurse[[#This Row],[OT Aide Hours]])/NonNurse[[#This Row],[MDS Census]]</f>
        <v>0.37680919139034325</v>
      </c>
      <c r="W43" s="6">
        <v>6.8758695652173918</v>
      </c>
      <c r="X43" s="6">
        <v>6.9032608695652184</v>
      </c>
      <c r="Y43" s="6">
        <v>3.4239130434782608</v>
      </c>
      <c r="Z43" s="6">
        <f>SUM(NonNurse[[#This Row],[Physical Therapist (PT) Hours]],NonNurse[[#This Row],[PT Assistant Hours]],NonNurse[[#This Row],[PT Aide Hours]])/NonNurse[[#This Row],[MDS Census]]</f>
        <v>0.46034904013961608</v>
      </c>
      <c r="AA43" s="6">
        <v>0</v>
      </c>
      <c r="AB43" s="6">
        <v>0</v>
      </c>
      <c r="AC43" s="6">
        <v>0</v>
      </c>
      <c r="AD43" s="6">
        <v>0</v>
      </c>
      <c r="AE43" s="6">
        <v>0</v>
      </c>
      <c r="AF43" s="6">
        <v>0</v>
      </c>
      <c r="AG43" s="6">
        <v>0</v>
      </c>
      <c r="AH43" s="1">
        <v>235223</v>
      </c>
      <c r="AI43">
        <v>5</v>
      </c>
    </row>
    <row r="44" spans="1:35" x14ac:dyDescent="0.25">
      <c r="A44" t="s">
        <v>433</v>
      </c>
      <c r="B44" t="s">
        <v>336</v>
      </c>
      <c r="C44" t="s">
        <v>559</v>
      </c>
      <c r="D44" t="s">
        <v>476</v>
      </c>
      <c r="E44" s="6">
        <v>46.097826086956523</v>
      </c>
      <c r="F44" s="6">
        <v>16.057065217391301</v>
      </c>
      <c r="G44" s="6">
        <v>0.32608695652173914</v>
      </c>
      <c r="H44" s="6">
        <v>0.2608695652173913</v>
      </c>
      <c r="I44" s="6">
        <v>3.6956521739130435</v>
      </c>
      <c r="J44" s="6">
        <v>0</v>
      </c>
      <c r="K44" s="6">
        <v>0</v>
      </c>
      <c r="L44" s="6">
        <v>7.1508695652173886</v>
      </c>
      <c r="M44" s="6">
        <v>0</v>
      </c>
      <c r="N44" s="6">
        <v>0</v>
      </c>
      <c r="O44" s="6">
        <f>SUM(NonNurse[[#This Row],[Qualified Social Work Staff Hours]],NonNurse[[#This Row],[Other Social Work Staff Hours]])/NonNurse[[#This Row],[MDS Census]]</f>
        <v>0</v>
      </c>
      <c r="P44" s="6">
        <v>5.4782608695652177</v>
      </c>
      <c r="Q44" s="6">
        <v>0</v>
      </c>
      <c r="R44" s="6">
        <f>SUM(NonNurse[[#This Row],[Qualified Activities Professional Hours]],NonNurse[[#This Row],[Other Activities Professional Hours]])/NonNurse[[#This Row],[MDS Census]]</f>
        <v>0.11883989625088423</v>
      </c>
      <c r="S44" s="6">
        <v>12.745326086956519</v>
      </c>
      <c r="T44" s="6">
        <v>12.681413043478257</v>
      </c>
      <c r="U44" s="6">
        <v>0</v>
      </c>
      <c r="V44" s="6">
        <f>SUM(NonNurse[[#This Row],[Occupational Therapist Hours]],NonNurse[[#This Row],[OT Assistant Hours]],NonNurse[[#This Row],[OT Aide Hours]])/NonNurse[[#This Row],[MDS Census]]</f>
        <v>0.5515821740155622</v>
      </c>
      <c r="W44" s="6">
        <v>9.8656521739130447</v>
      </c>
      <c r="X44" s="6">
        <v>14.787391304347821</v>
      </c>
      <c r="Y44" s="6">
        <v>0</v>
      </c>
      <c r="Z44" s="6">
        <f>SUM(NonNurse[[#This Row],[Physical Therapist (PT) Hours]],NonNurse[[#This Row],[PT Assistant Hours]],NonNurse[[#This Row],[PT Aide Hours]])/NonNurse[[#This Row],[MDS Census]]</f>
        <v>0.53479839660457429</v>
      </c>
      <c r="AA44" s="6">
        <v>0</v>
      </c>
      <c r="AB44" s="6">
        <v>0</v>
      </c>
      <c r="AC44" s="6">
        <v>0</v>
      </c>
      <c r="AD44" s="6">
        <v>0</v>
      </c>
      <c r="AE44" s="6">
        <v>1.4347826086956521</v>
      </c>
      <c r="AF44" s="6">
        <v>0</v>
      </c>
      <c r="AG44" s="6">
        <v>0</v>
      </c>
      <c r="AH44" s="1">
        <v>235615</v>
      </c>
      <c r="AI44">
        <v>5</v>
      </c>
    </row>
    <row r="45" spans="1:35" x14ac:dyDescent="0.25">
      <c r="A45" t="s">
        <v>433</v>
      </c>
      <c r="B45" t="s">
        <v>361</v>
      </c>
      <c r="C45" t="s">
        <v>546</v>
      </c>
      <c r="D45" t="s">
        <v>516</v>
      </c>
      <c r="E45" s="6">
        <v>48.478260869565219</v>
      </c>
      <c r="F45" s="6">
        <v>9.4510869565217384</v>
      </c>
      <c r="G45" s="6">
        <v>0.32608695652173914</v>
      </c>
      <c r="H45" s="6">
        <v>0.2608695652173913</v>
      </c>
      <c r="I45" s="6">
        <v>1.0326086956521738</v>
      </c>
      <c r="J45" s="6">
        <v>0</v>
      </c>
      <c r="K45" s="6">
        <v>0</v>
      </c>
      <c r="L45" s="6">
        <v>2.9621739130434781</v>
      </c>
      <c r="M45" s="6">
        <v>0</v>
      </c>
      <c r="N45" s="6">
        <v>5.5163043478260869</v>
      </c>
      <c r="O45" s="6">
        <f>SUM(NonNurse[[#This Row],[Qualified Social Work Staff Hours]],NonNurse[[#This Row],[Other Social Work Staff Hours]])/NonNurse[[#This Row],[MDS Census]]</f>
        <v>0.11378923766816143</v>
      </c>
      <c r="P45" s="6">
        <v>5.1304347826086953</v>
      </c>
      <c r="Q45" s="6">
        <v>0</v>
      </c>
      <c r="R45" s="6">
        <f>SUM(NonNurse[[#This Row],[Qualified Activities Professional Hours]],NonNurse[[#This Row],[Other Activities Professional Hours]])/NonNurse[[#This Row],[MDS Census]]</f>
        <v>0.10582959641255604</v>
      </c>
      <c r="S45" s="6">
        <v>6.9998913043478277</v>
      </c>
      <c r="T45" s="6">
        <v>2.9263043478260866</v>
      </c>
      <c r="U45" s="6">
        <v>0</v>
      </c>
      <c r="V45" s="6">
        <f>SUM(NonNurse[[#This Row],[Occupational Therapist Hours]],NonNurse[[#This Row],[OT Assistant Hours]],NonNurse[[#This Row],[OT Aide Hours]])/NonNurse[[#This Row],[MDS Census]]</f>
        <v>0.20475560538116594</v>
      </c>
      <c r="W45" s="6">
        <v>5.0354347826086947</v>
      </c>
      <c r="X45" s="6">
        <v>9.3927173913043465</v>
      </c>
      <c r="Y45" s="6">
        <v>1.5869565217391304</v>
      </c>
      <c r="Z45" s="6">
        <f>SUM(NonNurse[[#This Row],[Physical Therapist (PT) Hours]],NonNurse[[#This Row],[PT Assistant Hours]],NonNurse[[#This Row],[PT Aide Hours]])/NonNurse[[#This Row],[MDS Census]]</f>
        <v>0.33035650224215241</v>
      </c>
      <c r="AA45" s="6">
        <v>0</v>
      </c>
      <c r="AB45" s="6">
        <v>0</v>
      </c>
      <c r="AC45" s="6">
        <v>0</v>
      </c>
      <c r="AD45" s="6">
        <v>0</v>
      </c>
      <c r="AE45" s="6">
        <v>0.45652173913043476</v>
      </c>
      <c r="AF45" s="6">
        <v>0</v>
      </c>
      <c r="AG45" s="6">
        <v>0</v>
      </c>
      <c r="AH45" s="1">
        <v>235646</v>
      </c>
      <c r="AI45">
        <v>5</v>
      </c>
    </row>
    <row r="46" spans="1:35" x14ac:dyDescent="0.25">
      <c r="A46" t="s">
        <v>433</v>
      </c>
      <c r="B46" t="s">
        <v>351</v>
      </c>
      <c r="C46" t="s">
        <v>684</v>
      </c>
      <c r="D46" t="s">
        <v>471</v>
      </c>
      <c r="E46" s="6">
        <v>49.043478260869563</v>
      </c>
      <c r="F46" s="6">
        <v>11.097826086956522</v>
      </c>
      <c r="G46" s="6">
        <v>0.34782608695652173</v>
      </c>
      <c r="H46" s="6">
        <v>0.28260869565217389</v>
      </c>
      <c r="I46" s="6">
        <v>1.0217391304347827</v>
      </c>
      <c r="J46" s="6">
        <v>0</v>
      </c>
      <c r="K46" s="6">
        <v>0</v>
      </c>
      <c r="L46" s="6">
        <v>1.4976086956521739</v>
      </c>
      <c r="M46" s="6">
        <v>0</v>
      </c>
      <c r="N46" s="6">
        <v>5.1304347826086953</v>
      </c>
      <c r="O46" s="6">
        <f>SUM(NonNurse[[#This Row],[Qualified Social Work Staff Hours]],NonNurse[[#This Row],[Other Social Work Staff Hours]])/NonNurse[[#This Row],[MDS Census]]</f>
        <v>0.10460992907801418</v>
      </c>
      <c r="P46" s="6">
        <v>4.1521739130434785</v>
      </c>
      <c r="Q46" s="6">
        <v>0</v>
      </c>
      <c r="R46" s="6">
        <f>SUM(NonNurse[[#This Row],[Qualified Activities Professional Hours]],NonNurse[[#This Row],[Other Activities Professional Hours]])/NonNurse[[#This Row],[MDS Census]]</f>
        <v>8.4663120567375891E-2</v>
      </c>
      <c r="S46" s="6">
        <v>8.4351086956521755</v>
      </c>
      <c r="T46" s="6">
        <v>7.3281521739130442</v>
      </c>
      <c r="U46" s="6">
        <v>0</v>
      </c>
      <c r="V46" s="6">
        <f>SUM(NonNurse[[#This Row],[Occupational Therapist Hours]],NonNurse[[#This Row],[OT Assistant Hours]],NonNurse[[#This Row],[OT Aide Hours]])/NonNurse[[#This Row],[MDS Census]]</f>
        <v>0.32141400709219864</v>
      </c>
      <c r="W46" s="6">
        <v>4.5248913043478272</v>
      </c>
      <c r="X46" s="6">
        <v>6.4816304347826081</v>
      </c>
      <c r="Y46" s="6">
        <v>3.597826086956522</v>
      </c>
      <c r="Z46" s="6">
        <f>SUM(NonNurse[[#This Row],[Physical Therapist (PT) Hours]],NonNurse[[#This Row],[PT Assistant Hours]],NonNurse[[#This Row],[PT Aide Hours]])/NonNurse[[#This Row],[MDS Census]]</f>
        <v>0.29778368794326243</v>
      </c>
      <c r="AA46" s="6">
        <v>0</v>
      </c>
      <c r="AB46" s="6">
        <v>0</v>
      </c>
      <c r="AC46" s="6">
        <v>0</v>
      </c>
      <c r="AD46" s="6">
        <v>0</v>
      </c>
      <c r="AE46" s="6">
        <v>0</v>
      </c>
      <c r="AF46" s="6">
        <v>0</v>
      </c>
      <c r="AG46" s="6">
        <v>0</v>
      </c>
      <c r="AH46" s="1">
        <v>235635</v>
      </c>
      <c r="AI46">
        <v>5</v>
      </c>
    </row>
    <row r="47" spans="1:35" x14ac:dyDescent="0.25">
      <c r="A47" t="s">
        <v>433</v>
      </c>
      <c r="B47" t="s">
        <v>324</v>
      </c>
      <c r="C47" t="s">
        <v>684</v>
      </c>
      <c r="D47" t="s">
        <v>471</v>
      </c>
      <c r="E47" s="6">
        <v>82.021739130434781</v>
      </c>
      <c r="F47" s="6">
        <v>4.6956521739130439</v>
      </c>
      <c r="G47" s="6">
        <v>0</v>
      </c>
      <c r="H47" s="6">
        <v>0</v>
      </c>
      <c r="I47" s="6">
        <v>5.6739130434782608</v>
      </c>
      <c r="J47" s="6">
        <v>0</v>
      </c>
      <c r="K47" s="6">
        <v>0</v>
      </c>
      <c r="L47" s="6">
        <v>3.4293478260869565</v>
      </c>
      <c r="M47" s="6">
        <v>5.2173913043478262</v>
      </c>
      <c r="N47" s="6">
        <v>0</v>
      </c>
      <c r="O47" s="6">
        <f>SUM(NonNurse[[#This Row],[Qualified Social Work Staff Hours]],NonNurse[[#This Row],[Other Social Work Staff Hours]])/NonNurse[[#This Row],[MDS Census]]</f>
        <v>6.3609859528226884E-2</v>
      </c>
      <c r="P47" s="6">
        <v>0</v>
      </c>
      <c r="Q47" s="6">
        <v>17.5</v>
      </c>
      <c r="R47" s="6">
        <f>SUM(NonNurse[[#This Row],[Qualified Activities Professional Hours]],NonNurse[[#This Row],[Other Activities Professional Hours]])/NonNurse[[#This Row],[MDS Census]]</f>
        <v>0.21335807050092764</v>
      </c>
      <c r="S47" s="6">
        <v>15.780434782608696</v>
      </c>
      <c r="T47" s="6">
        <v>4.4103260869565215</v>
      </c>
      <c r="U47" s="6">
        <v>0</v>
      </c>
      <c r="V47" s="6">
        <f>SUM(NonNurse[[#This Row],[Occupational Therapist Hours]],NonNurse[[#This Row],[OT Assistant Hours]],NonNurse[[#This Row],[OT Aide Hours]])/NonNurse[[#This Row],[MDS Census]]</f>
        <v>0.24616353034720381</v>
      </c>
      <c r="W47" s="6">
        <v>3.9375</v>
      </c>
      <c r="X47" s="6">
        <v>9.1467391304347831</v>
      </c>
      <c r="Y47" s="6">
        <v>0</v>
      </c>
      <c r="Z47" s="6">
        <f>SUM(NonNurse[[#This Row],[Physical Therapist (PT) Hours]],NonNurse[[#This Row],[PT Assistant Hours]],NonNurse[[#This Row],[PT Aide Hours]])/NonNurse[[#This Row],[MDS Census]]</f>
        <v>0.15952160084813147</v>
      </c>
      <c r="AA47" s="6">
        <v>0</v>
      </c>
      <c r="AB47" s="6">
        <v>0</v>
      </c>
      <c r="AC47" s="6">
        <v>0.17391304347826086</v>
      </c>
      <c r="AD47" s="6">
        <v>0</v>
      </c>
      <c r="AE47" s="6">
        <v>4.3478260869565216E-2</v>
      </c>
      <c r="AF47" s="6">
        <v>0</v>
      </c>
      <c r="AG47" s="6">
        <v>0</v>
      </c>
      <c r="AH47" s="1">
        <v>235599</v>
      </c>
      <c r="AI47">
        <v>5</v>
      </c>
    </row>
    <row r="48" spans="1:35" x14ac:dyDescent="0.25">
      <c r="A48" t="s">
        <v>433</v>
      </c>
      <c r="B48" t="s">
        <v>162</v>
      </c>
      <c r="C48" t="s">
        <v>672</v>
      </c>
      <c r="D48" t="s">
        <v>478</v>
      </c>
      <c r="E48" s="6">
        <v>65.402173913043484</v>
      </c>
      <c r="F48" s="6">
        <v>5.9130434782608692</v>
      </c>
      <c r="G48" s="6">
        <v>0.9375</v>
      </c>
      <c r="H48" s="6">
        <v>0.40760869565217389</v>
      </c>
      <c r="I48" s="6">
        <v>3.5</v>
      </c>
      <c r="J48" s="6">
        <v>0</v>
      </c>
      <c r="K48" s="6">
        <v>0.42391304347826086</v>
      </c>
      <c r="L48" s="6">
        <v>2.1657608695652177</v>
      </c>
      <c r="M48" s="6">
        <v>5</v>
      </c>
      <c r="N48" s="6">
        <v>5.0344565217391306</v>
      </c>
      <c r="O48" s="6">
        <f>SUM(NonNurse[[#This Row],[Qualified Social Work Staff Hours]],NonNurse[[#This Row],[Other Social Work Staff Hours]])/NonNurse[[#This Row],[MDS Census]]</f>
        <v>0.15342695695529332</v>
      </c>
      <c r="P48" s="6">
        <v>3.2608695652173911</v>
      </c>
      <c r="Q48" s="6">
        <v>46.110760869565205</v>
      </c>
      <c r="R48" s="6">
        <f>SUM(NonNurse[[#This Row],[Qualified Activities Professional Hours]],NonNurse[[#This Row],[Other Activities Professional Hours]])/NonNurse[[#This Row],[MDS Census]]</f>
        <v>0.75489280372278522</v>
      </c>
      <c r="S48" s="6">
        <v>5.4735869565217392</v>
      </c>
      <c r="T48" s="6">
        <v>5.7851086956521742</v>
      </c>
      <c r="U48" s="6">
        <v>0</v>
      </c>
      <c r="V48" s="6">
        <f>SUM(NonNurse[[#This Row],[Occupational Therapist Hours]],NonNurse[[#This Row],[OT Assistant Hours]],NonNurse[[#This Row],[OT Aide Hours]])/NonNurse[[#This Row],[MDS Census]]</f>
        <v>0.17214558750207742</v>
      </c>
      <c r="W48" s="6">
        <v>5.2798913043478262</v>
      </c>
      <c r="X48" s="6">
        <v>4.8881521739130429</v>
      </c>
      <c r="Y48" s="6">
        <v>0</v>
      </c>
      <c r="Z48" s="6">
        <f>SUM(NonNurse[[#This Row],[Physical Therapist (PT) Hours]],NonNurse[[#This Row],[PT Assistant Hours]],NonNurse[[#This Row],[PT Aide Hours]])/NonNurse[[#This Row],[MDS Census]]</f>
        <v>0.1554695030746219</v>
      </c>
      <c r="AA48" s="6">
        <v>0</v>
      </c>
      <c r="AB48" s="6">
        <v>0</v>
      </c>
      <c r="AC48" s="6">
        <v>0</v>
      </c>
      <c r="AD48" s="6">
        <v>0</v>
      </c>
      <c r="AE48" s="6">
        <v>0</v>
      </c>
      <c r="AF48" s="6">
        <v>0</v>
      </c>
      <c r="AG48" s="6">
        <v>0.27717391304347827</v>
      </c>
      <c r="AH48" s="1">
        <v>235352</v>
      </c>
      <c r="AI48">
        <v>5</v>
      </c>
    </row>
    <row r="49" spans="1:35" x14ac:dyDescent="0.25">
      <c r="A49" t="s">
        <v>433</v>
      </c>
      <c r="B49" t="s">
        <v>170</v>
      </c>
      <c r="C49" t="s">
        <v>576</v>
      </c>
      <c r="D49" t="s">
        <v>473</v>
      </c>
      <c r="E49" s="6">
        <v>49.684782608695649</v>
      </c>
      <c r="F49" s="6">
        <v>5.0217391304347823</v>
      </c>
      <c r="G49" s="6">
        <v>0</v>
      </c>
      <c r="H49" s="6">
        <v>0</v>
      </c>
      <c r="I49" s="6">
        <v>0</v>
      </c>
      <c r="J49" s="6">
        <v>0</v>
      </c>
      <c r="K49" s="6">
        <v>0</v>
      </c>
      <c r="L49" s="6">
        <v>0.39695652173913037</v>
      </c>
      <c r="M49" s="6">
        <v>5.6141304347826084</v>
      </c>
      <c r="N49" s="6">
        <v>0</v>
      </c>
      <c r="O49" s="6">
        <f>SUM(NonNurse[[#This Row],[Qualified Social Work Staff Hours]],NonNurse[[#This Row],[Other Social Work Staff Hours]])/NonNurse[[#This Row],[MDS Census]]</f>
        <v>0.11299496827827608</v>
      </c>
      <c r="P49" s="6">
        <v>1.3423913043478262</v>
      </c>
      <c r="Q49" s="6">
        <v>4.6548913043478262</v>
      </c>
      <c r="R49" s="6">
        <f>SUM(NonNurse[[#This Row],[Qualified Activities Professional Hours]],NonNurse[[#This Row],[Other Activities Professional Hours]])/NonNurse[[#This Row],[MDS Census]]</f>
        <v>0.12070662874644499</v>
      </c>
      <c r="S49" s="6">
        <v>0.9596739130434786</v>
      </c>
      <c r="T49" s="6">
        <v>4.906847826086957</v>
      </c>
      <c r="U49" s="6">
        <v>0</v>
      </c>
      <c r="V49" s="6">
        <f>SUM(NonNurse[[#This Row],[Occupational Therapist Hours]],NonNurse[[#This Row],[OT Assistant Hours]],NonNurse[[#This Row],[OT Aide Hours]])/NonNurse[[#This Row],[MDS Census]]</f>
        <v>0.11807481951432949</v>
      </c>
      <c r="W49" s="6">
        <v>1.3141304347826088</v>
      </c>
      <c r="X49" s="6">
        <v>2.77</v>
      </c>
      <c r="Y49" s="6">
        <v>0</v>
      </c>
      <c r="Z49" s="6">
        <f>SUM(NonNurse[[#This Row],[Physical Therapist (PT) Hours]],NonNurse[[#This Row],[PT Assistant Hours]],NonNurse[[#This Row],[PT Aide Hours]])/NonNurse[[#This Row],[MDS Census]]</f>
        <v>8.2200831327937013E-2</v>
      </c>
      <c r="AA49" s="6">
        <v>0</v>
      </c>
      <c r="AB49" s="6">
        <v>0</v>
      </c>
      <c r="AC49" s="6">
        <v>0</v>
      </c>
      <c r="AD49" s="6">
        <v>0</v>
      </c>
      <c r="AE49" s="6">
        <v>0</v>
      </c>
      <c r="AF49" s="6">
        <v>0</v>
      </c>
      <c r="AG49" s="6">
        <v>0</v>
      </c>
      <c r="AH49" s="1">
        <v>235361</v>
      </c>
      <c r="AI49">
        <v>5</v>
      </c>
    </row>
    <row r="50" spans="1:35" x14ac:dyDescent="0.25">
      <c r="A50" t="s">
        <v>433</v>
      </c>
      <c r="B50" t="s">
        <v>20</v>
      </c>
      <c r="C50" t="s">
        <v>585</v>
      </c>
      <c r="D50" t="s">
        <v>493</v>
      </c>
      <c r="E50" s="6">
        <v>72.728260869565219</v>
      </c>
      <c r="F50" s="6">
        <v>4.0434782608695654</v>
      </c>
      <c r="G50" s="6">
        <v>0.14130434782608695</v>
      </c>
      <c r="H50" s="6">
        <v>0.22184782608695652</v>
      </c>
      <c r="I50" s="6">
        <v>0</v>
      </c>
      <c r="J50" s="6">
        <v>0</v>
      </c>
      <c r="K50" s="6">
        <v>0</v>
      </c>
      <c r="L50" s="6">
        <v>3.5998913043478256</v>
      </c>
      <c r="M50" s="6">
        <v>9.7391304347826093</v>
      </c>
      <c r="N50" s="6">
        <v>0</v>
      </c>
      <c r="O50" s="6">
        <f>SUM(NonNurse[[#This Row],[Qualified Social Work Staff Hours]],NonNurse[[#This Row],[Other Social Work Staff Hours]])/NonNurse[[#This Row],[MDS Census]]</f>
        <v>0.13391122403228217</v>
      </c>
      <c r="P50" s="6">
        <v>0</v>
      </c>
      <c r="Q50" s="6">
        <v>12.949891304347824</v>
      </c>
      <c r="R50" s="6">
        <f>SUM(NonNurse[[#This Row],[Qualified Activities Professional Hours]],NonNurse[[#This Row],[Other Activities Professional Hours]])/NonNurse[[#This Row],[MDS Census]]</f>
        <v>0.17805858616051409</v>
      </c>
      <c r="S50" s="6">
        <v>15.764999999999999</v>
      </c>
      <c r="T50" s="6">
        <v>0</v>
      </c>
      <c r="U50" s="6">
        <v>0</v>
      </c>
      <c r="V50" s="6">
        <f>SUM(NonNurse[[#This Row],[Occupational Therapist Hours]],NonNurse[[#This Row],[OT Assistant Hours]],NonNurse[[#This Row],[OT Aide Hours]])/NonNurse[[#This Row],[MDS Census]]</f>
        <v>0.2167658048124346</v>
      </c>
      <c r="W50" s="6">
        <v>8.7306521739130432</v>
      </c>
      <c r="X50" s="6">
        <v>21.861413043478258</v>
      </c>
      <c r="Y50" s="6">
        <v>0</v>
      </c>
      <c r="Z50" s="6">
        <f>SUM(NonNurse[[#This Row],[Physical Therapist (PT) Hours]],NonNurse[[#This Row],[PT Assistant Hours]],NonNurse[[#This Row],[PT Aide Hours]])/NonNurse[[#This Row],[MDS Census]]</f>
        <v>0.42063518158720664</v>
      </c>
      <c r="AA50" s="6">
        <v>0</v>
      </c>
      <c r="AB50" s="6">
        <v>0</v>
      </c>
      <c r="AC50" s="6">
        <v>0</v>
      </c>
      <c r="AD50" s="6">
        <v>0</v>
      </c>
      <c r="AE50" s="6">
        <v>0</v>
      </c>
      <c r="AF50" s="6">
        <v>0</v>
      </c>
      <c r="AG50" s="6">
        <v>0</v>
      </c>
      <c r="AH50" s="1">
        <v>235021</v>
      </c>
      <c r="AI50">
        <v>5</v>
      </c>
    </row>
    <row r="51" spans="1:35" x14ac:dyDescent="0.25">
      <c r="A51" t="s">
        <v>433</v>
      </c>
      <c r="B51" t="s">
        <v>91</v>
      </c>
      <c r="C51" t="s">
        <v>643</v>
      </c>
      <c r="D51" t="s">
        <v>474</v>
      </c>
      <c r="E51" s="6">
        <v>95.815217391304344</v>
      </c>
      <c r="F51" s="6">
        <v>5.1304347826086953</v>
      </c>
      <c r="G51" s="6">
        <v>0.39130434782608697</v>
      </c>
      <c r="H51" s="6">
        <v>0.55434782608695654</v>
      </c>
      <c r="I51" s="6">
        <v>1.423913043478261</v>
      </c>
      <c r="J51" s="6">
        <v>0</v>
      </c>
      <c r="K51" s="6">
        <v>0</v>
      </c>
      <c r="L51" s="6">
        <v>1.6222826086956521</v>
      </c>
      <c r="M51" s="6">
        <v>4.7826086956521738</v>
      </c>
      <c r="N51" s="6">
        <v>2.2445652173913042</v>
      </c>
      <c r="O51" s="6">
        <f>SUM(NonNurse[[#This Row],[Qualified Social Work Staff Hours]],NonNurse[[#This Row],[Other Social Work Staff Hours]])/NonNurse[[#This Row],[MDS Census]]</f>
        <v>7.334089619965968E-2</v>
      </c>
      <c r="P51" s="6">
        <v>5.4945652173913047</v>
      </c>
      <c r="Q51" s="6">
        <v>8.2472826086956523</v>
      </c>
      <c r="R51" s="6">
        <f>SUM(NonNurse[[#This Row],[Qualified Activities Professional Hours]],NonNurse[[#This Row],[Other Activities Professional Hours]])/NonNurse[[#This Row],[MDS Census]]</f>
        <v>0.14342030629608624</v>
      </c>
      <c r="S51" s="6">
        <v>8.1929347826086953</v>
      </c>
      <c r="T51" s="6">
        <v>4.6467391304347823</v>
      </c>
      <c r="U51" s="6">
        <v>0</v>
      </c>
      <c r="V51" s="6">
        <f>SUM(NonNurse[[#This Row],[Occupational Therapist Hours]],NonNurse[[#This Row],[OT Assistant Hours]],NonNurse[[#This Row],[OT Aide Hours]])/NonNurse[[#This Row],[MDS Census]]</f>
        <v>0.13400453771979579</v>
      </c>
      <c r="W51" s="6">
        <v>9.5923913043478262</v>
      </c>
      <c r="X51" s="6">
        <v>5.9021739130434785</v>
      </c>
      <c r="Y51" s="6">
        <v>0</v>
      </c>
      <c r="Z51" s="6">
        <f>SUM(NonNurse[[#This Row],[Physical Therapist (PT) Hours]],NonNurse[[#This Row],[PT Assistant Hours]],NonNurse[[#This Row],[PT Aide Hours]])/NonNurse[[#This Row],[MDS Census]]</f>
        <v>0.16171298922291549</v>
      </c>
      <c r="AA51" s="6">
        <v>0</v>
      </c>
      <c r="AB51" s="6">
        <v>0</v>
      </c>
      <c r="AC51" s="6">
        <v>0</v>
      </c>
      <c r="AD51" s="6">
        <v>0</v>
      </c>
      <c r="AE51" s="6">
        <v>0</v>
      </c>
      <c r="AF51" s="6">
        <v>0</v>
      </c>
      <c r="AG51" s="6">
        <v>0</v>
      </c>
      <c r="AH51" s="1">
        <v>235228</v>
      </c>
      <c r="AI51">
        <v>5</v>
      </c>
    </row>
    <row r="52" spans="1:35" x14ac:dyDescent="0.25">
      <c r="A52" t="s">
        <v>433</v>
      </c>
      <c r="B52" t="s">
        <v>357</v>
      </c>
      <c r="C52" t="s">
        <v>741</v>
      </c>
      <c r="D52" t="s">
        <v>506</v>
      </c>
      <c r="E52" s="6">
        <v>36.695652173913047</v>
      </c>
      <c r="F52" s="6">
        <v>5.5108695652173916</v>
      </c>
      <c r="G52" s="6">
        <v>0</v>
      </c>
      <c r="H52" s="6">
        <v>0.19565217391304349</v>
      </c>
      <c r="I52" s="6">
        <v>1.4673913043478262</v>
      </c>
      <c r="J52" s="6">
        <v>0</v>
      </c>
      <c r="K52" s="6">
        <v>0</v>
      </c>
      <c r="L52" s="6">
        <v>0.28749999999999998</v>
      </c>
      <c r="M52" s="6">
        <v>0</v>
      </c>
      <c r="N52" s="6">
        <v>5.1304347826086953</v>
      </c>
      <c r="O52" s="6">
        <f>SUM(NonNurse[[#This Row],[Qualified Social Work Staff Hours]],NonNurse[[#This Row],[Other Social Work Staff Hours]])/NonNurse[[#This Row],[MDS Census]]</f>
        <v>0.13981042654028433</v>
      </c>
      <c r="P52" s="6">
        <v>0</v>
      </c>
      <c r="Q52" s="6">
        <v>6.5652173913043477</v>
      </c>
      <c r="R52" s="6">
        <f>SUM(NonNurse[[#This Row],[Qualified Activities Professional Hours]],NonNurse[[#This Row],[Other Activities Professional Hours]])/NonNurse[[#This Row],[MDS Census]]</f>
        <v>0.17890995260663506</v>
      </c>
      <c r="S52" s="6">
        <v>5.7201086956521738</v>
      </c>
      <c r="T52" s="6">
        <v>0</v>
      </c>
      <c r="U52" s="6">
        <v>0</v>
      </c>
      <c r="V52" s="6">
        <f>SUM(NonNurse[[#This Row],[Occupational Therapist Hours]],NonNurse[[#This Row],[OT Assistant Hours]],NonNurse[[#This Row],[OT Aide Hours]])/NonNurse[[#This Row],[MDS Census]]</f>
        <v>0.15587973933649288</v>
      </c>
      <c r="W52" s="6">
        <v>0.63097826086956499</v>
      </c>
      <c r="X52" s="6">
        <v>3.3994565217391304</v>
      </c>
      <c r="Y52" s="6">
        <v>0</v>
      </c>
      <c r="Z52" s="6">
        <f>SUM(NonNurse[[#This Row],[Physical Therapist (PT) Hours]],NonNurse[[#This Row],[PT Assistant Hours]],NonNurse[[#This Row],[PT Aide Hours]])/NonNurse[[#This Row],[MDS Census]]</f>
        <v>0.10983412322274881</v>
      </c>
      <c r="AA52" s="6">
        <v>0</v>
      </c>
      <c r="AB52" s="6">
        <v>0</v>
      </c>
      <c r="AC52" s="6">
        <v>0</v>
      </c>
      <c r="AD52" s="6">
        <v>0</v>
      </c>
      <c r="AE52" s="6">
        <v>0</v>
      </c>
      <c r="AF52" s="6">
        <v>0</v>
      </c>
      <c r="AG52" s="6">
        <v>0</v>
      </c>
      <c r="AH52" s="1">
        <v>235641</v>
      </c>
      <c r="AI52">
        <v>5</v>
      </c>
    </row>
    <row r="53" spans="1:35" x14ac:dyDescent="0.25">
      <c r="A53" t="s">
        <v>433</v>
      </c>
      <c r="B53" t="s">
        <v>186</v>
      </c>
      <c r="C53" t="s">
        <v>657</v>
      </c>
      <c r="D53" t="s">
        <v>528</v>
      </c>
      <c r="E53" s="6">
        <v>35.804347826086953</v>
      </c>
      <c r="F53" s="6">
        <v>0</v>
      </c>
      <c r="G53" s="6">
        <v>0</v>
      </c>
      <c r="H53" s="6">
        <v>0.16032608695652173</v>
      </c>
      <c r="I53" s="6">
        <v>0</v>
      </c>
      <c r="J53" s="6">
        <v>0</v>
      </c>
      <c r="K53" s="6">
        <v>0</v>
      </c>
      <c r="L53" s="6">
        <v>5.1630434782608696E-2</v>
      </c>
      <c r="M53" s="6">
        <v>2.0842391304347827</v>
      </c>
      <c r="N53" s="6">
        <v>0</v>
      </c>
      <c r="O53" s="6">
        <f>SUM(NonNurse[[#This Row],[Qualified Social Work Staff Hours]],NonNurse[[#This Row],[Other Social Work Staff Hours]])/NonNurse[[#This Row],[MDS Census]]</f>
        <v>5.8211900425015187E-2</v>
      </c>
      <c r="P53" s="6">
        <v>0</v>
      </c>
      <c r="Q53" s="6">
        <v>11.614130434782609</v>
      </c>
      <c r="R53" s="6">
        <f>SUM(NonNurse[[#This Row],[Qualified Activities Professional Hours]],NonNurse[[#This Row],[Other Activities Professional Hours]])/NonNurse[[#This Row],[MDS Census]]</f>
        <v>0.32437765634486948</v>
      </c>
      <c r="S53" s="6">
        <v>0.2391304347826087</v>
      </c>
      <c r="T53" s="6">
        <v>5.9782608695652176E-2</v>
      </c>
      <c r="U53" s="6">
        <v>0</v>
      </c>
      <c r="V53" s="6">
        <f>SUM(NonNurse[[#This Row],[Occupational Therapist Hours]],NonNurse[[#This Row],[OT Assistant Hours]],NonNurse[[#This Row],[OT Aide Hours]])/NonNurse[[#This Row],[MDS Census]]</f>
        <v>8.3485124468731034E-3</v>
      </c>
      <c r="W53" s="6">
        <v>0.13315217391304349</v>
      </c>
      <c r="X53" s="6">
        <v>0.30978260869565216</v>
      </c>
      <c r="Y53" s="6">
        <v>0</v>
      </c>
      <c r="Z53" s="6">
        <f>SUM(NonNurse[[#This Row],[Physical Therapist (PT) Hours]],NonNurse[[#This Row],[PT Assistant Hours]],NonNurse[[#This Row],[PT Aide Hours]])/NonNurse[[#This Row],[MDS Census]]</f>
        <v>1.2370977534911964E-2</v>
      </c>
      <c r="AA53" s="6">
        <v>0</v>
      </c>
      <c r="AB53" s="6">
        <v>1.9456521739130435</v>
      </c>
      <c r="AC53" s="6">
        <v>0</v>
      </c>
      <c r="AD53" s="6">
        <v>0</v>
      </c>
      <c r="AE53" s="6">
        <v>0</v>
      </c>
      <c r="AF53" s="6">
        <v>0</v>
      </c>
      <c r="AG53" s="6">
        <v>6.2173913043478262</v>
      </c>
      <c r="AH53" s="1">
        <v>235381</v>
      </c>
      <c r="AI53">
        <v>5</v>
      </c>
    </row>
    <row r="54" spans="1:35" x14ac:dyDescent="0.25">
      <c r="A54" t="s">
        <v>433</v>
      </c>
      <c r="B54" t="s">
        <v>99</v>
      </c>
      <c r="C54" t="s">
        <v>630</v>
      </c>
      <c r="D54" t="s">
        <v>469</v>
      </c>
      <c r="E54" s="6">
        <v>76.173913043478265</v>
      </c>
      <c r="F54" s="6">
        <v>5.7391304347826084</v>
      </c>
      <c r="G54" s="6">
        <v>0</v>
      </c>
      <c r="H54" s="6">
        <v>0.4300000000000001</v>
      </c>
      <c r="I54" s="6">
        <v>0.93478260869565222</v>
      </c>
      <c r="J54" s="6">
        <v>0</v>
      </c>
      <c r="K54" s="6">
        <v>0</v>
      </c>
      <c r="L54" s="6">
        <v>0.513695652173913</v>
      </c>
      <c r="M54" s="6">
        <v>0</v>
      </c>
      <c r="N54" s="6">
        <v>4.5968478260869565</v>
      </c>
      <c r="O54" s="6">
        <f>SUM(NonNurse[[#This Row],[Qualified Social Work Staff Hours]],NonNurse[[#This Row],[Other Social Work Staff Hours]])/NonNurse[[#This Row],[MDS Census]]</f>
        <v>6.0346746575342461E-2</v>
      </c>
      <c r="P54" s="6">
        <v>4.3478260869565215</v>
      </c>
      <c r="Q54" s="6">
        <v>20.028695652173909</v>
      </c>
      <c r="R54" s="6">
        <f>SUM(NonNurse[[#This Row],[Qualified Activities Professional Hours]],NonNurse[[#This Row],[Other Activities Professional Hours]])/NonNurse[[#This Row],[MDS Census]]</f>
        <v>0.32001141552511408</v>
      </c>
      <c r="S54" s="6">
        <v>9.9110869565217392</v>
      </c>
      <c r="T54" s="6">
        <v>0.35673913043478256</v>
      </c>
      <c r="U54" s="6">
        <v>0</v>
      </c>
      <c r="V54" s="6">
        <f>SUM(NonNurse[[#This Row],[Occupational Therapist Hours]],NonNurse[[#This Row],[OT Assistant Hours]],NonNurse[[#This Row],[OT Aide Hours]])/NonNurse[[#This Row],[MDS Census]]</f>
        <v>0.13479452054794519</v>
      </c>
      <c r="W54" s="6">
        <v>4.3983695652173926</v>
      </c>
      <c r="X54" s="6">
        <v>7.2589130434782598</v>
      </c>
      <c r="Y54" s="6">
        <v>0</v>
      </c>
      <c r="Z54" s="6">
        <f>SUM(NonNurse[[#This Row],[Physical Therapist (PT) Hours]],NonNurse[[#This Row],[PT Assistant Hours]],NonNurse[[#This Row],[PT Aide Hours]])/NonNurse[[#This Row],[MDS Census]]</f>
        <v>0.15303510273972601</v>
      </c>
      <c r="AA54" s="6">
        <v>0</v>
      </c>
      <c r="AB54" s="6">
        <v>0</v>
      </c>
      <c r="AC54" s="6">
        <v>0</v>
      </c>
      <c r="AD54" s="6">
        <v>0</v>
      </c>
      <c r="AE54" s="6">
        <v>0</v>
      </c>
      <c r="AF54" s="6">
        <v>0</v>
      </c>
      <c r="AG54" s="6">
        <v>0</v>
      </c>
      <c r="AH54" s="1">
        <v>235244</v>
      </c>
      <c r="AI54">
        <v>5</v>
      </c>
    </row>
    <row r="55" spans="1:35" x14ac:dyDescent="0.25">
      <c r="A55" t="s">
        <v>433</v>
      </c>
      <c r="B55" t="s">
        <v>73</v>
      </c>
      <c r="C55" t="s">
        <v>630</v>
      </c>
      <c r="D55" t="s">
        <v>469</v>
      </c>
      <c r="E55" s="6">
        <v>42.869565217391305</v>
      </c>
      <c r="F55" s="6">
        <v>5.7391304347826084</v>
      </c>
      <c r="G55" s="6">
        <v>9.2391304347826081E-2</v>
      </c>
      <c r="H55" s="6">
        <v>0.46521739130434786</v>
      </c>
      <c r="I55" s="6">
        <v>0.51086956521739135</v>
      </c>
      <c r="J55" s="6">
        <v>0</v>
      </c>
      <c r="K55" s="6">
        <v>0</v>
      </c>
      <c r="L55" s="6">
        <v>0.25206521739130427</v>
      </c>
      <c r="M55" s="6">
        <v>0</v>
      </c>
      <c r="N55" s="6">
        <v>5.6139130434782603</v>
      </c>
      <c r="O55" s="6">
        <f>SUM(NonNurse[[#This Row],[Qualified Social Work Staff Hours]],NonNurse[[#This Row],[Other Social Work Staff Hours]])/NonNurse[[#This Row],[MDS Census]]</f>
        <v>0.13095334685598375</v>
      </c>
      <c r="P55" s="6">
        <v>5.5652173913043477</v>
      </c>
      <c r="Q55" s="6">
        <v>9.2257608695652227</v>
      </c>
      <c r="R55" s="6">
        <f>SUM(NonNurse[[#This Row],[Qualified Activities Professional Hours]],NonNurse[[#This Row],[Other Activities Professional Hours]])/NonNurse[[#This Row],[MDS Census]]</f>
        <v>0.34502281947261676</v>
      </c>
      <c r="S55" s="6">
        <v>5.7351086956521717</v>
      </c>
      <c r="T55" s="6">
        <v>4.6482608695652186</v>
      </c>
      <c r="U55" s="6">
        <v>0</v>
      </c>
      <c r="V55" s="6">
        <f>SUM(NonNurse[[#This Row],[Occupational Therapist Hours]],NonNurse[[#This Row],[OT Assistant Hours]],NonNurse[[#This Row],[OT Aide Hours]])/NonNurse[[#This Row],[MDS Census]]</f>
        <v>0.24220841784989852</v>
      </c>
      <c r="W55" s="6">
        <v>0.95326086956521761</v>
      </c>
      <c r="X55" s="6">
        <v>7.7179347826086939</v>
      </c>
      <c r="Y55" s="6">
        <v>0</v>
      </c>
      <c r="Z55" s="6">
        <f>SUM(NonNurse[[#This Row],[Physical Therapist (PT) Hours]],NonNurse[[#This Row],[PT Assistant Hours]],NonNurse[[#This Row],[PT Aide Hours]])/NonNurse[[#This Row],[MDS Census]]</f>
        <v>0.20226926977687626</v>
      </c>
      <c r="AA55" s="6">
        <v>0</v>
      </c>
      <c r="AB55" s="6">
        <v>0</v>
      </c>
      <c r="AC55" s="6">
        <v>0</v>
      </c>
      <c r="AD55" s="6">
        <v>0</v>
      </c>
      <c r="AE55" s="6">
        <v>0</v>
      </c>
      <c r="AF55" s="6">
        <v>0</v>
      </c>
      <c r="AG55" s="6">
        <v>0</v>
      </c>
      <c r="AH55" s="1">
        <v>235179</v>
      </c>
      <c r="AI55">
        <v>5</v>
      </c>
    </row>
    <row r="56" spans="1:35" x14ac:dyDescent="0.25">
      <c r="A56" t="s">
        <v>433</v>
      </c>
      <c r="B56" t="s">
        <v>339</v>
      </c>
      <c r="C56" t="s">
        <v>685</v>
      </c>
      <c r="D56" t="s">
        <v>519</v>
      </c>
      <c r="E56" s="6">
        <v>98.152173913043484</v>
      </c>
      <c r="F56" s="6">
        <v>5.0489130434782608</v>
      </c>
      <c r="G56" s="6">
        <v>0.22282608695652173</v>
      </c>
      <c r="H56" s="6">
        <v>0.56793478260869568</v>
      </c>
      <c r="I56" s="6">
        <v>5.2173913043478262</v>
      </c>
      <c r="J56" s="6">
        <v>0</v>
      </c>
      <c r="K56" s="6">
        <v>0.95380434782608692</v>
      </c>
      <c r="L56" s="6">
        <v>0.671521739130435</v>
      </c>
      <c r="M56" s="6">
        <v>9.8016304347826093</v>
      </c>
      <c r="N56" s="6">
        <v>0</v>
      </c>
      <c r="O56" s="6">
        <f>SUM(NonNurse[[#This Row],[Qualified Social Work Staff Hours]],NonNurse[[#This Row],[Other Social Work Staff Hours]])/NonNurse[[#This Row],[MDS Census]]</f>
        <v>9.9861572535991136E-2</v>
      </c>
      <c r="P56" s="6">
        <v>0</v>
      </c>
      <c r="Q56" s="6">
        <v>12.323369565217391</v>
      </c>
      <c r="R56" s="6">
        <f>SUM(NonNurse[[#This Row],[Qualified Activities Professional Hours]],NonNurse[[#This Row],[Other Activities Professional Hours]])/NonNurse[[#This Row],[MDS Census]]</f>
        <v>0.12555370985603542</v>
      </c>
      <c r="S56" s="6">
        <v>1.8463043478260872</v>
      </c>
      <c r="T56" s="6">
        <v>1.7340217391304349</v>
      </c>
      <c r="U56" s="6">
        <v>0</v>
      </c>
      <c r="V56" s="6">
        <f>SUM(NonNurse[[#This Row],[Occupational Therapist Hours]],NonNurse[[#This Row],[OT Assistant Hours]],NonNurse[[#This Row],[OT Aide Hours]])/NonNurse[[#This Row],[MDS Census]]</f>
        <v>3.6477297895902552E-2</v>
      </c>
      <c r="W56" s="6">
        <v>1.7401086956521736</v>
      </c>
      <c r="X56" s="6">
        <v>2</v>
      </c>
      <c r="Y56" s="6">
        <v>0</v>
      </c>
      <c r="Z56" s="6">
        <f>SUM(NonNurse[[#This Row],[Physical Therapist (PT) Hours]],NonNurse[[#This Row],[PT Assistant Hours]],NonNurse[[#This Row],[PT Aide Hours]])/NonNurse[[#This Row],[MDS Census]]</f>
        <v>3.8105204872646722E-2</v>
      </c>
      <c r="AA56" s="6">
        <v>0</v>
      </c>
      <c r="AB56" s="6">
        <v>8.7826086956521738</v>
      </c>
      <c r="AC56" s="6">
        <v>0</v>
      </c>
      <c r="AD56" s="6">
        <v>0</v>
      </c>
      <c r="AE56" s="6">
        <v>0</v>
      </c>
      <c r="AF56" s="6">
        <v>0</v>
      </c>
      <c r="AG56" s="6">
        <v>0.29891304347826086</v>
      </c>
      <c r="AH56" s="1">
        <v>235619</v>
      </c>
      <c r="AI56">
        <v>5</v>
      </c>
    </row>
    <row r="57" spans="1:35" x14ac:dyDescent="0.25">
      <c r="A57" t="s">
        <v>433</v>
      </c>
      <c r="B57" t="s">
        <v>193</v>
      </c>
      <c r="C57" t="s">
        <v>601</v>
      </c>
      <c r="D57" t="s">
        <v>470</v>
      </c>
      <c r="E57" s="6">
        <v>36.619565217391305</v>
      </c>
      <c r="F57" s="6">
        <v>8.4347826086956523</v>
      </c>
      <c r="G57" s="6">
        <v>0.65217391304347827</v>
      </c>
      <c r="H57" s="6">
        <v>0</v>
      </c>
      <c r="I57" s="6">
        <v>2.152173913043478</v>
      </c>
      <c r="J57" s="6">
        <v>0.16304347826086957</v>
      </c>
      <c r="K57" s="6">
        <v>0.76358695652173914</v>
      </c>
      <c r="L57" s="6">
        <v>0.67467391304347823</v>
      </c>
      <c r="M57" s="6">
        <v>5.1304347826086953</v>
      </c>
      <c r="N57" s="6">
        <v>0</v>
      </c>
      <c r="O57" s="6">
        <f>SUM(NonNurse[[#This Row],[Qualified Social Work Staff Hours]],NonNurse[[#This Row],[Other Social Work Staff Hours]])/NonNurse[[#This Row],[MDS Census]]</f>
        <v>0.14010092015434847</v>
      </c>
      <c r="P57" s="6">
        <v>4.2608695652173916</v>
      </c>
      <c r="Q57" s="6">
        <v>5.6956521739130439</v>
      </c>
      <c r="R57" s="6">
        <f>SUM(NonNurse[[#This Row],[Qualified Activities Professional Hours]],NonNurse[[#This Row],[Other Activities Professional Hours]])/NonNurse[[#This Row],[MDS Census]]</f>
        <v>0.27189076877411694</v>
      </c>
      <c r="S57" s="6">
        <v>0.33141304347826084</v>
      </c>
      <c r="T57" s="6">
        <v>0.20239130434782612</v>
      </c>
      <c r="U57" s="6">
        <v>0</v>
      </c>
      <c r="V57" s="6">
        <f>SUM(NonNurse[[#This Row],[Occupational Therapist Hours]],NonNurse[[#This Row],[OT Assistant Hours]],NonNurse[[#This Row],[OT Aide Hours]])/NonNurse[[#This Row],[MDS Census]]</f>
        <v>1.4577025823686555E-2</v>
      </c>
      <c r="W57" s="6">
        <v>0.46913043478260874</v>
      </c>
      <c r="X57" s="6">
        <v>5.5869565217391309E-2</v>
      </c>
      <c r="Y57" s="6">
        <v>0</v>
      </c>
      <c r="Z57" s="6">
        <f>SUM(NonNurse[[#This Row],[Physical Therapist (PT) Hours]],NonNurse[[#This Row],[PT Assistant Hours]],NonNurse[[#This Row],[PT Aide Hours]])/NonNurse[[#This Row],[MDS Census]]</f>
        <v>1.433659839715049E-2</v>
      </c>
      <c r="AA57" s="6">
        <v>0</v>
      </c>
      <c r="AB57" s="6">
        <v>0</v>
      </c>
      <c r="AC57" s="6">
        <v>0</v>
      </c>
      <c r="AD57" s="6">
        <v>0</v>
      </c>
      <c r="AE57" s="6">
        <v>0</v>
      </c>
      <c r="AF57" s="6">
        <v>0</v>
      </c>
      <c r="AG57" s="6">
        <v>1.048913043478261</v>
      </c>
      <c r="AH57" s="1">
        <v>235401</v>
      </c>
      <c r="AI57">
        <v>5</v>
      </c>
    </row>
    <row r="58" spans="1:35" x14ac:dyDescent="0.25">
      <c r="A58" t="s">
        <v>433</v>
      </c>
      <c r="B58" t="s">
        <v>306</v>
      </c>
      <c r="C58" t="s">
        <v>542</v>
      </c>
      <c r="D58" t="s">
        <v>463</v>
      </c>
      <c r="E58" s="6">
        <v>62.195652173913047</v>
      </c>
      <c r="F58" s="6">
        <v>5.3342391304347823</v>
      </c>
      <c r="G58" s="6">
        <v>0</v>
      </c>
      <c r="H58" s="6">
        <v>0</v>
      </c>
      <c r="I58" s="6">
        <v>3.7826086956521738</v>
      </c>
      <c r="J58" s="6">
        <v>0</v>
      </c>
      <c r="K58" s="6">
        <v>0</v>
      </c>
      <c r="L58" s="6">
        <v>5.2445652173913047</v>
      </c>
      <c r="M58" s="6">
        <v>3.4510869565217392</v>
      </c>
      <c r="N58" s="6">
        <v>0</v>
      </c>
      <c r="O58" s="6">
        <f>SUM(NonNurse[[#This Row],[Qualified Social Work Staff Hours]],NonNurse[[#This Row],[Other Social Work Staff Hours]])/NonNurse[[#This Row],[MDS Census]]</f>
        <v>5.5487591751135969E-2</v>
      </c>
      <c r="P58" s="6">
        <v>0</v>
      </c>
      <c r="Q58" s="6">
        <v>0</v>
      </c>
      <c r="R58" s="6">
        <f>SUM(NonNurse[[#This Row],[Qualified Activities Professional Hours]],NonNurse[[#This Row],[Other Activities Professional Hours]])/NonNurse[[#This Row],[MDS Census]]</f>
        <v>0</v>
      </c>
      <c r="S58" s="6">
        <v>9.6032608695652169</v>
      </c>
      <c r="T58" s="6">
        <v>10.413043478260869</v>
      </c>
      <c r="U58" s="6">
        <v>0</v>
      </c>
      <c r="V58" s="6">
        <f>SUM(NonNurse[[#This Row],[Occupational Therapist Hours]],NonNurse[[#This Row],[OT Assistant Hours]],NonNurse[[#This Row],[OT Aide Hours]])/NonNurse[[#This Row],[MDS Census]]</f>
        <v>0.32182803215658856</v>
      </c>
      <c r="W58" s="6">
        <v>10.986413043478262</v>
      </c>
      <c r="X58" s="6">
        <v>13.592391304347826</v>
      </c>
      <c r="Y58" s="6">
        <v>0</v>
      </c>
      <c r="Z58" s="6">
        <f>SUM(NonNurse[[#This Row],[Physical Therapist (PT) Hours]],NonNurse[[#This Row],[PT Assistant Hours]],NonNurse[[#This Row],[PT Aide Hours]])/NonNurse[[#This Row],[MDS Census]]</f>
        <v>0.39518524991261794</v>
      </c>
      <c r="AA58" s="6">
        <v>0</v>
      </c>
      <c r="AB58" s="6">
        <v>0</v>
      </c>
      <c r="AC58" s="6">
        <v>0</v>
      </c>
      <c r="AD58" s="6">
        <v>0</v>
      </c>
      <c r="AE58" s="6">
        <v>0</v>
      </c>
      <c r="AF58" s="6">
        <v>0</v>
      </c>
      <c r="AG58" s="6">
        <v>0</v>
      </c>
      <c r="AH58" s="1">
        <v>235574</v>
      </c>
      <c r="AI58">
        <v>5</v>
      </c>
    </row>
    <row r="59" spans="1:35" x14ac:dyDescent="0.25">
      <c r="A59" t="s">
        <v>433</v>
      </c>
      <c r="B59" t="s">
        <v>224</v>
      </c>
      <c r="C59" t="s">
        <v>597</v>
      </c>
      <c r="D59" t="s">
        <v>498</v>
      </c>
      <c r="E59" s="6">
        <v>83.336956521739125</v>
      </c>
      <c r="F59" s="6">
        <v>4.7826086956521738</v>
      </c>
      <c r="G59" s="6">
        <v>3.2608695652173912E-2</v>
      </c>
      <c r="H59" s="6">
        <v>0.32173913043478264</v>
      </c>
      <c r="I59" s="6">
        <v>3.4782608695652173</v>
      </c>
      <c r="J59" s="6">
        <v>0</v>
      </c>
      <c r="K59" s="6">
        <v>0</v>
      </c>
      <c r="L59" s="6">
        <v>0.41673913043478256</v>
      </c>
      <c r="M59" s="6">
        <v>0</v>
      </c>
      <c r="N59" s="6">
        <v>4.9989130434782618</v>
      </c>
      <c r="O59" s="6">
        <f>SUM(NonNurse[[#This Row],[Qualified Social Work Staff Hours]],NonNurse[[#This Row],[Other Social Work Staff Hours]])/NonNurse[[#This Row],[MDS Census]]</f>
        <v>5.9984348506586682E-2</v>
      </c>
      <c r="P59" s="6">
        <v>5.2173913043478262</v>
      </c>
      <c r="Q59" s="6">
        <v>9.3792391304347813</v>
      </c>
      <c r="R59" s="6">
        <f>SUM(NonNurse[[#This Row],[Qualified Activities Professional Hours]],NonNurse[[#This Row],[Other Activities Professional Hours]])/NonNurse[[#This Row],[MDS Census]]</f>
        <v>0.17515194991522107</v>
      </c>
      <c r="S59" s="6">
        <v>13.640217391304347</v>
      </c>
      <c r="T59" s="6">
        <v>3.6854347826086937</v>
      </c>
      <c r="U59" s="6">
        <v>0</v>
      </c>
      <c r="V59" s="6">
        <f>SUM(NonNurse[[#This Row],[Occupational Therapist Hours]],NonNurse[[#This Row],[OT Assistant Hours]],NonNurse[[#This Row],[OT Aide Hours]])/NonNurse[[#This Row],[MDS Census]]</f>
        <v>0.20789878700926046</v>
      </c>
      <c r="W59" s="6">
        <v>4.7365217391304348</v>
      </c>
      <c r="X59" s="6">
        <v>8.8984782608695632</v>
      </c>
      <c r="Y59" s="6">
        <v>4.6847826086956523</v>
      </c>
      <c r="Z59" s="6">
        <f>SUM(NonNurse[[#This Row],[Physical Therapist (PT) Hours]],NonNurse[[#This Row],[PT Assistant Hours]],NonNurse[[#This Row],[PT Aide Hours]])/NonNurse[[#This Row],[MDS Census]]</f>
        <v>0.21982783357245336</v>
      </c>
      <c r="AA59" s="6">
        <v>0</v>
      </c>
      <c r="AB59" s="6">
        <v>0</v>
      </c>
      <c r="AC59" s="6">
        <v>0.30434782608695654</v>
      </c>
      <c r="AD59" s="6">
        <v>0</v>
      </c>
      <c r="AE59" s="6">
        <v>0</v>
      </c>
      <c r="AF59" s="6">
        <v>0</v>
      </c>
      <c r="AG59" s="6">
        <v>0</v>
      </c>
      <c r="AH59" s="1">
        <v>235456</v>
      </c>
      <c r="AI59">
        <v>5</v>
      </c>
    </row>
    <row r="60" spans="1:35" x14ac:dyDescent="0.25">
      <c r="A60" t="s">
        <v>433</v>
      </c>
      <c r="B60" t="s">
        <v>312</v>
      </c>
      <c r="C60" t="s">
        <v>608</v>
      </c>
      <c r="D60" t="s">
        <v>506</v>
      </c>
      <c r="E60" s="6">
        <v>11.760869565217391</v>
      </c>
      <c r="F60" s="6">
        <v>1.8478260869565217</v>
      </c>
      <c r="G60" s="6">
        <v>0.15217391304347827</v>
      </c>
      <c r="H60" s="6">
        <v>0.33260869565217394</v>
      </c>
      <c r="I60" s="6">
        <v>1.5652173913043479</v>
      </c>
      <c r="J60" s="6">
        <v>0</v>
      </c>
      <c r="K60" s="6">
        <v>0</v>
      </c>
      <c r="L60" s="6">
        <v>6.0543478260869567E-2</v>
      </c>
      <c r="M60" s="6">
        <v>2.776086956521739</v>
      </c>
      <c r="N60" s="6">
        <v>2.5489130434782608</v>
      </c>
      <c r="O60" s="6">
        <f>SUM(NonNurse[[#This Row],[Qualified Social Work Staff Hours]],NonNurse[[#This Row],[Other Social Work Staff Hours]])/NonNurse[[#This Row],[MDS Census]]</f>
        <v>0.45277264325323474</v>
      </c>
      <c r="P60" s="6">
        <v>0</v>
      </c>
      <c r="Q60" s="6">
        <v>0</v>
      </c>
      <c r="R60" s="6">
        <f>SUM(NonNurse[[#This Row],[Qualified Activities Professional Hours]],NonNurse[[#This Row],[Other Activities Professional Hours]])/NonNurse[[#This Row],[MDS Census]]</f>
        <v>0</v>
      </c>
      <c r="S60" s="6">
        <v>8.9181521739130467</v>
      </c>
      <c r="T60" s="6">
        <v>0</v>
      </c>
      <c r="U60" s="6">
        <v>0</v>
      </c>
      <c r="V60" s="6">
        <f>SUM(NonNurse[[#This Row],[Occupational Therapist Hours]],NonNurse[[#This Row],[OT Assistant Hours]],NonNurse[[#This Row],[OT Aide Hours]])/NonNurse[[#This Row],[MDS Census]]</f>
        <v>0.75829020332717223</v>
      </c>
      <c r="W60" s="6">
        <v>0.75576086956521737</v>
      </c>
      <c r="X60" s="6">
        <v>6.9341304347826114</v>
      </c>
      <c r="Y60" s="6">
        <v>0</v>
      </c>
      <c r="Z60" s="6">
        <f>SUM(NonNurse[[#This Row],[Physical Therapist (PT) Hours]],NonNurse[[#This Row],[PT Assistant Hours]],NonNurse[[#This Row],[PT Aide Hours]])/NonNurse[[#This Row],[MDS Census]]</f>
        <v>0.65385397412199653</v>
      </c>
      <c r="AA60" s="6">
        <v>0</v>
      </c>
      <c r="AB60" s="6">
        <v>0</v>
      </c>
      <c r="AC60" s="6">
        <v>0</v>
      </c>
      <c r="AD60" s="6">
        <v>0</v>
      </c>
      <c r="AE60" s="6">
        <v>0</v>
      </c>
      <c r="AF60" s="6">
        <v>0</v>
      </c>
      <c r="AG60" s="6">
        <v>0</v>
      </c>
      <c r="AH60" s="1">
        <v>235585</v>
      </c>
      <c r="AI60">
        <v>5</v>
      </c>
    </row>
    <row r="61" spans="1:35" x14ac:dyDescent="0.25">
      <c r="A61" t="s">
        <v>433</v>
      </c>
      <c r="B61" t="s">
        <v>335</v>
      </c>
      <c r="C61" t="s">
        <v>601</v>
      </c>
      <c r="D61" t="s">
        <v>470</v>
      </c>
      <c r="E61" s="6">
        <v>29.619565217391305</v>
      </c>
      <c r="F61" s="6">
        <v>5.0434782608695654</v>
      </c>
      <c r="G61" s="6">
        <v>0.53913043478260858</v>
      </c>
      <c r="H61" s="6">
        <v>0.2608695652173913</v>
      </c>
      <c r="I61" s="6">
        <v>2.8695652173913042</v>
      </c>
      <c r="J61" s="6">
        <v>0</v>
      </c>
      <c r="K61" s="6">
        <v>0</v>
      </c>
      <c r="L61" s="6">
        <v>1.3986956521739131</v>
      </c>
      <c r="M61" s="6">
        <v>5.6956521739130448</v>
      </c>
      <c r="N61" s="6">
        <v>0</v>
      </c>
      <c r="O61" s="6">
        <f>SUM(NonNurse[[#This Row],[Qualified Social Work Staff Hours]],NonNurse[[#This Row],[Other Social Work Staff Hours]])/NonNurse[[#This Row],[MDS Census]]</f>
        <v>0.19229357798165142</v>
      </c>
      <c r="P61" s="6">
        <v>0</v>
      </c>
      <c r="Q61" s="6">
        <v>5.4271739130434771</v>
      </c>
      <c r="R61" s="6">
        <f>SUM(NonNurse[[#This Row],[Qualified Activities Professional Hours]],NonNurse[[#This Row],[Other Activities Professional Hours]])/NonNurse[[#This Row],[MDS Census]]</f>
        <v>0.1832293577981651</v>
      </c>
      <c r="S61" s="6">
        <v>3.1363043478260866</v>
      </c>
      <c r="T61" s="6">
        <v>3.9969565217391314</v>
      </c>
      <c r="U61" s="6">
        <v>0</v>
      </c>
      <c r="V61" s="6">
        <f>SUM(NonNurse[[#This Row],[Occupational Therapist Hours]],NonNurse[[#This Row],[OT Assistant Hours]],NonNurse[[#This Row],[OT Aide Hours]])/NonNurse[[#This Row],[MDS Census]]</f>
        <v>0.24082935779816517</v>
      </c>
      <c r="W61" s="6">
        <v>2.8383695652173908</v>
      </c>
      <c r="X61" s="6">
        <v>3.0784782608695656</v>
      </c>
      <c r="Y61" s="6">
        <v>0</v>
      </c>
      <c r="Z61" s="6">
        <f>SUM(NonNurse[[#This Row],[Physical Therapist (PT) Hours]],NonNurse[[#This Row],[PT Assistant Hours]],NonNurse[[#This Row],[PT Aide Hours]])/NonNurse[[#This Row],[MDS Census]]</f>
        <v>0.19976146788990823</v>
      </c>
      <c r="AA61" s="6">
        <v>0</v>
      </c>
      <c r="AB61" s="6">
        <v>0</v>
      </c>
      <c r="AC61" s="6">
        <v>0</v>
      </c>
      <c r="AD61" s="6">
        <v>0</v>
      </c>
      <c r="AE61" s="6">
        <v>0</v>
      </c>
      <c r="AF61" s="6">
        <v>0</v>
      </c>
      <c r="AG61" s="6">
        <v>0</v>
      </c>
      <c r="AH61" s="1">
        <v>235614</v>
      </c>
      <c r="AI61">
        <v>5</v>
      </c>
    </row>
    <row r="62" spans="1:35" x14ac:dyDescent="0.25">
      <c r="A62" t="s">
        <v>433</v>
      </c>
      <c r="B62" t="s">
        <v>328</v>
      </c>
      <c r="C62" t="s">
        <v>733</v>
      </c>
      <c r="D62" t="s">
        <v>473</v>
      </c>
      <c r="E62" s="6">
        <v>26.326086956521738</v>
      </c>
      <c r="F62" s="6">
        <v>10.760869565217391</v>
      </c>
      <c r="G62" s="6">
        <v>0.53260869565217395</v>
      </c>
      <c r="H62" s="6">
        <v>0.19565217391304349</v>
      </c>
      <c r="I62" s="6">
        <v>0.52173913043478259</v>
      </c>
      <c r="J62" s="6">
        <v>0</v>
      </c>
      <c r="K62" s="6">
        <v>0</v>
      </c>
      <c r="L62" s="6">
        <v>3.0082608695652171</v>
      </c>
      <c r="M62" s="6">
        <v>0</v>
      </c>
      <c r="N62" s="6">
        <v>0</v>
      </c>
      <c r="O62" s="6">
        <f>SUM(NonNurse[[#This Row],[Qualified Social Work Staff Hours]],NonNurse[[#This Row],[Other Social Work Staff Hours]])/NonNurse[[#This Row],[MDS Census]]</f>
        <v>0</v>
      </c>
      <c r="P62" s="6">
        <v>5.2173913043478262</v>
      </c>
      <c r="Q62" s="6">
        <v>0</v>
      </c>
      <c r="R62" s="6">
        <f>SUM(NonNurse[[#This Row],[Qualified Activities Professional Hours]],NonNurse[[#This Row],[Other Activities Professional Hours]])/NonNurse[[#This Row],[MDS Census]]</f>
        <v>0.19818331957060281</v>
      </c>
      <c r="S62" s="6">
        <v>7.9669565217391325</v>
      </c>
      <c r="T62" s="6">
        <v>6.0898913043478284</v>
      </c>
      <c r="U62" s="6">
        <v>0</v>
      </c>
      <c r="V62" s="6">
        <f>SUM(NonNurse[[#This Row],[Occupational Therapist Hours]],NonNurse[[#This Row],[OT Assistant Hours]],NonNurse[[#This Row],[OT Aide Hours]])/NonNurse[[#This Row],[MDS Census]]</f>
        <v>0.53395127993393909</v>
      </c>
      <c r="W62" s="6">
        <v>4.4788043478260855</v>
      </c>
      <c r="X62" s="6">
        <v>5.7667391304347833</v>
      </c>
      <c r="Y62" s="6">
        <v>1.1847826086956521</v>
      </c>
      <c r="Z62" s="6">
        <f>SUM(NonNurse[[#This Row],[Physical Therapist (PT) Hours]],NonNurse[[#This Row],[PT Assistant Hours]],NonNurse[[#This Row],[PT Aide Hours]])/NonNurse[[#This Row],[MDS Census]]</f>
        <v>0.43418249380677126</v>
      </c>
      <c r="AA62" s="6">
        <v>0</v>
      </c>
      <c r="AB62" s="6">
        <v>0</v>
      </c>
      <c r="AC62" s="6">
        <v>0</v>
      </c>
      <c r="AD62" s="6">
        <v>0</v>
      </c>
      <c r="AE62" s="6">
        <v>0</v>
      </c>
      <c r="AF62" s="6">
        <v>0</v>
      </c>
      <c r="AG62" s="6">
        <v>0</v>
      </c>
      <c r="AH62" s="1">
        <v>235605</v>
      </c>
      <c r="AI62">
        <v>5</v>
      </c>
    </row>
    <row r="63" spans="1:35" x14ac:dyDescent="0.25">
      <c r="A63" t="s">
        <v>433</v>
      </c>
      <c r="B63" t="s">
        <v>106</v>
      </c>
      <c r="C63" t="s">
        <v>647</v>
      </c>
      <c r="D63" t="s">
        <v>497</v>
      </c>
      <c r="E63" s="6">
        <v>118.80434782608695</v>
      </c>
      <c r="F63" s="6">
        <v>5.1304347826086953</v>
      </c>
      <c r="G63" s="6">
        <v>0</v>
      </c>
      <c r="H63" s="6">
        <v>0</v>
      </c>
      <c r="I63" s="6">
        <v>9.9565217391304355</v>
      </c>
      <c r="J63" s="6">
        <v>0</v>
      </c>
      <c r="K63" s="6">
        <v>0</v>
      </c>
      <c r="L63" s="6">
        <v>1.4369565217391302</v>
      </c>
      <c r="M63" s="6">
        <v>13.5</v>
      </c>
      <c r="N63" s="6">
        <v>0.37771739130434784</v>
      </c>
      <c r="O63" s="6">
        <f>SUM(NonNurse[[#This Row],[Qualified Social Work Staff Hours]],NonNurse[[#This Row],[Other Social Work Staff Hours]])/NonNurse[[#This Row],[MDS Census]]</f>
        <v>0.11681152790484904</v>
      </c>
      <c r="P63" s="6">
        <v>5.2581521739130439</v>
      </c>
      <c r="Q63" s="6">
        <v>14.902173913043478</v>
      </c>
      <c r="R63" s="6">
        <f>SUM(NonNurse[[#This Row],[Qualified Activities Professional Hours]],NonNurse[[#This Row],[Other Activities Professional Hours]])/NonNurse[[#This Row],[MDS Census]]</f>
        <v>0.1696935041171089</v>
      </c>
      <c r="S63" s="6">
        <v>5.2217391304347824</v>
      </c>
      <c r="T63" s="6">
        <v>4.0795652173913046</v>
      </c>
      <c r="U63" s="6">
        <v>0</v>
      </c>
      <c r="V63" s="6">
        <f>SUM(NonNurse[[#This Row],[Occupational Therapist Hours]],NonNurse[[#This Row],[OT Assistant Hours]],NonNurse[[#This Row],[OT Aide Hours]])/NonNurse[[#This Row],[MDS Census]]</f>
        <v>7.8290942360475749E-2</v>
      </c>
      <c r="W63" s="6">
        <v>5.202934782608696</v>
      </c>
      <c r="X63" s="6">
        <v>6.7452173913043456</v>
      </c>
      <c r="Y63" s="6">
        <v>0</v>
      </c>
      <c r="Z63" s="6">
        <f>SUM(NonNurse[[#This Row],[Physical Therapist (PT) Hours]],NonNurse[[#This Row],[PT Assistant Hours]],NonNurse[[#This Row],[PT Aide Hours]])/NonNurse[[#This Row],[MDS Census]]</f>
        <v>0.10056999085086915</v>
      </c>
      <c r="AA63" s="6">
        <v>0</v>
      </c>
      <c r="AB63" s="6">
        <v>0</v>
      </c>
      <c r="AC63" s="6">
        <v>0</v>
      </c>
      <c r="AD63" s="6">
        <v>0</v>
      </c>
      <c r="AE63" s="6">
        <v>0</v>
      </c>
      <c r="AF63" s="6">
        <v>0</v>
      </c>
      <c r="AG63" s="6">
        <v>0.84945652173913044</v>
      </c>
      <c r="AH63" s="1">
        <v>235256</v>
      </c>
      <c r="AI63">
        <v>5</v>
      </c>
    </row>
    <row r="64" spans="1:35" x14ac:dyDescent="0.25">
      <c r="A64" t="s">
        <v>433</v>
      </c>
      <c r="B64" t="s">
        <v>404</v>
      </c>
      <c r="C64" t="s">
        <v>5</v>
      </c>
      <c r="D64" t="s">
        <v>530</v>
      </c>
      <c r="E64" s="6">
        <v>62.369565217391305</v>
      </c>
      <c r="F64" s="6">
        <v>4.8695652173913047</v>
      </c>
      <c r="G64" s="6">
        <v>3.3560869565217359</v>
      </c>
      <c r="H64" s="6">
        <v>2.8932608695652156</v>
      </c>
      <c r="I64" s="6">
        <v>4.0108695652173916</v>
      </c>
      <c r="J64" s="6">
        <v>0</v>
      </c>
      <c r="K64" s="6">
        <v>4.9494565217391262</v>
      </c>
      <c r="L64" s="6">
        <v>2.1261956521739127</v>
      </c>
      <c r="M64" s="6">
        <v>3.3171739130434745</v>
      </c>
      <c r="N64" s="6">
        <v>0</v>
      </c>
      <c r="O64" s="6">
        <f>SUM(NonNurse[[#This Row],[Qualified Social Work Staff Hours]],NonNurse[[#This Row],[Other Social Work Staff Hours]])/NonNurse[[#This Row],[MDS Census]]</f>
        <v>5.3185779017079063E-2</v>
      </c>
      <c r="P64" s="6">
        <v>0</v>
      </c>
      <c r="Q64" s="6">
        <v>27.18739130434783</v>
      </c>
      <c r="R64" s="6">
        <f>SUM(NonNurse[[#This Row],[Qualified Activities Professional Hours]],NonNurse[[#This Row],[Other Activities Professional Hours]])/NonNurse[[#This Row],[MDS Census]]</f>
        <v>0.4359079818752179</v>
      </c>
      <c r="S64" s="6">
        <v>3.9222826086956526</v>
      </c>
      <c r="T64" s="6">
        <v>0.83760869565217388</v>
      </c>
      <c r="U64" s="6">
        <v>0</v>
      </c>
      <c r="V64" s="6">
        <f>SUM(NonNurse[[#This Row],[Occupational Therapist Hours]],NonNurse[[#This Row],[OT Assistant Hours]],NonNurse[[#This Row],[OT Aide Hours]])/NonNurse[[#This Row],[MDS Census]]</f>
        <v>7.6317532241199026E-2</v>
      </c>
      <c r="W64" s="6">
        <v>2.6022826086956532</v>
      </c>
      <c r="X64" s="6">
        <v>1.796195652173914</v>
      </c>
      <c r="Y64" s="6">
        <v>0</v>
      </c>
      <c r="Z64" s="6">
        <f>SUM(NonNurse[[#This Row],[Physical Therapist (PT) Hours]],NonNurse[[#This Row],[PT Assistant Hours]],NonNurse[[#This Row],[PT Aide Hours]])/NonNurse[[#This Row],[MDS Census]]</f>
        <v>7.0522830254444085E-2</v>
      </c>
      <c r="AA64" s="6">
        <v>0</v>
      </c>
      <c r="AB64" s="6">
        <v>6.0326086956521738</v>
      </c>
      <c r="AC64" s="6">
        <v>0</v>
      </c>
      <c r="AD64" s="6">
        <v>0</v>
      </c>
      <c r="AE64" s="6">
        <v>0</v>
      </c>
      <c r="AF64" s="6">
        <v>0</v>
      </c>
      <c r="AG64" s="6">
        <v>9.1847826086956519E-2</v>
      </c>
      <c r="AH64" s="1">
        <v>235724</v>
      </c>
      <c r="AI64">
        <v>5</v>
      </c>
    </row>
    <row r="65" spans="1:35" x14ac:dyDescent="0.25">
      <c r="A65" t="s">
        <v>433</v>
      </c>
      <c r="B65" t="s">
        <v>58</v>
      </c>
      <c r="C65" t="s">
        <v>578</v>
      </c>
      <c r="D65" t="s">
        <v>509</v>
      </c>
      <c r="E65" s="6">
        <v>101.43478260869566</v>
      </c>
      <c r="F65" s="6">
        <v>4.8695652173913047</v>
      </c>
      <c r="G65" s="6">
        <v>0.65217391304347827</v>
      </c>
      <c r="H65" s="6">
        <v>0.68206521739130432</v>
      </c>
      <c r="I65" s="6">
        <v>9.8913043478260878</v>
      </c>
      <c r="J65" s="6">
        <v>0</v>
      </c>
      <c r="K65" s="6">
        <v>0</v>
      </c>
      <c r="L65" s="6">
        <v>3.3316304347826078</v>
      </c>
      <c r="M65" s="6">
        <v>10.635869565217391</v>
      </c>
      <c r="N65" s="6">
        <v>0</v>
      </c>
      <c r="O65" s="6">
        <f>SUM(NonNurse[[#This Row],[Qualified Social Work Staff Hours]],NonNurse[[#This Row],[Other Social Work Staff Hours]])/NonNurse[[#This Row],[MDS Census]]</f>
        <v>0.10485426489498499</v>
      </c>
      <c r="P65" s="6">
        <v>5.0896739130434785</v>
      </c>
      <c r="Q65" s="6">
        <v>16.923913043478262</v>
      </c>
      <c r="R65" s="6">
        <f>SUM(NonNurse[[#This Row],[Qualified Activities Professional Hours]],NonNurse[[#This Row],[Other Activities Professional Hours]])/NonNurse[[#This Row],[MDS Census]]</f>
        <v>0.21702207458208317</v>
      </c>
      <c r="S65" s="6">
        <v>5.71173913043478</v>
      </c>
      <c r="T65" s="6">
        <v>4.3777173913043468</v>
      </c>
      <c r="U65" s="6">
        <v>0</v>
      </c>
      <c r="V65" s="6">
        <f>SUM(NonNurse[[#This Row],[Occupational Therapist Hours]],NonNurse[[#This Row],[OT Assistant Hours]],NonNurse[[#This Row],[OT Aide Hours]])/NonNurse[[#This Row],[MDS Census]]</f>
        <v>9.9467423917702483E-2</v>
      </c>
      <c r="W65" s="6">
        <v>4.5999999999999996</v>
      </c>
      <c r="X65" s="6">
        <v>6.9538043478260869</v>
      </c>
      <c r="Y65" s="6">
        <v>0</v>
      </c>
      <c r="Z65" s="6">
        <f>SUM(NonNurse[[#This Row],[Physical Therapist (PT) Hours]],NonNurse[[#This Row],[PT Assistant Hours]],NonNurse[[#This Row],[PT Aide Hours]])/NonNurse[[#This Row],[MDS Census]]</f>
        <v>0.11390377196742392</v>
      </c>
      <c r="AA65" s="6">
        <v>0</v>
      </c>
      <c r="AB65" s="6">
        <v>0</v>
      </c>
      <c r="AC65" s="6">
        <v>0</v>
      </c>
      <c r="AD65" s="6">
        <v>0</v>
      </c>
      <c r="AE65" s="6">
        <v>0</v>
      </c>
      <c r="AF65" s="6">
        <v>0</v>
      </c>
      <c r="AG65" s="6">
        <v>0</v>
      </c>
      <c r="AH65" s="1">
        <v>235123</v>
      </c>
      <c r="AI65">
        <v>5</v>
      </c>
    </row>
    <row r="66" spans="1:35" x14ac:dyDescent="0.25">
      <c r="A66" t="s">
        <v>433</v>
      </c>
      <c r="B66" t="s">
        <v>295</v>
      </c>
      <c r="C66" t="s">
        <v>722</v>
      </c>
      <c r="D66" t="s">
        <v>530</v>
      </c>
      <c r="E66" s="6">
        <v>71.706521739130437</v>
      </c>
      <c r="F66" s="6">
        <v>9.7010869565217384</v>
      </c>
      <c r="G66" s="6">
        <v>2.1739130434782608E-2</v>
      </c>
      <c r="H66" s="6">
        <v>0.19565217391304349</v>
      </c>
      <c r="I66" s="6">
        <v>6.4565217391304346</v>
      </c>
      <c r="J66" s="6">
        <v>0</v>
      </c>
      <c r="K66" s="6">
        <v>0</v>
      </c>
      <c r="L66" s="6">
        <v>1.5653260869565215</v>
      </c>
      <c r="M66" s="6">
        <v>5.7910869565217391</v>
      </c>
      <c r="N66" s="6">
        <v>0</v>
      </c>
      <c r="O66" s="6">
        <f>SUM(NonNurse[[#This Row],[Qualified Social Work Staff Hours]],NonNurse[[#This Row],[Other Social Work Staff Hours]])/NonNurse[[#This Row],[MDS Census]]</f>
        <v>8.0760951947855084E-2</v>
      </c>
      <c r="P66" s="6">
        <v>3.714673913043478</v>
      </c>
      <c r="Q66" s="6">
        <v>19.849021739130425</v>
      </c>
      <c r="R66" s="6">
        <f>SUM(NonNurse[[#This Row],[Qualified Activities Professional Hours]],NonNurse[[#This Row],[Other Activities Professional Hours]])/NonNurse[[#This Row],[MDS Census]]</f>
        <v>0.32861300591177789</v>
      </c>
      <c r="S66" s="6">
        <v>5.0960869565217397</v>
      </c>
      <c r="T66" s="6">
        <v>2.8995652173913045</v>
      </c>
      <c r="U66" s="6">
        <v>0</v>
      </c>
      <c r="V66" s="6">
        <f>SUM(NonNurse[[#This Row],[Occupational Therapist Hours]],NonNurse[[#This Row],[OT Assistant Hours]],NonNurse[[#This Row],[OT Aide Hours]])/NonNurse[[#This Row],[MDS Census]]</f>
        <v>0.11150522964984083</v>
      </c>
      <c r="W66" s="6">
        <v>2.5726086956521725</v>
      </c>
      <c r="X66" s="6">
        <v>5.9896739130434806</v>
      </c>
      <c r="Y66" s="6">
        <v>2.7282608695652173</v>
      </c>
      <c r="Z66" s="6">
        <f>SUM(NonNurse[[#This Row],[Physical Therapist (PT) Hours]],NonNurse[[#This Row],[PT Assistant Hours]],NonNurse[[#This Row],[PT Aide Hours]])/NonNurse[[#This Row],[MDS Census]]</f>
        <v>0.15745490374412613</v>
      </c>
      <c r="AA66" s="6">
        <v>0</v>
      </c>
      <c r="AB66" s="6">
        <v>0</v>
      </c>
      <c r="AC66" s="6">
        <v>0</v>
      </c>
      <c r="AD66" s="6">
        <v>13.096195652173908</v>
      </c>
      <c r="AE66" s="6">
        <v>0</v>
      </c>
      <c r="AF66" s="6">
        <v>0</v>
      </c>
      <c r="AG66" s="6">
        <v>0</v>
      </c>
      <c r="AH66" s="1">
        <v>235554</v>
      </c>
      <c r="AI66">
        <v>5</v>
      </c>
    </row>
    <row r="67" spans="1:35" x14ac:dyDescent="0.25">
      <c r="A67" t="s">
        <v>433</v>
      </c>
      <c r="B67" t="s">
        <v>25</v>
      </c>
      <c r="C67" t="s">
        <v>596</v>
      </c>
      <c r="D67" t="s">
        <v>497</v>
      </c>
      <c r="E67" s="6">
        <v>125.33695652173913</v>
      </c>
      <c r="F67" s="6">
        <v>4.9891304347826084</v>
      </c>
      <c r="G67" s="6">
        <v>0.35326086956521741</v>
      </c>
      <c r="H67" s="6">
        <v>0.56521739130434778</v>
      </c>
      <c r="I67" s="6">
        <v>2.1847826086956523</v>
      </c>
      <c r="J67" s="6">
        <v>0</v>
      </c>
      <c r="K67" s="6">
        <v>0</v>
      </c>
      <c r="L67" s="6">
        <v>15.940978260869562</v>
      </c>
      <c r="M67" s="6">
        <v>11.027173913043478</v>
      </c>
      <c r="N67" s="6">
        <v>5.6717391304347835</v>
      </c>
      <c r="O67" s="6">
        <f>SUM(NonNurse[[#This Row],[Qualified Social Work Staff Hours]],NonNurse[[#This Row],[Other Social Work Staff Hours]])/NonNurse[[#This Row],[MDS Census]]</f>
        <v>0.13323215679472727</v>
      </c>
      <c r="P67" s="6">
        <v>4.8804347826086953</v>
      </c>
      <c r="Q67" s="6">
        <v>71.026304347826084</v>
      </c>
      <c r="R67" s="6">
        <f>SUM(NonNurse[[#This Row],[Qualified Activities Professional Hours]],NonNurse[[#This Row],[Other Activities Professional Hours]])/NonNurse[[#This Row],[MDS Census]]</f>
        <v>0.60562136848495352</v>
      </c>
      <c r="S67" s="6">
        <v>34.846413043478272</v>
      </c>
      <c r="T67" s="6">
        <v>0</v>
      </c>
      <c r="U67" s="6">
        <v>0</v>
      </c>
      <c r="V67" s="6">
        <f>SUM(NonNurse[[#This Row],[Occupational Therapist Hours]],NonNurse[[#This Row],[OT Assistant Hours]],NonNurse[[#This Row],[OT Aide Hours]])/NonNurse[[#This Row],[MDS Census]]</f>
        <v>0.27802185413233899</v>
      </c>
      <c r="W67" s="6">
        <v>28.55913043478261</v>
      </c>
      <c r="X67" s="6">
        <v>0</v>
      </c>
      <c r="Y67" s="6">
        <v>0</v>
      </c>
      <c r="Z67" s="6">
        <f>SUM(NonNurse[[#This Row],[Physical Therapist (PT) Hours]],NonNurse[[#This Row],[PT Assistant Hours]],NonNurse[[#This Row],[PT Aide Hours]])/NonNurse[[#This Row],[MDS Census]]</f>
        <v>0.22785881536727084</v>
      </c>
      <c r="AA67" s="6">
        <v>0</v>
      </c>
      <c r="AB67" s="6">
        <v>0</v>
      </c>
      <c r="AC67" s="6">
        <v>0</v>
      </c>
      <c r="AD67" s="6">
        <v>0</v>
      </c>
      <c r="AE67" s="6">
        <v>0</v>
      </c>
      <c r="AF67" s="6">
        <v>0</v>
      </c>
      <c r="AG67" s="6">
        <v>0</v>
      </c>
      <c r="AH67" s="1">
        <v>235027</v>
      </c>
      <c r="AI67">
        <v>5</v>
      </c>
    </row>
    <row r="68" spans="1:35" x14ac:dyDescent="0.25">
      <c r="A68" t="s">
        <v>433</v>
      </c>
      <c r="B68" t="s">
        <v>155</v>
      </c>
      <c r="C68" t="s">
        <v>601</v>
      </c>
      <c r="D68" t="s">
        <v>470</v>
      </c>
      <c r="E68" s="6">
        <v>80.358695652173907</v>
      </c>
      <c r="F68" s="6">
        <v>5.5706521739130439</v>
      </c>
      <c r="G68" s="6">
        <v>0.13043478260869565</v>
      </c>
      <c r="H68" s="6">
        <v>0</v>
      </c>
      <c r="I68" s="6">
        <v>2.5434782608695654</v>
      </c>
      <c r="J68" s="6">
        <v>0</v>
      </c>
      <c r="K68" s="6">
        <v>0</v>
      </c>
      <c r="L68" s="6">
        <v>1.7508695652173911</v>
      </c>
      <c r="M68" s="6">
        <v>15.850543478260869</v>
      </c>
      <c r="N68" s="6">
        <v>0</v>
      </c>
      <c r="O68" s="6">
        <f>SUM(NonNurse[[#This Row],[Qualified Social Work Staff Hours]],NonNurse[[#This Row],[Other Social Work Staff Hours]])/NonNurse[[#This Row],[MDS Census]]</f>
        <v>0.19724739618558096</v>
      </c>
      <c r="P68" s="6">
        <v>10.752717391304348</v>
      </c>
      <c r="Q68" s="6">
        <v>12.516304347826088</v>
      </c>
      <c r="R68" s="6">
        <f>SUM(NonNurse[[#This Row],[Qualified Activities Professional Hours]],NonNurse[[#This Row],[Other Activities Professional Hours]])/NonNurse[[#This Row],[MDS Census]]</f>
        <v>0.28956445286081434</v>
      </c>
      <c r="S68" s="6">
        <v>2.6695652173913049</v>
      </c>
      <c r="T68" s="6">
        <v>4.5327173913043479</v>
      </c>
      <c r="U68" s="6">
        <v>0</v>
      </c>
      <c r="V68" s="6">
        <f>SUM(NonNurse[[#This Row],[Occupational Therapist Hours]],NonNurse[[#This Row],[OT Assistant Hours]],NonNurse[[#This Row],[OT Aide Hours]])/NonNurse[[#This Row],[MDS Census]]</f>
        <v>8.9626673880697963E-2</v>
      </c>
      <c r="W68" s="6">
        <v>4.3129347826086954</v>
      </c>
      <c r="X68" s="6">
        <v>0.51989130434782604</v>
      </c>
      <c r="Y68" s="6">
        <v>0.39130434782608697</v>
      </c>
      <c r="Z68" s="6">
        <f>SUM(NonNurse[[#This Row],[Physical Therapist (PT) Hours]],NonNurse[[#This Row],[PT Assistant Hours]],NonNurse[[#This Row],[PT Aide Hours]])/NonNurse[[#This Row],[MDS Census]]</f>
        <v>6.5010144731502781E-2</v>
      </c>
      <c r="AA68" s="6">
        <v>0</v>
      </c>
      <c r="AB68" s="6">
        <v>0</v>
      </c>
      <c r="AC68" s="6">
        <v>0</v>
      </c>
      <c r="AD68" s="6">
        <v>0</v>
      </c>
      <c r="AE68" s="6">
        <v>0</v>
      </c>
      <c r="AF68" s="6">
        <v>0</v>
      </c>
      <c r="AG68" s="6">
        <v>0</v>
      </c>
      <c r="AH68" s="1">
        <v>235339</v>
      </c>
      <c r="AI68">
        <v>5</v>
      </c>
    </row>
    <row r="69" spans="1:35" x14ac:dyDescent="0.25">
      <c r="A69" t="s">
        <v>433</v>
      </c>
      <c r="B69" t="s">
        <v>113</v>
      </c>
      <c r="C69" t="s">
        <v>639</v>
      </c>
      <c r="D69" t="s">
        <v>524</v>
      </c>
      <c r="E69" s="6">
        <v>81.391304347826093</v>
      </c>
      <c r="F69" s="6">
        <v>5.2173913043478262</v>
      </c>
      <c r="G69" s="6">
        <v>0.56521739130434778</v>
      </c>
      <c r="H69" s="6">
        <v>0.34782608695652173</v>
      </c>
      <c r="I69" s="6">
        <v>4.6847826086956523</v>
      </c>
      <c r="J69" s="6">
        <v>0</v>
      </c>
      <c r="K69" s="6">
        <v>0</v>
      </c>
      <c r="L69" s="6">
        <v>1.433369565217391</v>
      </c>
      <c r="M69" s="6">
        <v>5.4782608695652177</v>
      </c>
      <c r="N69" s="6">
        <v>0</v>
      </c>
      <c r="O69" s="6">
        <f>SUM(NonNurse[[#This Row],[Qualified Social Work Staff Hours]],NonNurse[[#This Row],[Other Social Work Staff Hours]])/NonNurse[[#This Row],[MDS Census]]</f>
        <v>6.7307692307692304E-2</v>
      </c>
      <c r="P69" s="6">
        <v>5.1304347826086953</v>
      </c>
      <c r="Q69" s="6">
        <v>10.597717391304354</v>
      </c>
      <c r="R69" s="6">
        <f>SUM(NonNurse[[#This Row],[Qualified Activities Professional Hours]],NonNurse[[#This Row],[Other Activities Professional Hours]])/NonNurse[[#This Row],[MDS Census]]</f>
        <v>0.19324118589743594</v>
      </c>
      <c r="S69" s="6">
        <v>1.9045652173913041</v>
      </c>
      <c r="T69" s="6">
        <v>3.2116304347826077</v>
      </c>
      <c r="U69" s="6">
        <v>0</v>
      </c>
      <c r="V69" s="6">
        <f>SUM(NonNurse[[#This Row],[Occupational Therapist Hours]],NonNurse[[#This Row],[OT Assistant Hours]],NonNurse[[#This Row],[OT Aide Hours]])/NonNurse[[#This Row],[MDS Census]]</f>
        <v>6.2859241452991432E-2</v>
      </c>
      <c r="W69" s="6">
        <v>0.97641304347826119</v>
      </c>
      <c r="X69" s="6">
        <v>6.8653260869565216</v>
      </c>
      <c r="Y69" s="6">
        <v>0</v>
      </c>
      <c r="Z69" s="6">
        <f>SUM(NonNurse[[#This Row],[Physical Therapist (PT) Hours]],NonNurse[[#This Row],[PT Assistant Hours]],NonNurse[[#This Row],[PT Aide Hours]])/NonNurse[[#This Row],[MDS Census]]</f>
        <v>9.6346153846153831E-2</v>
      </c>
      <c r="AA69" s="6">
        <v>0</v>
      </c>
      <c r="AB69" s="6">
        <v>0</v>
      </c>
      <c r="AC69" s="6">
        <v>0</v>
      </c>
      <c r="AD69" s="6">
        <v>0</v>
      </c>
      <c r="AE69" s="6">
        <v>0</v>
      </c>
      <c r="AF69" s="6">
        <v>0</v>
      </c>
      <c r="AG69" s="6">
        <v>0</v>
      </c>
      <c r="AH69" s="1">
        <v>235264</v>
      </c>
      <c r="AI69">
        <v>5</v>
      </c>
    </row>
    <row r="70" spans="1:35" x14ac:dyDescent="0.25">
      <c r="A70" t="s">
        <v>433</v>
      </c>
      <c r="B70" t="s">
        <v>96</v>
      </c>
      <c r="C70" t="s">
        <v>645</v>
      </c>
      <c r="D70" t="s">
        <v>493</v>
      </c>
      <c r="E70" s="6">
        <v>131.08695652173913</v>
      </c>
      <c r="F70" s="6">
        <v>3.1304347826086958</v>
      </c>
      <c r="G70" s="6">
        <v>0.85641304347826075</v>
      </c>
      <c r="H70" s="6">
        <v>0.79076086956521741</v>
      </c>
      <c r="I70" s="6">
        <v>9.945652173913043</v>
      </c>
      <c r="J70" s="6">
        <v>0</v>
      </c>
      <c r="K70" s="6">
        <v>0</v>
      </c>
      <c r="L70" s="6">
        <v>14.224130434782611</v>
      </c>
      <c r="M70" s="6">
        <v>10.695652173913043</v>
      </c>
      <c r="N70" s="6">
        <v>5.2173913043478262</v>
      </c>
      <c r="O70" s="6">
        <f>SUM(NonNurse[[#This Row],[Qualified Social Work Staff Hours]],NonNurse[[#This Row],[Other Social Work Staff Hours]])/NonNurse[[#This Row],[MDS Census]]</f>
        <v>0.12139303482587065</v>
      </c>
      <c r="P70" s="6">
        <v>4.7826086956521738</v>
      </c>
      <c r="Q70" s="6">
        <v>18.500326086956523</v>
      </c>
      <c r="R70" s="6">
        <f>SUM(NonNurse[[#This Row],[Qualified Activities Professional Hours]],NonNurse[[#This Row],[Other Activities Professional Hours]])/NonNurse[[#This Row],[MDS Census]]</f>
        <v>0.17761442786069656</v>
      </c>
      <c r="S70" s="6">
        <v>17.089347826086964</v>
      </c>
      <c r="T70" s="6">
        <v>12.595326086956527</v>
      </c>
      <c r="U70" s="6">
        <v>0</v>
      </c>
      <c r="V70" s="6">
        <f>SUM(NonNurse[[#This Row],[Occupational Therapist Hours]],NonNurse[[#This Row],[OT Assistant Hours]],NonNurse[[#This Row],[OT Aide Hours]])/NonNurse[[#This Row],[MDS Census]]</f>
        <v>0.226450248756219</v>
      </c>
      <c r="W70" s="6">
        <v>11.306195652173914</v>
      </c>
      <c r="X70" s="6">
        <v>21.045543478260868</v>
      </c>
      <c r="Y70" s="6">
        <v>0</v>
      </c>
      <c r="Z70" s="6">
        <f>SUM(NonNurse[[#This Row],[Physical Therapist (PT) Hours]],NonNurse[[#This Row],[PT Assistant Hours]],NonNurse[[#This Row],[PT Aide Hours]])/NonNurse[[#This Row],[MDS Census]]</f>
        <v>0.24679601990049749</v>
      </c>
      <c r="AA70" s="6">
        <v>0</v>
      </c>
      <c r="AB70" s="6">
        <v>0</v>
      </c>
      <c r="AC70" s="6">
        <v>0</v>
      </c>
      <c r="AD70" s="6">
        <v>0</v>
      </c>
      <c r="AE70" s="6">
        <v>0</v>
      </c>
      <c r="AF70" s="6">
        <v>0</v>
      </c>
      <c r="AG70" s="6">
        <v>0</v>
      </c>
      <c r="AH70" s="1">
        <v>235238</v>
      </c>
      <c r="AI70">
        <v>5</v>
      </c>
    </row>
    <row r="71" spans="1:35" x14ac:dyDescent="0.25">
      <c r="A71" t="s">
        <v>433</v>
      </c>
      <c r="B71" t="s">
        <v>4</v>
      </c>
      <c r="C71" t="s">
        <v>660</v>
      </c>
      <c r="D71" t="s">
        <v>501</v>
      </c>
      <c r="E71" s="6">
        <v>129.43478260869566</v>
      </c>
      <c r="F71" s="6">
        <v>49.344891304347819</v>
      </c>
      <c r="G71" s="6">
        <v>0</v>
      </c>
      <c r="H71" s="6">
        <v>0</v>
      </c>
      <c r="I71" s="6">
        <v>11.608695652173912</v>
      </c>
      <c r="J71" s="6">
        <v>0</v>
      </c>
      <c r="K71" s="6">
        <v>0</v>
      </c>
      <c r="L71" s="6">
        <v>6.2331521739130435</v>
      </c>
      <c r="M71" s="6">
        <v>0.9391304347826086</v>
      </c>
      <c r="N71" s="6">
        <v>0.19565217391304349</v>
      </c>
      <c r="O71" s="6">
        <f>SUM(NonNurse[[#This Row],[Qualified Social Work Staff Hours]],NonNurse[[#This Row],[Other Social Work Staff Hours]])/NonNurse[[#This Row],[MDS Census]]</f>
        <v>8.7672153174336576E-3</v>
      </c>
      <c r="P71" s="6">
        <v>0</v>
      </c>
      <c r="Q71" s="6">
        <v>0</v>
      </c>
      <c r="R71" s="6">
        <f>SUM(NonNurse[[#This Row],[Qualified Activities Professional Hours]],NonNurse[[#This Row],[Other Activities Professional Hours]])/NonNurse[[#This Row],[MDS Census]]</f>
        <v>0</v>
      </c>
      <c r="S71" s="6">
        <v>16.393369565217384</v>
      </c>
      <c r="T71" s="6">
        <v>24.810760869565218</v>
      </c>
      <c r="U71" s="6">
        <v>0</v>
      </c>
      <c r="V71" s="6">
        <f>SUM(NonNurse[[#This Row],[Occupational Therapist Hours]],NonNurse[[#This Row],[OT Assistant Hours]],NonNurse[[#This Row],[OT Aide Hours]])/NonNurse[[#This Row],[MDS Census]]</f>
        <v>0.31833893181054745</v>
      </c>
      <c r="W71" s="6">
        <v>17.86652173913043</v>
      </c>
      <c r="X71" s="6">
        <v>30.60467391304347</v>
      </c>
      <c r="Y71" s="6">
        <v>0</v>
      </c>
      <c r="Z71" s="6">
        <f>SUM(NonNurse[[#This Row],[Physical Therapist (PT) Hours]],NonNurse[[#This Row],[PT Assistant Hours]],NonNurse[[#This Row],[PT Aide Hours]])/NonNurse[[#This Row],[MDS Census]]</f>
        <v>0.37448354047699017</v>
      </c>
      <c r="AA71" s="6">
        <v>0</v>
      </c>
      <c r="AB71" s="6">
        <v>17.880434782608695</v>
      </c>
      <c r="AC71" s="6">
        <v>0</v>
      </c>
      <c r="AD71" s="6">
        <v>0</v>
      </c>
      <c r="AE71" s="6">
        <v>0</v>
      </c>
      <c r="AF71" s="6">
        <v>0</v>
      </c>
      <c r="AG71" s="6">
        <v>0</v>
      </c>
      <c r="AH71" s="1">
        <v>235582</v>
      </c>
      <c r="AI71">
        <v>5</v>
      </c>
    </row>
    <row r="72" spans="1:35" x14ac:dyDescent="0.25">
      <c r="A72" t="s">
        <v>433</v>
      </c>
      <c r="B72" t="s">
        <v>39</v>
      </c>
      <c r="C72" t="s">
        <v>573</v>
      </c>
      <c r="D72" t="s">
        <v>462</v>
      </c>
      <c r="E72" s="6">
        <v>72.673913043478265</v>
      </c>
      <c r="F72" s="6">
        <v>5.1304347826086953</v>
      </c>
      <c r="G72" s="6">
        <v>0.34239130434782611</v>
      </c>
      <c r="H72" s="6">
        <v>0.32608695652173914</v>
      </c>
      <c r="I72" s="6">
        <v>5.7391304347826084</v>
      </c>
      <c r="J72" s="6">
        <v>0</v>
      </c>
      <c r="K72" s="6">
        <v>0.3641304347826087</v>
      </c>
      <c r="L72" s="6">
        <v>1.7958695652173911</v>
      </c>
      <c r="M72" s="6">
        <v>9.7907608695652169</v>
      </c>
      <c r="N72" s="6">
        <v>0</v>
      </c>
      <c r="O72" s="6">
        <f>SUM(NonNurse[[#This Row],[Qualified Social Work Staff Hours]],NonNurse[[#This Row],[Other Social Work Staff Hours]])/NonNurse[[#This Row],[MDS Census]]</f>
        <v>0.13472180676039483</v>
      </c>
      <c r="P72" s="6">
        <v>4.9565217391304346</v>
      </c>
      <c r="Q72" s="6">
        <v>7.5815217391304346</v>
      </c>
      <c r="R72" s="6">
        <f>SUM(NonNurse[[#This Row],[Qualified Activities Professional Hours]],NonNurse[[#This Row],[Other Activities Professional Hours]])/NonNurse[[#This Row],[MDS Census]]</f>
        <v>0.1725246784325456</v>
      </c>
      <c r="S72" s="6">
        <v>5.5405434782608687</v>
      </c>
      <c r="T72" s="6">
        <v>2.4322826086956524</v>
      </c>
      <c r="U72" s="6">
        <v>0</v>
      </c>
      <c r="V72" s="6">
        <f>SUM(NonNurse[[#This Row],[Occupational Therapist Hours]],NonNurse[[#This Row],[OT Assistant Hours]],NonNurse[[#This Row],[OT Aide Hours]])/NonNurse[[#This Row],[MDS Census]]</f>
        <v>0.10970685013460962</v>
      </c>
      <c r="W72" s="6">
        <v>4.6258695652173918</v>
      </c>
      <c r="X72" s="6">
        <v>3.2052173913043474</v>
      </c>
      <c r="Y72" s="6">
        <v>0</v>
      </c>
      <c r="Z72" s="6">
        <f>SUM(NonNurse[[#This Row],[Physical Therapist (PT) Hours]],NonNurse[[#This Row],[PT Assistant Hours]],NonNurse[[#This Row],[PT Aide Hours]])/NonNurse[[#This Row],[MDS Census]]</f>
        <v>0.10775650613221656</v>
      </c>
      <c r="AA72" s="6">
        <v>0</v>
      </c>
      <c r="AB72" s="6">
        <v>0</v>
      </c>
      <c r="AC72" s="6">
        <v>0</v>
      </c>
      <c r="AD72" s="6">
        <v>0</v>
      </c>
      <c r="AE72" s="6">
        <v>0</v>
      </c>
      <c r="AF72" s="6">
        <v>0</v>
      </c>
      <c r="AG72" s="6">
        <v>0.21739130434782608</v>
      </c>
      <c r="AH72" s="1">
        <v>235054</v>
      </c>
      <c r="AI72">
        <v>5</v>
      </c>
    </row>
    <row r="73" spans="1:35" x14ac:dyDescent="0.25">
      <c r="A73" t="s">
        <v>433</v>
      </c>
      <c r="B73" t="s">
        <v>216</v>
      </c>
      <c r="C73" t="s">
        <v>629</v>
      </c>
      <c r="D73" t="s">
        <v>474</v>
      </c>
      <c r="E73" s="6">
        <v>2.6413043478260869</v>
      </c>
      <c r="F73" s="6">
        <v>0.69565217391304346</v>
      </c>
      <c r="G73" s="6">
        <v>8.6956521739130432E-2</v>
      </c>
      <c r="H73" s="6">
        <v>0</v>
      </c>
      <c r="I73" s="6">
        <v>0.60869565217391308</v>
      </c>
      <c r="J73" s="6">
        <v>0</v>
      </c>
      <c r="K73" s="6">
        <v>0.11956521739130435</v>
      </c>
      <c r="L73" s="6">
        <v>0</v>
      </c>
      <c r="M73" s="6">
        <v>0.60869565217391308</v>
      </c>
      <c r="N73" s="6">
        <v>0</v>
      </c>
      <c r="O73" s="6">
        <f>SUM(NonNurse[[#This Row],[Qualified Social Work Staff Hours]],NonNurse[[#This Row],[Other Social Work Staff Hours]])/NonNurse[[#This Row],[MDS Census]]</f>
        <v>0.23045267489711935</v>
      </c>
      <c r="P73" s="6">
        <v>0.52173913043478259</v>
      </c>
      <c r="Q73" s="6">
        <v>0.52173913043478259</v>
      </c>
      <c r="R73" s="6">
        <f>SUM(NonNurse[[#This Row],[Qualified Activities Professional Hours]],NonNurse[[#This Row],[Other Activities Professional Hours]])/NonNurse[[#This Row],[MDS Census]]</f>
        <v>0.39506172839506171</v>
      </c>
      <c r="S73" s="6">
        <v>5.9130434782608689E-2</v>
      </c>
      <c r="T73" s="6">
        <v>6.9456521739130445E-2</v>
      </c>
      <c r="U73" s="6">
        <v>0</v>
      </c>
      <c r="V73" s="6">
        <f>SUM(NonNurse[[#This Row],[Occupational Therapist Hours]],NonNurse[[#This Row],[OT Assistant Hours]],NonNurse[[#This Row],[OT Aide Hours]])/NonNurse[[#This Row],[MDS Census]]</f>
        <v>4.8683127572016462E-2</v>
      </c>
      <c r="W73" s="6">
        <v>4.5652173913043478E-2</v>
      </c>
      <c r="X73" s="6">
        <v>0</v>
      </c>
      <c r="Y73" s="6">
        <v>0</v>
      </c>
      <c r="Z73" s="6">
        <f>SUM(NonNurse[[#This Row],[Physical Therapist (PT) Hours]],NonNurse[[#This Row],[PT Assistant Hours]],NonNurse[[#This Row],[PT Aide Hours]])/NonNurse[[#This Row],[MDS Census]]</f>
        <v>1.7283950617283952E-2</v>
      </c>
      <c r="AA73" s="6">
        <v>0</v>
      </c>
      <c r="AB73" s="6">
        <v>0</v>
      </c>
      <c r="AC73" s="6">
        <v>0</v>
      </c>
      <c r="AD73" s="6">
        <v>0</v>
      </c>
      <c r="AE73" s="6">
        <v>0</v>
      </c>
      <c r="AF73" s="6">
        <v>0</v>
      </c>
      <c r="AG73" s="6">
        <v>0.18478260869565216</v>
      </c>
      <c r="AH73" s="1">
        <v>235445</v>
      </c>
      <c r="AI73">
        <v>5</v>
      </c>
    </row>
    <row r="74" spans="1:35" x14ac:dyDescent="0.25">
      <c r="A74" t="s">
        <v>433</v>
      </c>
      <c r="B74" t="s">
        <v>14</v>
      </c>
      <c r="C74" t="s">
        <v>545</v>
      </c>
      <c r="D74" t="s">
        <v>479</v>
      </c>
      <c r="E74" s="6">
        <v>49.576086956521742</v>
      </c>
      <c r="F74" s="6">
        <v>5.8641304347826084</v>
      </c>
      <c r="G74" s="6">
        <v>0.56521739130434778</v>
      </c>
      <c r="H74" s="6">
        <v>0</v>
      </c>
      <c r="I74" s="6">
        <v>2.3260869565217392</v>
      </c>
      <c r="J74" s="6">
        <v>0</v>
      </c>
      <c r="K74" s="6">
        <v>0</v>
      </c>
      <c r="L74" s="6">
        <v>0.36293478260869566</v>
      </c>
      <c r="M74" s="6">
        <v>5.1304347826086953</v>
      </c>
      <c r="N74" s="6">
        <v>0</v>
      </c>
      <c r="O74" s="6">
        <f>SUM(NonNurse[[#This Row],[Qualified Social Work Staff Hours]],NonNurse[[#This Row],[Other Social Work Staff Hours]])/NonNurse[[#This Row],[MDS Census]]</f>
        <v>0.10348607761455821</v>
      </c>
      <c r="P74" s="6">
        <v>4.6847826086956523</v>
      </c>
      <c r="Q74" s="6">
        <v>2.5760869565217392</v>
      </c>
      <c r="R74" s="6">
        <f>SUM(NonNurse[[#This Row],[Qualified Activities Professional Hours]],NonNurse[[#This Row],[Other Activities Professional Hours]])/NonNurse[[#This Row],[MDS Census]]</f>
        <v>0.14645910984433239</v>
      </c>
      <c r="S74" s="6">
        <v>6.4171739130434755</v>
      </c>
      <c r="T74" s="6">
        <v>0</v>
      </c>
      <c r="U74" s="6">
        <v>0</v>
      </c>
      <c r="V74" s="6">
        <f>SUM(NonNurse[[#This Row],[Occupational Therapist Hours]],NonNurse[[#This Row],[OT Assistant Hours]],NonNurse[[#This Row],[OT Aide Hours]])/NonNurse[[#This Row],[MDS Census]]</f>
        <v>0.12944091208068401</v>
      </c>
      <c r="W74" s="6">
        <v>10.867934782608694</v>
      </c>
      <c r="X74" s="6">
        <v>0</v>
      </c>
      <c r="Y74" s="6">
        <v>0</v>
      </c>
      <c r="Z74" s="6">
        <f>SUM(NonNurse[[#This Row],[Physical Therapist (PT) Hours]],NonNurse[[#This Row],[PT Assistant Hours]],NonNurse[[#This Row],[PT Aide Hours]])/NonNurse[[#This Row],[MDS Census]]</f>
        <v>0.21921727691295764</v>
      </c>
      <c r="AA74" s="6">
        <v>0</v>
      </c>
      <c r="AB74" s="6">
        <v>0</v>
      </c>
      <c r="AC74" s="6">
        <v>0</v>
      </c>
      <c r="AD74" s="6">
        <v>0</v>
      </c>
      <c r="AE74" s="6">
        <v>0</v>
      </c>
      <c r="AF74" s="6">
        <v>0</v>
      </c>
      <c r="AG74" s="6">
        <v>0</v>
      </c>
      <c r="AH74" s="1">
        <v>235013</v>
      </c>
      <c r="AI74">
        <v>5</v>
      </c>
    </row>
    <row r="75" spans="1:35" x14ac:dyDescent="0.25">
      <c r="A75" t="s">
        <v>433</v>
      </c>
      <c r="B75" t="s">
        <v>168</v>
      </c>
      <c r="C75" t="s">
        <v>542</v>
      </c>
      <c r="D75" t="s">
        <v>463</v>
      </c>
      <c r="E75" s="6">
        <v>64.347826086956516</v>
      </c>
      <c r="F75" s="6">
        <v>5</v>
      </c>
      <c r="G75" s="6">
        <v>0.55434782608695654</v>
      </c>
      <c r="H75" s="6">
        <v>0.33695652173913043</v>
      </c>
      <c r="I75" s="6">
        <v>9.4565217391304355</v>
      </c>
      <c r="J75" s="6">
        <v>0</v>
      </c>
      <c r="K75" s="6">
        <v>0</v>
      </c>
      <c r="L75" s="6">
        <v>4.1293478260869563</v>
      </c>
      <c r="M75" s="6">
        <v>1.3043478260869565</v>
      </c>
      <c r="N75" s="6">
        <v>0</v>
      </c>
      <c r="O75" s="6">
        <f>SUM(NonNurse[[#This Row],[Qualified Social Work Staff Hours]],NonNurse[[#This Row],[Other Social Work Staff Hours]])/NonNurse[[#This Row],[MDS Census]]</f>
        <v>2.0270270270270271E-2</v>
      </c>
      <c r="P75" s="6">
        <v>5.0434782608695654</v>
      </c>
      <c r="Q75" s="6">
        <v>8.9701086956521738</v>
      </c>
      <c r="R75" s="6">
        <f>SUM(NonNurse[[#This Row],[Qualified Activities Professional Hours]],NonNurse[[#This Row],[Other Activities Professional Hours]])/NonNurse[[#This Row],[MDS Census]]</f>
        <v>0.21777871621621622</v>
      </c>
      <c r="S75" s="6">
        <v>5.2835869565217406</v>
      </c>
      <c r="T75" s="6">
        <v>4.5508695652173898</v>
      </c>
      <c r="U75" s="6">
        <v>0</v>
      </c>
      <c r="V75" s="6">
        <f>SUM(NonNurse[[#This Row],[Occupational Therapist Hours]],NonNurse[[#This Row],[OT Assistant Hours]],NonNurse[[#This Row],[OT Aide Hours]])/NonNurse[[#This Row],[MDS Census]]</f>
        <v>0.15283277027027029</v>
      </c>
      <c r="W75" s="6">
        <v>4.324565217391303</v>
      </c>
      <c r="X75" s="6">
        <v>5.4916304347826088</v>
      </c>
      <c r="Y75" s="6">
        <v>0</v>
      </c>
      <c r="Z75" s="6">
        <f>SUM(NonNurse[[#This Row],[Physical Therapist (PT) Hours]],NonNurse[[#This Row],[PT Assistant Hours]],NonNurse[[#This Row],[PT Aide Hours]])/NonNurse[[#This Row],[MDS Census]]</f>
        <v>0.15254898648648649</v>
      </c>
      <c r="AA75" s="6">
        <v>8.6956521739130432E-2</v>
      </c>
      <c r="AB75" s="6">
        <v>0</v>
      </c>
      <c r="AC75" s="6">
        <v>0</v>
      </c>
      <c r="AD75" s="6">
        <v>0</v>
      </c>
      <c r="AE75" s="6">
        <v>0</v>
      </c>
      <c r="AF75" s="6">
        <v>0</v>
      </c>
      <c r="AG75" s="6">
        <v>0</v>
      </c>
      <c r="AH75" s="1">
        <v>235359</v>
      </c>
      <c r="AI75">
        <v>5</v>
      </c>
    </row>
    <row r="76" spans="1:35" x14ac:dyDescent="0.25">
      <c r="A76" t="s">
        <v>433</v>
      </c>
      <c r="B76" t="s">
        <v>242</v>
      </c>
      <c r="C76" t="s">
        <v>706</v>
      </c>
      <c r="D76" t="s">
        <v>516</v>
      </c>
      <c r="E76" s="6">
        <v>60.858695652173914</v>
      </c>
      <c r="F76" s="6">
        <v>5.2173913043478262</v>
      </c>
      <c r="G76" s="6">
        <v>0.32228260869565217</v>
      </c>
      <c r="H76" s="6">
        <v>0.30826086956521748</v>
      </c>
      <c r="I76" s="6">
        <v>4.3043478260869561</v>
      </c>
      <c r="J76" s="6">
        <v>0</v>
      </c>
      <c r="K76" s="6">
        <v>0</v>
      </c>
      <c r="L76" s="6">
        <v>0.17836956521739131</v>
      </c>
      <c r="M76" s="6">
        <v>5.7391304347826084</v>
      </c>
      <c r="N76" s="6">
        <v>0</v>
      </c>
      <c r="O76" s="6">
        <f>SUM(NonNurse[[#This Row],[Qualified Social Work Staff Hours]],NonNurse[[#This Row],[Other Social Work Staff Hours]])/NonNurse[[#This Row],[MDS Census]]</f>
        <v>9.4302554027504912E-2</v>
      </c>
      <c r="P76" s="6">
        <v>5.4777173913043473</v>
      </c>
      <c r="Q76" s="6">
        <v>15.882934782608691</v>
      </c>
      <c r="R76" s="6">
        <f>SUM(NonNurse[[#This Row],[Qualified Activities Professional Hours]],NonNurse[[#This Row],[Other Activities Professional Hours]])/NonNurse[[#This Row],[MDS Census]]</f>
        <v>0.35098767637078043</v>
      </c>
      <c r="S76" s="6">
        <v>1.4134782608695649</v>
      </c>
      <c r="T76" s="6">
        <v>3.3344565217391295</v>
      </c>
      <c r="U76" s="6">
        <v>0</v>
      </c>
      <c r="V76" s="6">
        <f>SUM(NonNurse[[#This Row],[Occupational Therapist Hours]],NonNurse[[#This Row],[OT Assistant Hours]],NonNurse[[#This Row],[OT Aide Hours]])/NonNurse[[#This Row],[MDS Census]]</f>
        <v>7.8015717092337886E-2</v>
      </c>
      <c r="W76" s="6">
        <v>0.91989130434782618</v>
      </c>
      <c r="X76" s="6">
        <v>5.440543478260869</v>
      </c>
      <c r="Y76" s="6">
        <v>0</v>
      </c>
      <c r="Z76" s="6">
        <f>SUM(NonNurse[[#This Row],[Physical Therapist (PT) Hours]],NonNurse[[#This Row],[PT Assistant Hours]],NonNurse[[#This Row],[PT Aide Hours]])/NonNurse[[#This Row],[MDS Census]]</f>
        <v>0.10451151991427039</v>
      </c>
      <c r="AA76" s="6">
        <v>0</v>
      </c>
      <c r="AB76" s="6">
        <v>0</v>
      </c>
      <c r="AC76" s="6">
        <v>0</v>
      </c>
      <c r="AD76" s="6">
        <v>0</v>
      </c>
      <c r="AE76" s="6">
        <v>0</v>
      </c>
      <c r="AF76" s="6">
        <v>0</v>
      </c>
      <c r="AG76" s="6">
        <v>0</v>
      </c>
      <c r="AH76" s="1">
        <v>235482</v>
      </c>
      <c r="AI76">
        <v>5</v>
      </c>
    </row>
    <row r="77" spans="1:35" x14ac:dyDescent="0.25">
      <c r="A77" t="s">
        <v>433</v>
      </c>
      <c r="B77" t="s">
        <v>329</v>
      </c>
      <c r="C77" t="s">
        <v>734</v>
      </c>
      <c r="D77" t="s">
        <v>514</v>
      </c>
      <c r="E77" s="6">
        <v>45.956521739130437</v>
      </c>
      <c r="F77" s="6">
        <v>4.6956521739130439</v>
      </c>
      <c r="G77" s="6">
        <v>9.7826086956521743E-2</v>
      </c>
      <c r="H77" s="6">
        <v>0.2608695652173913</v>
      </c>
      <c r="I77" s="6">
        <v>2.347826086956522</v>
      </c>
      <c r="J77" s="6">
        <v>0</v>
      </c>
      <c r="K77" s="6">
        <v>0</v>
      </c>
      <c r="L77" s="6">
        <v>0.54804347826086963</v>
      </c>
      <c r="M77" s="6">
        <v>6.6086956521739131</v>
      </c>
      <c r="N77" s="6">
        <v>0</v>
      </c>
      <c r="O77" s="6">
        <f>SUM(NonNurse[[#This Row],[Qualified Social Work Staff Hours]],NonNurse[[#This Row],[Other Social Work Staff Hours]])/NonNurse[[#This Row],[MDS Census]]</f>
        <v>0.14380321665089876</v>
      </c>
      <c r="P77" s="6">
        <v>5.1739130434782608</v>
      </c>
      <c r="Q77" s="6">
        <v>6.3940217391304346</v>
      </c>
      <c r="R77" s="6">
        <f>SUM(NonNurse[[#This Row],[Qualified Activities Professional Hours]],NonNurse[[#This Row],[Other Activities Professional Hours]])/NonNurse[[#This Row],[MDS Census]]</f>
        <v>0.2517147587511826</v>
      </c>
      <c r="S77" s="6">
        <v>5.04</v>
      </c>
      <c r="T77" s="6">
        <v>2.8008695652173912</v>
      </c>
      <c r="U77" s="6">
        <v>0</v>
      </c>
      <c r="V77" s="6">
        <f>SUM(NonNurse[[#This Row],[Occupational Therapist Hours]],NonNurse[[#This Row],[OT Assistant Hours]],NonNurse[[#This Row],[OT Aide Hours]])/NonNurse[[#This Row],[MDS Census]]</f>
        <v>0.17061494796594132</v>
      </c>
      <c r="W77" s="6">
        <v>0.90086956521739125</v>
      </c>
      <c r="X77" s="6">
        <v>4.1227173913043487</v>
      </c>
      <c r="Y77" s="6">
        <v>0</v>
      </c>
      <c r="Z77" s="6">
        <f>SUM(NonNurse[[#This Row],[Physical Therapist (PT) Hours]],NonNurse[[#This Row],[PT Assistant Hours]],NonNurse[[#This Row],[PT Aide Hours]])/NonNurse[[#This Row],[MDS Census]]</f>
        <v>0.10931173131504258</v>
      </c>
      <c r="AA77" s="6">
        <v>0</v>
      </c>
      <c r="AB77" s="6">
        <v>0</v>
      </c>
      <c r="AC77" s="6">
        <v>0</v>
      </c>
      <c r="AD77" s="6">
        <v>0</v>
      </c>
      <c r="AE77" s="6">
        <v>0</v>
      </c>
      <c r="AF77" s="6">
        <v>0</v>
      </c>
      <c r="AG77" s="6">
        <v>0</v>
      </c>
      <c r="AH77" s="1">
        <v>235606</v>
      </c>
      <c r="AI77">
        <v>5</v>
      </c>
    </row>
    <row r="78" spans="1:35" x14ac:dyDescent="0.25">
      <c r="A78" t="s">
        <v>433</v>
      </c>
      <c r="B78" t="s">
        <v>313</v>
      </c>
      <c r="C78" t="s">
        <v>609</v>
      </c>
      <c r="D78" t="s">
        <v>474</v>
      </c>
      <c r="E78" s="6">
        <v>89.565217391304344</v>
      </c>
      <c r="F78" s="6">
        <v>5.1304347826086953</v>
      </c>
      <c r="G78" s="6">
        <v>0</v>
      </c>
      <c r="H78" s="6">
        <v>0</v>
      </c>
      <c r="I78" s="6">
        <v>0</v>
      </c>
      <c r="J78" s="6">
        <v>0</v>
      </c>
      <c r="K78" s="6">
        <v>0</v>
      </c>
      <c r="L78" s="6">
        <v>2.0793478260869565</v>
      </c>
      <c r="M78" s="6">
        <v>0.16304347826086957</v>
      </c>
      <c r="N78" s="6">
        <v>0</v>
      </c>
      <c r="O78" s="6">
        <f>SUM(NonNurse[[#This Row],[Qualified Social Work Staff Hours]],NonNurse[[#This Row],[Other Social Work Staff Hours]])/NonNurse[[#This Row],[MDS Census]]</f>
        <v>1.8203883495145632E-3</v>
      </c>
      <c r="P78" s="6">
        <v>0</v>
      </c>
      <c r="Q78" s="6">
        <v>12.095326086956522</v>
      </c>
      <c r="R78" s="6">
        <f>SUM(NonNurse[[#This Row],[Qualified Activities Professional Hours]],NonNurse[[#This Row],[Other Activities Professional Hours]])/NonNurse[[#This Row],[MDS Census]]</f>
        <v>0.13504490291262136</v>
      </c>
      <c r="S78" s="6">
        <v>6.444782608695653</v>
      </c>
      <c r="T78" s="6">
        <v>5.5032608695652163</v>
      </c>
      <c r="U78" s="6">
        <v>0</v>
      </c>
      <c r="V78" s="6">
        <f>SUM(NonNurse[[#This Row],[Occupational Therapist Hours]],NonNurse[[#This Row],[OT Assistant Hours]],NonNurse[[#This Row],[OT Aide Hours]])/NonNurse[[#This Row],[MDS Census]]</f>
        <v>0.1334004854368932</v>
      </c>
      <c r="W78" s="6">
        <v>5.7940217391304358</v>
      </c>
      <c r="X78" s="6">
        <v>4.5374999999999996</v>
      </c>
      <c r="Y78" s="6">
        <v>0</v>
      </c>
      <c r="Z78" s="6">
        <f>SUM(NonNurse[[#This Row],[Physical Therapist (PT) Hours]],NonNurse[[#This Row],[PT Assistant Hours]],NonNurse[[#This Row],[PT Aide Hours]])/NonNurse[[#This Row],[MDS Census]]</f>
        <v>0.11535194174757282</v>
      </c>
      <c r="AA78" s="6">
        <v>0</v>
      </c>
      <c r="AB78" s="6">
        <v>0</v>
      </c>
      <c r="AC78" s="6">
        <v>0</v>
      </c>
      <c r="AD78" s="6">
        <v>0</v>
      </c>
      <c r="AE78" s="6">
        <v>0</v>
      </c>
      <c r="AF78" s="6">
        <v>0</v>
      </c>
      <c r="AG78" s="6">
        <v>0</v>
      </c>
      <c r="AH78" s="1">
        <v>235587</v>
      </c>
      <c r="AI78">
        <v>5</v>
      </c>
    </row>
    <row r="79" spans="1:35" x14ac:dyDescent="0.25">
      <c r="A79" t="s">
        <v>433</v>
      </c>
      <c r="B79" t="s">
        <v>89</v>
      </c>
      <c r="C79" t="s">
        <v>566</v>
      </c>
      <c r="D79" t="s">
        <v>465</v>
      </c>
      <c r="E79" s="6">
        <v>97.423913043478265</v>
      </c>
      <c r="F79" s="6">
        <v>5.6521739130434785</v>
      </c>
      <c r="G79" s="6">
        <v>6.5217391304347824E-2</v>
      </c>
      <c r="H79" s="6">
        <v>0.53630434782608705</v>
      </c>
      <c r="I79" s="6">
        <v>5.3913043478260869</v>
      </c>
      <c r="J79" s="6">
        <v>0</v>
      </c>
      <c r="K79" s="6">
        <v>0</v>
      </c>
      <c r="L79" s="6">
        <v>5.7447826086956528</v>
      </c>
      <c r="M79" s="6">
        <v>10.869565217391305</v>
      </c>
      <c r="N79" s="6">
        <v>0</v>
      </c>
      <c r="O79" s="6">
        <f>SUM(NonNurse[[#This Row],[Qualified Social Work Staff Hours]],NonNurse[[#This Row],[Other Social Work Staff Hours]])/NonNurse[[#This Row],[MDS Census]]</f>
        <v>0.11156978690170702</v>
      </c>
      <c r="P79" s="6">
        <v>5.3043478260869561</v>
      </c>
      <c r="Q79" s="6">
        <v>14.858478260869562</v>
      </c>
      <c r="R79" s="6">
        <f>SUM(NonNurse[[#This Row],[Qualified Activities Professional Hours]],NonNurse[[#This Row],[Other Activities Professional Hours]])/NonNurse[[#This Row],[MDS Census]]</f>
        <v>0.20695972330692844</v>
      </c>
      <c r="S79" s="6">
        <v>9.7759782608695645</v>
      </c>
      <c r="T79" s="6">
        <v>12.872391304347829</v>
      </c>
      <c r="U79" s="6">
        <v>0</v>
      </c>
      <c r="V79" s="6">
        <f>SUM(NonNurse[[#This Row],[Occupational Therapist Hours]],NonNurse[[#This Row],[OT Assistant Hours]],NonNurse[[#This Row],[OT Aide Hours]])/NonNurse[[#This Row],[MDS Census]]</f>
        <v>0.23247238647774185</v>
      </c>
      <c r="W79" s="6">
        <v>9.3129347826086963</v>
      </c>
      <c r="X79" s="6">
        <v>10.6070652173913</v>
      </c>
      <c r="Y79" s="6">
        <v>0</v>
      </c>
      <c r="Z79" s="6">
        <f>SUM(NonNurse[[#This Row],[Physical Therapist (PT) Hours]],NonNurse[[#This Row],[PT Assistant Hours]],NonNurse[[#This Row],[PT Aide Hours]])/NonNurse[[#This Row],[MDS Census]]</f>
        <v>0.20446725426754428</v>
      </c>
      <c r="AA79" s="6">
        <v>0</v>
      </c>
      <c r="AB79" s="6">
        <v>0</v>
      </c>
      <c r="AC79" s="6">
        <v>0</v>
      </c>
      <c r="AD79" s="6">
        <v>0</v>
      </c>
      <c r="AE79" s="6">
        <v>0</v>
      </c>
      <c r="AF79" s="6">
        <v>0</v>
      </c>
      <c r="AG79" s="6">
        <v>0</v>
      </c>
      <c r="AH79" s="1">
        <v>235225</v>
      </c>
      <c r="AI79">
        <v>5</v>
      </c>
    </row>
    <row r="80" spans="1:35" x14ac:dyDescent="0.25">
      <c r="A80" t="s">
        <v>433</v>
      </c>
      <c r="B80" t="s">
        <v>230</v>
      </c>
      <c r="C80" t="s">
        <v>643</v>
      </c>
      <c r="D80" t="s">
        <v>474</v>
      </c>
      <c r="E80" s="6">
        <v>83.271739130434781</v>
      </c>
      <c r="F80" s="6">
        <v>7.2173913043478262</v>
      </c>
      <c r="G80" s="6">
        <v>0.32065217391304346</v>
      </c>
      <c r="H80" s="6">
        <v>0.44565217391304346</v>
      </c>
      <c r="I80" s="6">
        <v>12.978260869565217</v>
      </c>
      <c r="J80" s="6">
        <v>0.21739130434782608</v>
      </c>
      <c r="K80" s="6">
        <v>0</v>
      </c>
      <c r="L80" s="6">
        <v>0.67173913043478262</v>
      </c>
      <c r="M80" s="6">
        <v>4.8695652173913047</v>
      </c>
      <c r="N80" s="6">
        <v>0</v>
      </c>
      <c r="O80" s="6">
        <f>SUM(NonNurse[[#This Row],[Qualified Social Work Staff Hours]],NonNurse[[#This Row],[Other Social Work Staff Hours]])/NonNurse[[#This Row],[MDS Census]]</f>
        <v>5.8478005482313015E-2</v>
      </c>
      <c r="P80" s="6">
        <v>9.4782608695652169</v>
      </c>
      <c r="Q80" s="6">
        <v>11.271739130434783</v>
      </c>
      <c r="R80" s="6">
        <f>SUM(NonNurse[[#This Row],[Qualified Activities Professional Hours]],NonNurse[[#This Row],[Other Activities Professional Hours]])/NonNurse[[#This Row],[MDS Census]]</f>
        <v>0.24918417961101685</v>
      </c>
      <c r="S80" s="6">
        <v>9.3202173913043449</v>
      </c>
      <c r="T80" s="6">
        <v>4.4517391304347829</v>
      </c>
      <c r="U80" s="6">
        <v>0</v>
      </c>
      <c r="V80" s="6">
        <f>SUM(NonNurse[[#This Row],[Occupational Therapist Hours]],NonNurse[[#This Row],[OT Assistant Hours]],NonNurse[[#This Row],[OT Aide Hours]])/NonNurse[[#This Row],[MDS Census]]</f>
        <v>0.16538571987991121</v>
      </c>
      <c r="W80" s="6">
        <v>5.5376086956521711</v>
      </c>
      <c r="X80" s="6">
        <v>7.2053260869565205</v>
      </c>
      <c r="Y80" s="6">
        <v>0</v>
      </c>
      <c r="Z80" s="6">
        <f>SUM(NonNurse[[#This Row],[Physical Therapist (PT) Hours]],NonNurse[[#This Row],[PT Assistant Hours]],NonNurse[[#This Row],[PT Aide Hours]])/NonNurse[[#This Row],[MDS Census]]</f>
        <v>0.15302832528390545</v>
      </c>
      <c r="AA80" s="6">
        <v>0.10869565217391304</v>
      </c>
      <c r="AB80" s="6">
        <v>0</v>
      </c>
      <c r="AC80" s="6">
        <v>0</v>
      </c>
      <c r="AD80" s="6">
        <v>0</v>
      </c>
      <c r="AE80" s="6">
        <v>0</v>
      </c>
      <c r="AF80" s="6">
        <v>0</v>
      </c>
      <c r="AG80" s="6">
        <v>2.6114130434782608</v>
      </c>
      <c r="AH80" s="1">
        <v>235467</v>
      </c>
      <c r="AI80">
        <v>5</v>
      </c>
    </row>
    <row r="81" spans="1:35" x14ac:dyDescent="0.25">
      <c r="A81" t="s">
        <v>433</v>
      </c>
      <c r="B81" t="s">
        <v>308</v>
      </c>
      <c r="C81" t="s">
        <v>643</v>
      </c>
      <c r="D81" t="s">
        <v>474</v>
      </c>
      <c r="E81" s="6">
        <v>132.59782608695653</v>
      </c>
      <c r="F81" s="6">
        <v>19.455978260869564</v>
      </c>
      <c r="G81" s="6">
        <v>0</v>
      </c>
      <c r="H81" s="6">
        <v>0</v>
      </c>
      <c r="I81" s="6">
        <v>4.3913043478260869</v>
      </c>
      <c r="J81" s="6">
        <v>0</v>
      </c>
      <c r="K81" s="6">
        <v>0</v>
      </c>
      <c r="L81" s="6">
        <v>3.1326086956521739</v>
      </c>
      <c r="M81" s="6">
        <v>9.347282608695652</v>
      </c>
      <c r="N81" s="6">
        <v>0</v>
      </c>
      <c r="O81" s="6">
        <f>SUM(NonNurse[[#This Row],[Qualified Social Work Staff Hours]],NonNurse[[#This Row],[Other Social Work Staff Hours]])/NonNurse[[#This Row],[MDS Census]]</f>
        <v>7.049348307238297E-2</v>
      </c>
      <c r="P81" s="6">
        <v>4.8157608695652172</v>
      </c>
      <c r="Q81" s="6">
        <v>27.899456521739125</v>
      </c>
      <c r="R81" s="6">
        <f>SUM(NonNurse[[#This Row],[Qualified Activities Professional Hours]],NonNurse[[#This Row],[Other Activities Professional Hours]])/NonNurse[[#This Row],[MDS Census]]</f>
        <v>0.24672514140503315</v>
      </c>
      <c r="S81" s="6">
        <v>8.3284782608695647</v>
      </c>
      <c r="T81" s="6">
        <v>10.601413043478257</v>
      </c>
      <c r="U81" s="6">
        <v>0</v>
      </c>
      <c r="V81" s="6">
        <f>SUM(NonNurse[[#This Row],[Occupational Therapist Hours]],NonNurse[[#This Row],[OT Assistant Hours]],NonNurse[[#This Row],[OT Aide Hours]])/NonNurse[[#This Row],[MDS Census]]</f>
        <v>0.14276170177883427</v>
      </c>
      <c r="W81" s="6">
        <v>5.7417391304347829</v>
      </c>
      <c r="X81" s="6">
        <v>9.5006521739130445</v>
      </c>
      <c r="Y81" s="6">
        <v>0</v>
      </c>
      <c r="Z81" s="6">
        <f>SUM(NonNurse[[#This Row],[Physical Therapist (PT) Hours]],NonNurse[[#This Row],[PT Assistant Hours]],NonNurse[[#This Row],[PT Aide Hours]])/NonNurse[[#This Row],[MDS Census]]</f>
        <v>0.11495204524961061</v>
      </c>
      <c r="AA81" s="6">
        <v>0</v>
      </c>
      <c r="AB81" s="6">
        <v>0</v>
      </c>
      <c r="AC81" s="6">
        <v>0</v>
      </c>
      <c r="AD81" s="6">
        <v>0</v>
      </c>
      <c r="AE81" s="6">
        <v>0.54347826086956519</v>
      </c>
      <c r="AF81" s="6">
        <v>0</v>
      </c>
      <c r="AG81" s="6">
        <v>0</v>
      </c>
      <c r="AH81" s="1">
        <v>235578</v>
      </c>
      <c r="AI81">
        <v>5</v>
      </c>
    </row>
    <row r="82" spans="1:35" x14ac:dyDescent="0.25">
      <c r="A82" t="s">
        <v>433</v>
      </c>
      <c r="B82" t="s">
        <v>350</v>
      </c>
      <c r="C82" t="s">
        <v>717</v>
      </c>
      <c r="D82" t="s">
        <v>501</v>
      </c>
      <c r="E82" s="6">
        <v>24.423913043478262</v>
      </c>
      <c r="F82" s="6">
        <v>4.8695652173913047</v>
      </c>
      <c r="G82" s="6">
        <v>0.35326086956521741</v>
      </c>
      <c r="H82" s="6">
        <v>0.19684782608695653</v>
      </c>
      <c r="I82" s="6">
        <v>4.8695652173913047</v>
      </c>
      <c r="J82" s="6">
        <v>0</v>
      </c>
      <c r="K82" s="6">
        <v>0</v>
      </c>
      <c r="L82" s="6">
        <v>0.69293478260869568</v>
      </c>
      <c r="M82" s="6">
        <v>9.7391304347826093</v>
      </c>
      <c r="N82" s="6">
        <v>0</v>
      </c>
      <c r="O82" s="6">
        <f>SUM(NonNurse[[#This Row],[Qualified Social Work Staff Hours]],NonNurse[[#This Row],[Other Social Work Staff Hours]])/NonNurse[[#This Row],[MDS Census]]</f>
        <v>0.39875389408099687</v>
      </c>
      <c r="P82" s="6">
        <v>5</v>
      </c>
      <c r="Q82" s="6">
        <v>1.0869565217391304</v>
      </c>
      <c r="R82" s="6">
        <f>SUM(NonNurse[[#This Row],[Qualified Activities Professional Hours]],NonNurse[[#This Row],[Other Activities Professional Hours]])/NonNurse[[#This Row],[MDS Census]]</f>
        <v>0.24922118380062305</v>
      </c>
      <c r="S82" s="6">
        <v>3.0733695652173911</v>
      </c>
      <c r="T82" s="6">
        <v>4.5163043478260869</v>
      </c>
      <c r="U82" s="6">
        <v>0</v>
      </c>
      <c r="V82" s="6">
        <f>SUM(NonNurse[[#This Row],[Occupational Therapist Hours]],NonNurse[[#This Row],[OT Assistant Hours]],NonNurse[[#This Row],[OT Aide Hours]])/NonNurse[[#This Row],[MDS Census]]</f>
        <v>0.31074766355140188</v>
      </c>
      <c r="W82" s="6">
        <v>2.8967391304347827</v>
      </c>
      <c r="X82" s="6">
        <v>3.9972826086956523</v>
      </c>
      <c r="Y82" s="6">
        <v>0</v>
      </c>
      <c r="Z82" s="6">
        <f>SUM(NonNurse[[#This Row],[Physical Therapist (PT) Hours]],NonNurse[[#This Row],[PT Assistant Hours]],NonNurse[[#This Row],[PT Aide Hours]])/NonNurse[[#This Row],[MDS Census]]</f>
        <v>0.28226524254561641</v>
      </c>
      <c r="AA82" s="6">
        <v>0</v>
      </c>
      <c r="AB82" s="6">
        <v>0</v>
      </c>
      <c r="AC82" s="6">
        <v>0</v>
      </c>
      <c r="AD82" s="6">
        <v>0</v>
      </c>
      <c r="AE82" s="6">
        <v>0</v>
      </c>
      <c r="AF82" s="6">
        <v>0</v>
      </c>
      <c r="AG82" s="6">
        <v>0</v>
      </c>
      <c r="AH82" s="1">
        <v>235634</v>
      </c>
      <c r="AI82">
        <v>5</v>
      </c>
    </row>
    <row r="83" spans="1:35" x14ac:dyDescent="0.25">
      <c r="A83" t="s">
        <v>433</v>
      </c>
      <c r="B83" t="s">
        <v>333</v>
      </c>
      <c r="C83" t="s">
        <v>651</v>
      </c>
      <c r="D83" t="s">
        <v>481</v>
      </c>
      <c r="E83" s="6">
        <v>36.065217391304351</v>
      </c>
      <c r="F83" s="6">
        <v>5.2173913043478262</v>
      </c>
      <c r="G83" s="6">
        <v>1.4130434782608696</v>
      </c>
      <c r="H83" s="6">
        <v>0</v>
      </c>
      <c r="I83" s="6">
        <v>5.2173913043478262</v>
      </c>
      <c r="J83" s="6">
        <v>0</v>
      </c>
      <c r="K83" s="6">
        <v>0</v>
      </c>
      <c r="L83" s="6">
        <v>0.43989130434782608</v>
      </c>
      <c r="M83" s="6">
        <v>3.9130434782608696</v>
      </c>
      <c r="N83" s="6">
        <v>0</v>
      </c>
      <c r="O83" s="6">
        <f>SUM(NonNurse[[#This Row],[Qualified Social Work Staff Hours]],NonNurse[[#This Row],[Other Social Work Staff Hours]])/NonNurse[[#This Row],[MDS Census]]</f>
        <v>0.10849909584086799</v>
      </c>
      <c r="P83" s="6">
        <v>5.0351086956521725</v>
      </c>
      <c r="Q83" s="6">
        <v>0</v>
      </c>
      <c r="R83" s="6">
        <f>SUM(NonNurse[[#This Row],[Qualified Activities Professional Hours]],NonNurse[[#This Row],[Other Activities Professional Hours]])/NonNurse[[#This Row],[MDS Census]]</f>
        <v>0.13961121157323683</v>
      </c>
      <c r="S83" s="6">
        <v>11.02108695652174</v>
      </c>
      <c r="T83" s="6">
        <v>0</v>
      </c>
      <c r="U83" s="6">
        <v>0</v>
      </c>
      <c r="V83" s="6">
        <f>SUM(NonNurse[[#This Row],[Occupational Therapist Hours]],NonNurse[[#This Row],[OT Assistant Hours]],NonNurse[[#This Row],[OT Aide Hours]])/NonNurse[[#This Row],[MDS Census]]</f>
        <v>0.30558770343580471</v>
      </c>
      <c r="W83" s="6">
        <v>11.723478260869562</v>
      </c>
      <c r="X83" s="6">
        <v>0</v>
      </c>
      <c r="Y83" s="6">
        <v>0</v>
      </c>
      <c r="Z83" s="6">
        <f>SUM(NonNurse[[#This Row],[Physical Therapist (PT) Hours]],NonNurse[[#This Row],[PT Assistant Hours]],NonNurse[[#This Row],[PT Aide Hours]])/NonNurse[[#This Row],[MDS Census]]</f>
        <v>0.32506329113924037</v>
      </c>
      <c r="AA83" s="6">
        <v>0</v>
      </c>
      <c r="AB83" s="6">
        <v>0</v>
      </c>
      <c r="AC83" s="6">
        <v>0</v>
      </c>
      <c r="AD83" s="6">
        <v>0</v>
      </c>
      <c r="AE83" s="6">
        <v>0</v>
      </c>
      <c r="AF83" s="6">
        <v>0</v>
      </c>
      <c r="AG83" s="6">
        <v>0</v>
      </c>
      <c r="AH83" s="1">
        <v>235612</v>
      </c>
      <c r="AI83">
        <v>5</v>
      </c>
    </row>
    <row r="84" spans="1:35" x14ac:dyDescent="0.25">
      <c r="A84" t="s">
        <v>433</v>
      </c>
      <c r="B84" t="s">
        <v>101</v>
      </c>
      <c r="C84" t="s">
        <v>606</v>
      </c>
      <c r="D84" t="s">
        <v>504</v>
      </c>
      <c r="E84" s="6">
        <v>34.836956521739133</v>
      </c>
      <c r="F84" s="6">
        <v>0</v>
      </c>
      <c r="G84" s="6">
        <v>0</v>
      </c>
      <c r="H84" s="6">
        <v>0</v>
      </c>
      <c r="I84" s="6">
        <v>0</v>
      </c>
      <c r="J84" s="6">
        <v>0</v>
      </c>
      <c r="K84" s="6">
        <v>0</v>
      </c>
      <c r="L84" s="6">
        <v>0</v>
      </c>
      <c r="M84" s="6">
        <v>0</v>
      </c>
      <c r="N84" s="6">
        <v>5.6222826086956523</v>
      </c>
      <c r="O84" s="6">
        <f>SUM(NonNurse[[#This Row],[Qualified Social Work Staff Hours]],NonNurse[[#This Row],[Other Social Work Staff Hours]])/NonNurse[[#This Row],[MDS Census]]</f>
        <v>0.16138845553822154</v>
      </c>
      <c r="P84" s="6">
        <v>0</v>
      </c>
      <c r="Q84" s="6">
        <v>20.103260869565219</v>
      </c>
      <c r="R84" s="6">
        <f>SUM(NonNurse[[#This Row],[Qualified Activities Professional Hours]],NonNurse[[#This Row],[Other Activities Professional Hours]])/NonNurse[[#This Row],[MDS Census]]</f>
        <v>0.57706708268330731</v>
      </c>
      <c r="S84" s="6">
        <v>0.19847826086956519</v>
      </c>
      <c r="T84" s="6">
        <v>0.64184782608695667</v>
      </c>
      <c r="U84" s="6">
        <v>0</v>
      </c>
      <c r="V84" s="6">
        <f>SUM(NonNurse[[#This Row],[Occupational Therapist Hours]],NonNurse[[#This Row],[OT Assistant Hours]],NonNurse[[#This Row],[OT Aide Hours]])/NonNurse[[#This Row],[MDS Census]]</f>
        <v>2.4121684867394699E-2</v>
      </c>
      <c r="W84" s="6">
        <v>0.79815217391304361</v>
      </c>
      <c r="X84" s="6">
        <v>2.0767391304347824</v>
      </c>
      <c r="Y84" s="6">
        <v>0</v>
      </c>
      <c r="Z84" s="6">
        <f>SUM(NonNurse[[#This Row],[Physical Therapist (PT) Hours]],NonNurse[[#This Row],[PT Assistant Hours]],NonNurse[[#This Row],[PT Aide Hours]])/NonNurse[[#This Row],[MDS Census]]</f>
        <v>8.2524180967238681E-2</v>
      </c>
      <c r="AA84" s="6">
        <v>0</v>
      </c>
      <c r="AB84" s="6">
        <v>0</v>
      </c>
      <c r="AC84" s="6">
        <v>0</v>
      </c>
      <c r="AD84" s="6">
        <v>0</v>
      </c>
      <c r="AE84" s="6">
        <v>0</v>
      </c>
      <c r="AF84" s="6">
        <v>0</v>
      </c>
      <c r="AG84" s="6">
        <v>0</v>
      </c>
      <c r="AH84" s="1">
        <v>235248</v>
      </c>
      <c r="AI84">
        <v>5</v>
      </c>
    </row>
    <row r="85" spans="1:35" x14ac:dyDescent="0.25">
      <c r="A85" t="s">
        <v>433</v>
      </c>
      <c r="B85" t="s">
        <v>157</v>
      </c>
      <c r="C85" t="s">
        <v>670</v>
      </c>
      <c r="D85" t="s">
        <v>479</v>
      </c>
      <c r="E85" s="6">
        <v>57.663043478260867</v>
      </c>
      <c r="F85" s="6">
        <v>5.4782608695652177</v>
      </c>
      <c r="G85" s="6">
        <v>0</v>
      </c>
      <c r="H85" s="6">
        <v>0.11956521739130435</v>
      </c>
      <c r="I85" s="6">
        <v>4.2391304347826084</v>
      </c>
      <c r="J85" s="6">
        <v>0</v>
      </c>
      <c r="K85" s="6">
        <v>0</v>
      </c>
      <c r="L85" s="6">
        <v>0</v>
      </c>
      <c r="M85" s="6">
        <v>0</v>
      </c>
      <c r="N85" s="6">
        <v>0</v>
      </c>
      <c r="O85" s="6">
        <f>SUM(NonNurse[[#This Row],[Qualified Social Work Staff Hours]],NonNurse[[#This Row],[Other Social Work Staff Hours]])/NonNurse[[#This Row],[MDS Census]]</f>
        <v>0</v>
      </c>
      <c r="P85" s="6">
        <v>0</v>
      </c>
      <c r="Q85" s="6">
        <v>11.078804347826088</v>
      </c>
      <c r="R85" s="6">
        <f>SUM(NonNurse[[#This Row],[Qualified Activities Professional Hours]],NonNurse[[#This Row],[Other Activities Professional Hours]])/NonNurse[[#This Row],[MDS Census]]</f>
        <v>0.19213006597549484</v>
      </c>
      <c r="S85" s="6">
        <v>5.5760869565217392</v>
      </c>
      <c r="T85" s="6">
        <v>5.6358695652173916</v>
      </c>
      <c r="U85" s="6">
        <v>0</v>
      </c>
      <c r="V85" s="6">
        <f>SUM(NonNurse[[#This Row],[Occupational Therapist Hours]],NonNurse[[#This Row],[OT Assistant Hours]],NonNurse[[#This Row],[OT Aide Hours]])/NonNurse[[#This Row],[MDS Census]]</f>
        <v>0.19443920829406222</v>
      </c>
      <c r="W85" s="6">
        <v>0.19293478260869565</v>
      </c>
      <c r="X85" s="6">
        <v>4.1793478260869561</v>
      </c>
      <c r="Y85" s="6">
        <v>0</v>
      </c>
      <c r="Z85" s="6">
        <f>SUM(NonNurse[[#This Row],[Physical Therapist (PT) Hours]],NonNurse[[#This Row],[PT Assistant Hours]],NonNurse[[#This Row],[PT Aide Hours]])/NonNurse[[#This Row],[MDS Census]]</f>
        <v>7.5824693685202629E-2</v>
      </c>
      <c r="AA85" s="6">
        <v>9.2717391304347831</v>
      </c>
      <c r="AB85" s="6">
        <v>0</v>
      </c>
      <c r="AC85" s="6">
        <v>0</v>
      </c>
      <c r="AD85" s="6">
        <v>0</v>
      </c>
      <c r="AE85" s="6">
        <v>0</v>
      </c>
      <c r="AF85" s="6">
        <v>0</v>
      </c>
      <c r="AG85" s="6">
        <v>0</v>
      </c>
      <c r="AH85" s="1">
        <v>235345</v>
      </c>
      <c r="AI85">
        <v>5</v>
      </c>
    </row>
    <row r="86" spans="1:35" x14ac:dyDescent="0.25">
      <c r="A86" t="s">
        <v>433</v>
      </c>
      <c r="B86" t="s">
        <v>394</v>
      </c>
      <c r="C86" t="s">
        <v>627</v>
      </c>
      <c r="D86" t="s">
        <v>516</v>
      </c>
      <c r="E86" s="6">
        <v>2.847826086956522</v>
      </c>
      <c r="F86" s="6">
        <v>0.42391304347826086</v>
      </c>
      <c r="G86" s="6">
        <v>0</v>
      </c>
      <c r="H86" s="6">
        <v>5.434782608695652E-2</v>
      </c>
      <c r="I86" s="6">
        <v>0.5</v>
      </c>
      <c r="J86" s="6">
        <v>0</v>
      </c>
      <c r="K86" s="6">
        <v>0</v>
      </c>
      <c r="L86" s="6">
        <v>0</v>
      </c>
      <c r="M86" s="6">
        <v>0</v>
      </c>
      <c r="N86" s="6">
        <v>0</v>
      </c>
      <c r="O86" s="6">
        <f>SUM(NonNurse[[#This Row],[Qualified Social Work Staff Hours]],NonNurse[[#This Row],[Other Social Work Staff Hours]])/NonNurse[[#This Row],[MDS Census]]</f>
        <v>0</v>
      </c>
      <c r="P86" s="6">
        <v>0</v>
      </c>
      <c r="Q86" s="6">
        <v>0</v>
      </c>
      <c r="R86" s="6">
        <f>SUM(NonNurse[[#This Row],[Qualified Activities Professional Hours]],NonNurse[[#This Row],[Other Activities Professional Hours]])/NonNurse[[#This Row],[MDS Census]]</f>
        <v>0</v>
      </c>
      <c r="S86" s="6">
        <v>0</v>
      </c>
      <c r="T86" s="6">
        <v>0</v>
      </c>
      <c r="U86" s="6">
        <v>0</v>
      </c>
      <c r="V86" s="6">
        <f>SUM(NonNurse[[#This Row],[Occupational Therapist Hours]],NonNurse[[#This Row],[OT Assistant Hours]],NonNurse[[#This Row],[OT Aide Hours]])/NonNurse[[#This Row],[MDS Census]]</f>
        <v>0</v>
      </c>
      <c r="W86" s="6">
        <v>0</v>
      </c>
      <c r="X86" s="6">
        <v>0</v>
      </c>
      <c r="Y86" s="6">
        <v>0</v>
      </c>
      <c r="Z86" s="6">
        <f>SUM(NonNurse[[#This Row],[Physical Therapist (PT) Hours]],NonNurse[[#This Row],[PT Assistant Hours]],NonNurse[[#This Row],[PT Aide Hours]])/NonNurse[[#This Row],[MDS Census]]</f>
        <v>0</v>
      </c>
      <c r="AA86" s="6">
        <v>0</v>
      </c>
      <c r="AB86" s="6">
        <v>0</v>
      </c>
      <c r="AC86" s="6">
        <v>0</v>
      </c>
      <c r="AD86" s="6">
        <v>0</v>
      </c>
      <c r="AE86" s="6">
        <v>0</v>
      </c>
      <c r="AF86" s="6">
        <v>0</v>
      </c>
      <c r="AG86" s="6">
        <v>0</v>
      </c>
      <c r="AH86" s="1">
        <v>235713</v>
      </c>
      <c r="AI86">
        <v>5</v>
      </c>
    </row>
    <row r="87" spans="1:35" x14ac:dyDescent="0.25">
      <c r="A87" t="s">
        <v>433</v>
      </c>
      <c r="B87" t="s">
        <v>408</v>
      </c>
      <c r="C87" t="s">
        <v>730</v>
      </c>
      <c r="D87" t="s">
        <v>493</v>
      </c>
      <c r="E87" s="6">
        <v>26.532608695652176</v>
      </c>
      <c r="F87" s="6">
        <v>5.0434782608695654</v>
      </c>
      <c r="G87" s="6">
        <v>0</v>
      </c>
      <c r="H87" s="6">
        <v>0</v>
      </c>
      <c r="I87" s="6">
        <v>0</v>
      </c>
      <c r="J87" s="6">
        <v>0</v>
      </c>
      <c r="K87" s="6">
        <v>0</v>
      </c>
      <c r="L87" s="6">
        <v>0</v>
      </c>
      <c r="M87" s="6">
        <v>4.6956521739130439</v>
      </c>
      <c r="N87" s="6">
        <v>0</v>
      </c>
      <c r="O87" s="6">
        <f>SUM(NonNurse[[#This Row],[Qualified Social Work Staff Hours]],NonNurse[[#This Row],[Other Social Work Staff Hours]])/NonNurse[[#This Row],[MDS Census]]</f>
        <v>0.17697664891437936</v>
      </c>
      <c r="P87" s="6">
        <v>8.8673913043478247</v>
      </c>
      <c r="Q87" s="6">
        <v>5.8092391304347819</v>
      </c>
      <c r="R87" s="6">
        <f>SUM(NonNurse[[#This Row],[Qualified Activities Professional Hours]],NonNurse[[#This Row],[Other Activities Professional Hours]])/NonNurse[[#This Row],[MDS Census]]</f>
        <v>0.55315444489963117</v>
      </c>
      <c r="S87" s="6">
        <v>0</v>
      </c>
      <c r="T87" s="6">
        <v>0</v>
      </c>
      <c r="U87" s="6">
        <v>0</v>
      </c>
      <c r="V87" s="6">
        <f>SUM(NonNurse[[#This Row],[Occupational Therapist Hours]],NonNurse[[#This Row],[OT Assistant Hours]],NonNurse[[#This Row],[OT Aide Hours]])/NonNurse[[#This Row],[MDS Census]]</f>
        <v>0</v>
      </c>
      <c r="W87" s="6">
        <v>0</v>
      </c>
      <c r="X87" s="6">
        <v>0</v>
      </c>
      <c r="Y87" s="6">
        <v>0</v>
      </c>
      <c r="Z87" s="6">
        <f>SUM(NonNurse[[#This Row],[Physical Therapist (PT) Hours]],NonNurse[[#This Row],[PT Assistant Hours]],NonNurse[[#This Row],[PT Aide Hours]])/NonNurse[[#This Row],[MDS Census]]</f>
        <v>0</v>
      </c>
      <c r="AA87" s="6">
        <v>0</v>
      </c>
      <c r="AB87" s="6">
        <v>5.2173913043478262</v>
      </c>
      <c r="AC87" s="6">
        <v>0</v>
      </c>
      <c r="AD87" s="6">
        <v>0</v>
      </c>
      <c r="AE87" s="6">
        <v>0</v>
      </c>
      <c r="AF87" s="6">
        <v>0</v>
      </c>
      <c r="AG87" s="6">
        <v>0</v>
      </c>
      <c r="AH87" s="7">
        <v>2.2999999999999998E+105</v>
      </c>
      <c r="AI87">
        <v>5</v>
      </c>
    </row>
    <row r="88" spans="1:35" x14ac:dyDescent="0.25">
      <c r="A88" t="s">
        <v>433</v>
      </c>
      <c r="B88" t="s">
        <v>153</v>
      </c>
      <c r="C88" t="s">
        <v>669</v>
      </c>
      <c r="D88" t="s">
        <v>531</v>
      </c>
      <c r="E88" s="6">
        <v>35.869565217391305</v>
      </c>
      <c r="F88" s="6">
        <v>5.3043478260869561</v>
      </c>
      <c r="G88" s="6">
        <v>0.13043478260869565</v>
      </c>
      <c r="H88" s="6">
        <v>0</v>
      </c>
      <c r="I88" s="6">
        <v>5.2065217391304346</v>
      </c>
      <c r="J88" s="6">
        <v>0</v>
      </c>
      <c r="K88" s="6">
        <v>3.3913043478260869</v>
      </c>
      <c r="L88" s="6">
        <v>1.2055434782608696</v>
      </c>
      <c r="M88" s="6">
        <v>5.4782608695652177</v>
      </c>
      <c r="N88" s="6">
        <v>0</v>
      </c>
      <c r="O88" s="6">
        <f>SUM(NonNurse[[#This Row],[Qualified Social Work Staff Hours]],NonNurse[[#This Row],[Other Social Work Staff Hours]])/NonNurse[[#This Row],[MDS Census]]</f>
        <v>0.15272727272727274</v>
      </c>
      <c r="P88" s="6">
        <v>5.1304347826086953</v>
      </c>
      <c r="Q88" s="6">
        <v>0.10869565217391304</v>
      </c>
      <c r="R88" s="6">
        <f>SUM(NonNurse[[#This Row],[Qualified Activities Professional Hours]],NonNurse[[#This Row],[Other Activities Professional Hours]])/NonNurse[[#This Row],[MDS Census]]</f>
        <v>0.14606060606060606</v>
      </c>
      <c r="S88" s="6">
        <v>10.275217391304343</v>
      </c>
      <c r="T88" s="6">
        <v>0</v>
      </c>
      <c r="U88" s="6">
        <v>0</v>
      </c>
      <c r="V88" s="6">
        <f>SUM(NonNurse[[#This Row],[Occupational Therapist Hours]],NonNurse[[#This Row],[OT Assistant Hours]],NonNurse[[#This Row],[OT Aide Hours]])/NonNurse[[#This Row],[MDS Census]]</f>
        <v>0.28646060606060592</v>
      </c>
      <c r="W88" s="6">
        <v>7.6078260869565222</v>
      </c>
      <c r="X88" s="6">
        <v>0</v>
      </c>
      <c r="Y88" s="6">
        <v>0</v>
      </c>
      <c r="Z88" s="6">
        <f>SUM(NonNurse[[#This Row],[Physical Therapist (PT) Hours]],NonNurse[[#This Row],[PT Assistant Hours]],NonNurse[[#This Row],[PT Aide Hours]])/NonNurse[[#This Row],[MDS Census]]</f>
        <v>0.2120969696969697</v>
      </c>
      <c r="AA88" s="6">
        <v>0</v>
      </c>
      <c r="AB88" s="6">
        <v>0</v>
      </c>
      <c r="AC88" s="6">
        <v>0</v>
      </c>
      <c r="AD88" s="6">
        <v>0</v>
      </c>
      <c r="AE88" s="6">
        <v>0</v>
      </c>
      <c r="AF88" s="6">
        <v>0</v>
      </c>
      <c r="AG88" s="6">
        <v>0</v>
      </c>
      <c r="AH88" s="1">
        <v>235335</v>
      </c>
      <c r="AI88">
        <v>5</v>
      </c>
    </row>
    <row r="89" spans="1:35" x14ac:dyDescent="0.25">
      <c r="A89" t="s">
        <v>433</v>
      </c>
      <c r="B89" t="s">
        <v>245</v>
      </c>
      <c r="C89" t="s">
        <v>669</v>
      </c>
      <c r="D89" t="s">
        <v>531</v>
      </c>
      <c r="E89" s="6">
        <v>68.304347826086953</v>
      </c>
      <c r="F89" s="6">
        <v>5.4782608695652177</v>
      </c>
      <c r="G89" s="6">
        <v>0</v>
      </c>
      <c r="H89" s="6">
        <v>0</v>
      </c>
      <c r="I89" s="6">
        <v>0.41304347826086957</v>
      </c>
      <c r="J89" s="6">
        <v>0</v>
      </c>
      <c r="K89" s="6">
        <v>0</v>
      </c>
      <c r="L89" s="6">
        <v>1.2151086956521739</v>
      </c>
      <c r="M89" s="6">
        <v>5.1168478260869561</v>
      </c>
      <c r="N89" s="6">
        <v>0</v>
      </c>
      <c r="O89" s="6">
        <f>SUM(NonNurse[[#This Row],[Qualified Social Work Staff Hours]],NonNurse[[#This Row],[Other Social Work Staff Hours]])/NonNurse[[#This Row],[MDS Census]]</f>
        <v>7.4912476129853592E-2</v>
      </c>
      <c r="P89" s="6">
        <v>1.0407608695652173</v>
      </c>
      <c r="Q89" s="6">
        <v>0</v>
      </c>
      <c r="R89" s="6">
        <f>SUM(NonNurse[[#This Row],[Qualified Activities Professional Hours]],NonNurse[[#This Row],[Other Activities Professional Hours]])/NonNurse[[#This Row],[MDS Census]]</f>
        <v>1.5237110120942074E-2</v>
      </c>
      <c r="S89" s="6">
        <v>9.3528260869565223</v>
      </c>
      <c r="T89" s="6">
        <v>9.6521739130434769E-2</v>
      </c>
      <c r="U89" s="6">
        <v>0</v>
      </c>
      <c r="V89" s="6">
        <f>SUM(NonNurse[[#This Row],[Occupational Therapist Hours]],NonNurse[[#This Row],[OT Assistant Hours]],NonNurse[[#This Row],[OT Aide Hours]])/NonNurse[[#This Row],[MDS Census]]</f>
        <v>0.13834182049649904</v>
      </c>
      <c r="W89" s="6">
        <v>2.7477173913043478</v>
      </c>
      <c r="X89" s="6">
        <v>8.8896739130434828</v>
      </c>
      <c r="Y89" s="6">
        <v>0</v>
      </c>
      <c r="Z89" s="6">
        <f>SUM(NonNurse[[#This Row],[Physical Therapist (PT) Hours]],NonNurse[[#This Row],[PT Assistant Hours]],NonNurse[[#This Row],[PT Aide Hours]])/NonNurse[[#This Row],[MDS Census]]</f>
        <v>0.1703755569700828</v>
      </c>
      <c r="AA89" s="6">
        <v>0</v>
      </c>
      <c r="AB89" s="6">
        <v>0</v>
      </c>
      <c r="AC89" s="6">
        <v>0</v>
      </c>
      <c r="AD89" s="6">
        <v>0</v>
      </c>
      <c r="AE89" s="6">
        <v>2.6413043478260869</v>
      </c>
      <c r="AF89" s="6">
        <v>0</v>
      </c>
      <c r="AG89" s="6">
        <v>0</v>
      </c>
      <c r="AH89" s="1">
        <v>235485</v>
      </c>
      <c r="AI89">
        <v>5</v>
      </c>
    </row>
    <row r="90" spans="1:35" x14ac:dyDescent="0.25">
      <c r="A90" t="s">
        <v>433</v>
      </c>
      <c r="B90" t="s">
        <v>24</v>
      </c>
      <c r="C90" t="s">
        <v>583</v>
      </c>
      <c r="D90" t="s">
        <v>496</v>
      </c>
      <c r="E90" s="6">
        <v>82.869565217391298</v>
      </c>
      <c r="F90" s="6">
        <v>30.475543478260871</v>
      </c>
      <c r="G90" s="6">
        <v>0.27391304347826084</v>
      </c>
      <c r="H90" s="6">
        <v>0.37826086956521737</v>
      </c>
      <c r="I90" s="6">
        <v>10.217391304347826</v>
      </c>
      <c r="J90" s="6">
        <v>0</v>
      </c>
      <c r="K90" s="6">
        <v>0</v>
      </c>
      <c r="L90" s="6">
        <v>0.47543478260869565</v>
      </c>
      <c r="M90" s="6">
        <v>0</v>
      </c>
      <c r="N90" s="6">
        <v>3.2282608695652173</v>
      </c>
      <c r="O90" s="6">
        <f>SUM(NonNurse[[#This Row],[Qualified Social Work Staff Hours]],NonNurse[[#This Row],[Other Social Work Staff Hours]])/NonNurse[[#This Row],[MDS Census]]</f>
        <v>3.8955928646379853E-2</v>
      </c>
      <c r="P90" s="6">
        <v>0</v>
      </c>
      <c r="Q90" s="6">
        <v>9.9592391304347831</v>
      </c>
      <c r="R90" s="6">
        <f>SUM(NonNurse[[#This Row],[Qualified Activities Professional Hours]],NonNurse[[#This Row],[Other Activities Professional Hours]])/NonNurse[[#This Row],[MDS Census]]</f>
        <v>0.12017969569779645</v>
      </c>
      <c r="S90" s="6">
        <v>4.1221739130434774</v>
      </c>
      <c r="T90" s="6">
        <v>6.0631521739130445</v>
      </c>
      <c r="U90" s="6">
        <v>0</v>
      </c>
      <c r="V90" s="6">
        <f>SUM(NonNurse[[#This Row],[Occupational Therapist Hours]],NonNurse[[#This Row],[OT Assistant Hours]],NonNurse[[#This Row],[OT Aide Hours]])/NonNurse[[#This Row],[MDS Census]]</f>
        <v>0.12290792235047221</v>
      </c>
      <c r="W90" s="6">
        <v>0.7833695652173911</v>
      </c>
      <c r="X90" s="6">
        <v>4.5908695652173916</v>
      </c>
      <c r="Y90" s="6">
        <v>0</v>
      </c>
      <c r="Z90" s="6">
        <f>SUM(NonNurse[[#This Row],[Physical Therapist (PT) Hours]],NonNurse[[#This Row],[PT Assistant Hours]],NonNurse[[#This Row],[PT Aide Hours]])/NonNurse[[#This Row],[MDS Census]]</f>
        <v>6.4851783840503677E-2</v>
      </c>
      <c r="AA90" s="6">
        <v>0</v>
      </c>
      <c r="AB90" s="6">
        <v>0</v>
      </c>
      <c r="AC90" s="6">
        <v>0</v>
      </c>
      <c r="AD90" s="6">
        <v>0</v>
      </c>
      <c r="AE90" s="6">
        <v>0</v>
      </c>
      <c r="AF90" s="6">
        <v>0</v>
      </c>
      <c r="AG90" s="6">
        <v>0</v>
      </c>
      <c r="AH90" s="1">
        <v>235026</v>
      </c>
      <c r="AI90">
        <v>5</v>
      </c>
    </row>
    <row r="91" spans="1:35" x14ac:dyDescent="0.25">
      <c r="A91" t="s">
        <v>433</v>
      </c>
      <c r="B91" t="s">
        <v>163</v>
      </c>
      <c r="C91" t="s">
        <v>673</v>
      </c>
      <c r="D91" t="s">
        <v>479</v>
      </c>
      <c r="E91" s="6">
        <v>56.119565217391305</v>
      </c>
      <c r="F91" s="6">
        <v>5.7391304347826084</v>
      </c>
      <c r="G91" s="6">
        <v>0</v>
      </c>
      <c r="H91" s="6">
        <v>0.20652173913043478</v>
      </c>
      <c r="I91" s="6">
        <v>0</v>
      </c>
      <c r="J91" s="6">
        <v>0</v>
      </c>
      <c r="K91" s="6">
        <v>0</v>
      </c>
      <c r="L91" s="6">
        <v>3.6201086956521742</v>
      </c>
      <c r="M91" s="6">
        <v>5.1644565217391305</v>
      </c>
      <c r="N91" s="6">
        <v>0</v>
      </c>
      <c r="O91" s="6">
        <f>SUM(NonNurse[[#This Row],[Qualified Social Work Staff Hours]],NonNurse[[#This Row],[Other Social Work Staff Hours]])/NonNurse[[#This Row],[MDS Census]]</f>
        <v>9.2025953902769714E-2</v>
      </c>
      <c r="P91" s="6">
        <v>5.0640217391304363</v>
      </c>
      <c r="Q91" s="6">
        <v>3.6936956521739135</v>
      </c>
      <c r="R91" s="6">
        <f>SUM(NonNurse[[#This Row],[Qualified Activities Professional Hours]],NonNurse[[#This Row],[Other Activities Professional Hours]])/NonNurse[[#This Row],[MDS Census]]</f>
        <v>0.15605461940732138</v>
      </c>
      <c r="S91" s="6">
        <v>1.1781521739130434</v>
      </c>
      <c r="T91" s="6">
        <v>5.4382608695652177</v>
      </c>
      <c r="U91" s="6">
        <v>0</v>
      </c>
      <c r="V91" s="6">
        <f>SUM(NonNurse[[#This Row],[Occupational Therapist Hours]],NonNurse[[#This Row],[OT Assistant Hours]],NonNurse[[#This Row],[OT Aide Hours]])/NonNurse[[#This Row],[MDS Census]]</f>
        <v>0.11789850861901995</v>
      </c>
      <c r="W91" s="6">
        <v>2.1935869565217385</v>
      </c>
      <c r="X91" s="6">
        <v>5.0218478260869572</v>
      </c>
      <c r="Y91" s="6">
        <v>0</v>
      </c>
      <c r="Z91" s="6">
        <f>SUM(NonNurse[[#This Row],[Physical Therapist (PT) Hours]],NonNurse[[#This Row],[PT Assistant Hours]],NonNurse[[#This Row],[PT Aide Hours]])/NonNurse[[#This Row],[MDS Census]]</f>
        <v>0.12857253534766611</v>
      </c>
      <c r="AA91" s="6">
        <v>0</v>
      </c>
      <c r="AB91" s="6">
        <v>0</v>
      </c>
      <c r="AC91" s="6">
        <v>0</v>
      </c>
      <c r="AD91" s="6">
        <v>0</v>
      </c>
      <c r="AE91" s="6">
        <v>0</v>
      </c>
      <c r="AF91" s="6">
        <v>0</v>
      </c>
      <c r="AG91" s="6">
        <v>0</v>
      </c>
      <c r="AH91" s="1">
        <v>235354</v>
      </c>
      <c r="AI91">
        <v>5</v>
      </c>
    </row>
    <row r="92" spans="1:35" x14ac:dyDescent="0.25">
      <c r="A92" t="s">
        <v>433</v>
      </c>
      <c r="B92" t="s">
        <v>218</v>
      </c>
      <c r="C92" t="s">
        <v>551</v>
      </c>
      <c r="D92" t="s">
        <v>524</v>
      </c>
      <c r="E92" s="6">
        <v>46.760869565217391</v>
      </c>
      <c r="F92" s="6">
        <v>5.7391304347826084</v>
      </c>
      <c r="G92" s="6">
        <v>0.18478260869565216</v>
      </c>
      <c r="H92" s="6">
        <v>0</v>
      </c>
      <c r="I92" s="6">
        <v>0.91304347826086951</v>
      </c>
      <c r="J92" s="6">
        <v>0</v>
      </c>
      <c r="K92" s="6">
        <v>0</v>
      </c>
      <c r="L92" s="6">
        <v>3.2978260869565217</v>
      </c>
      <c r="M92" s="6">
        <v>4.7229347826086965</v>
      </c>
      <c r="N92" s="6">
        <v>0</v>
      </c>
      <c r="O92" s="6">
        <f>SUM(NonNurse[[#This Row],[Qualified Social Work Staff Hours]],NonNurse[[#This Row],[Other Social Work Staff Hours]])/NonNurse[[#This Row],[MDS Census]]</f>
        <v>0.10100185960018598</v>
      </c>
      <c r="P92" s="6">
        <v>5.6401086956521738</v>
      </c>
      <c r="Q92" s="6">
        <v>5.1878260869565223</v>
      </c>
      <c r="R92" s="6">
        <f>SUM(NonNurse[[#This Row],[Qualified Activities Professional Hours]],NonNurse[[#This Row],[Other Activities Professional Hours]])/NonNurse[[#This Row],[MDS Census]]</f>
        <v>0.23155973965597398</v>
      </c>
      <c r="S92" s="6">
        <v>3.4065217391304339</v>
      </c>
      <c r="T92" s="6">
        <v>2.1522826086956521</v>
      </c>
      <c r="U92" s="6">
        <v>0</v>
      </c>
      <c r="V92" s="6">
        <f>SUM(NonNurse[[#This Row],[Occupational Therapist Hours]],NonNurse[[#This Row],[OT Assistant Hours]],NonNurse[[#This Row],[OT Aide Hours]])/NonNurse[[#This Row],[MDS Census]]</f>
        <v>0.11887726638772662</v>
      </c>
      <c r="W92" s="6">
        <v>2.6920652173913044</v>
      </c>
      <c r="X92" s="6">
        <v>8.366847826086957</v>
      </c>
      <c r="Y92" s="6">
        <v>0</v>
      </c>
      <c r="Z92" s="6">
        <f>SUM(NonNurse[[#This Row],[Physical Therapist (PT) Hours]],NonNurse[[#This Row],[PT Assistant Hours]],NonNurse[[#This Row],[PT Aide Hours]])/NonNurse[[#This Row],[MDS Census]]</f>
        <v>0.23649930264993027</v>
      </c>
      <c r="AA92" s="6">
        <v>0</v>
      </c>
      <c r="AB92" s="6">
        <v>0</v>
      </c>
      <c r="AC92" s="6">
        <v>0</v>
      </c>
      <c r="AD92" s="6">
        <v>0</v>
      </c>
      <c r="AE92" s="6">
        <v>0</v>
      </c>
      <c r="AF92" s="6">
        <v>0</v>
      </c>
      <c r="AG92" s="6">
        <v>0</v>
      </c>
      <c r="AH92" s="1">
        <v>235447</v>
      </c>
      <c r="AI92">
        <v>5</v>
      </c>
    </row>
    <row r="93" spans="1:35" x14ac:dyDescent="0.25">
      <c r="A93" t="s">
        <v>433</v>
      </c>
      <c r="B93" t="s">
        <v>254</v>
      </c>
      <c r="C93" t="s">
        <v>567</v>
      </c>
      <c r="D93" t="s">
        <v>468</v>
      </c>
      <c r="E93" s="6">
        <v>61.760869565217391</v>
      </c>
      <c r="F93" s="6">
        <v>5.4782608695652177</v>
      </c>
      <c r="G93" s="6">
        <v>0.2608695652173913</v>
      </c>
      <c r="H93" s="6">
        <v>8.6956521739130432E-2</v>
      </c>
      <c r="I93" s="6">
        <v>1.3913043478260869</v>
      </c>
      <c r="J93" s="6">
        <v>0</v>
      </c>
      <c r="K93" s="6">
        <v>0</v>
      </c>
      <c r="L93" s="6">
        <v>0.17510869565217393</v>
      </c>
      <c r="M93" s="6">
        <v>5.1141304347826084</v>
      </c>
      <c r="N93" s="6">
        <v>0</v>
      </c>
      <c r="O93" s="6">
        <f>SUM(NonNurse[[#This Row],[Qualified Social Work Staff Hours]],NonNurse[[#This Row],[Other Social Work Staff Hours]])/NonNurse[[#This Row],[MDS Census]]</f>
        <v>8.2805350228792679E-2</v>
      </c>
      <c r="P93" s="6">
        <v>0.46739130434782611</v>
      </c>
      <c r="Q93" s="6">
        <v>10.453804347826088</v>
      </c>
      <c r="R93" s="6">
        <f>SUM(NonNurse[[#This Row],[Qualified Activities Professional Hours]],NonNurse[[#This Row],[Other Activities Professional Hours]])/NonNurse[[#This Row],[MDS Census]]</f>
        <v>0.17683034142907428</v>
      </c>
      <c r="S93" s="6">
        <v>0</v>
      </c>
      <c r="T93" s="6">
        <v>6.7728260869565222</v>
      </c>
      <c r="U93" s="6">
        <v>0</v>
      </c>
      <c r="V93" s="6">
        <f>SUM(NonNurse[[#This Row],[Occupational Therapist Hours]],NonNurse[[#This Row],[OT Assistant Hours]],NonNurse[[#This Row],[OT Aide Hours]])/NonNurse[[#This Row],[MDS Census]]</f>
        <v>0.10966209081309398</v>
      </c>
      <c r="W93" s="6">
        <v>4.6149999999999984</v>
      </c>
      <c r="X93" s="6">
        <v>0.1307608695652174</v>
      </c>
      <c r="Y93" s="6">
        <v>0</v>
      </c>
      <c r="Z93" s="6">
        <f>SUM(NonNurse[[#This Row],[Physical Therapist (PT) Hours]],NonNurse[[#This Row],[PT Assistant Hours]],NonNurse[[#This Row],[PT Aide Hours]])/NonNurse[[#This Row],[MDS Census]]</f>
        <v>7.6840901091165065E-2</v>
      </c>
      <c r="AA93" s="6">
        <v>0</v>
      </c>
      <c r="AB93" s="6">
        <v>0</v>
      </c>
      <c r="AC93" s="6">
        <v>0</v>
      </c>
      <c r="AD93" s="6">
        <v>0</v>
      </c>
      <c r="AE93" s="6">
        <v>0</v>
      </c>
      <c r="AF93" s="6">
        <v>0</v>
      </c>
      <c r="AG93" s="6">
        <v>0</v>
      </c>
      <c r="AH93" s="1">
        <v>235499</v>
      </c>
      <c r="AI93">
        <v>5</v>
      </c>
    </row>
    <row r="94" spans="1:35" x14ac:dyDescent="0.25">
      <c r="A94" t="s">
        <v>433</v>
      </c>
      <c r="B94" t="s">
        <v>51</v>
      </c>
      <c r="C94" t="s">
        <v>617</v>
      </c>
      <c r="D94" t="s">
        <v>513</v>
      </c>
      <c r="E94" s="6">
        <v>139.34782608695653</v>
      </c>
      <c r="F94" s="6">
        <v>5.7065217391304346</v>
      </c>
      <c r="G94" s="6">
        <v>0.57065217391304346</v>
      </c>
      <c r="H94" s="6">
        <v>0.97826086956521741</v>
      </c>
      <c r="I94" s="6">
        <v>5.9130434782608692</v>
      </c>
      <c r="J94" s="6">
        <v>0</v>
      </c>
      <c r="K94" s="6">
        <v>0</v>
      </c>
      <c r="L94" s="6">
        <v>5.0625</v>
      </c>
      <c r="M94" s="6">
        <v>21.747282608695652</v>
      </c>
      <c r="N94" s="6">
        <v>0</v>
      </c>
      <c r="O94" s="6">
        <f>SUM(NonNurse[[#This Row],[Qualified Social Work Staff Hours]],NonNurse[[#This Row],[Other Social Work Staff Hours]])/NonNurse[[#This Row],[MDS Census]]</f>
        <v>0.15606474258970357</v>
      </c>
      <c r="P94" s="6">
        <v>0</v>
      </c>
      <c r="Q94" s="6">
        <v>8.9103260869565215</v>
      </c>
      <c r="R94" s="6">
        <f>SUM(NonNurse[[#This Row],[Qualified Activities Professional Hours]],NonNurse[[#This Row],[Other Activities Professional Hours]])/NonNurse[[#This Row],[MDS Census]]</f>
        <v>6.3943057722308891E-2</v>
      </c>
      <c r="S94" s="6">
        <v>9.692499999999999</v>
      </c>
      <c r="T94" s="6">
        <v>0</v>
      </c>
      <c r="U94" s="6">
        <v>0</v>
      </c>
      <c r="V94" s="6">
        <f>SUM(NonNurse[[#This Row],[Occupational Therapist Hours]],NonNurse[[#This Row],[OT Assistant Hours]],NonNurse[[#This Row],[OT Aide Hours]])/NonNurse[[#This Row],[MDS Census]]</f>
        <v>6.9556162246489847E-2</v>
      </c>
      <c r="W94" s="6">
        <v>15.592608695652174</v>
      </c>
      <c r="X94" s="6">
        <v>2.9274999999999998</v>
      </c>
      <c r="Y94" s="6">
        <v>0</v>
      </c>
      <c r="Z94" s="6">
        <f>SUM(NonNurse[[#This Row],[Physical Therapist (PT) Hours]],NonNurse[[#This Row],[PT Assistant Hours]],NonNurse[[#This Row],[PT Aide Hours]])/NonNurse[[#This Row],[MDS Census]]</f>
        <v>0.13290561622464897</v>
      </c>
      <c r="AA94" s="6">
        <v>0</v>
      </c>
      <c r="AB94" s="6">
        <v>9.2282608695652169</v>
      </c>
      <c r="AC94" s="6">
        <v>0</v>
      </c>
      <c r="AD94" s="6">
        <v>0</v>
      </c>
      <c r="AE94" s="6">
        <v>0</v>
      </c>
      <c r="AF94" s="6">
        <v>0</v>
      </c>
      <c r="AG94" s="6">
        <v>0.21467391304347827</v>
      </c>
      <c r="AH94" s="1">
        <v>235088</v>
      </c>
      <c r="AI94">
        <v>5</v>
      </c>
    </row>
    <row r="95" spans="1:35" x14ac:dyDescent="0.25">
      <c r="A95" t="s">
        <v>433</v>
      </c>
      <c r="B95" t="s">
        <v>43</v>
      </c>
      <c r="C95" t="s">
        <v>611</v>
      </c>
      <c r="D95" t="s">
        <v>508</v>
      </c>
      <c r="E95" s="6">
        <v>77.923913043478265</v>
      </c>
      <c r="F95" s="6">
        <v>5.4347826086956523</v>
      </c>
      <c r="G95" s="6">
        <v>0.54076086956521741</v>
      </c>
      <c r="H95" s="6">
        <v>0.33989130434782611</v>
      </c>
      <c r="I95" s="6">
        <v>8.6956521739130432E-2</v>
      </c>
      <c r="J95" s="6">
        <v>0</v>
      </c>
      <c r="K95" s="6">
        <v>1.9483695652173914</v>
      </c>
      <c r="L95" s="6">
        <v>4.2283695652173909</v>
      </c>
      <c r="M95" s="6">
        <v>4.6866304347826091</v>
      </c>
      <c r="N95" s="6">
        <v>9.679347826086957</v>
      </c>
      <c r="O95" s="6">
        <f>SUM(NonNurse[[#This Row],[Qualified Social Work Staff Hours]],NonNurse[[#This Row],[Other Social Work Staff Hours]])/NonNurse[[#This Row],[MDS Census]]</f>
        <v>0.18435904589203514</v>
      </c>
      <c r="P95" s="6">
        <v>14.701086956521738</v>
      </c>
      <c r="Q95" s="6">
        <v>36.826304347826088</v>
      </c>
      <c r="R95" s="6">
        <f>SUM(NonNurse[[#This Row],[Qualified Activities Professional Hours]],NonNurse[[#This Row],[Other Activities Professional Hours]])/NonNurse[[#This Row],[MDS Census]]</f>
        <v>0.66125261542753522</v>
      </c>
      <c r="S95" s="6">
        <v>4.6969565217391303</v>
      </c>
      <c r="T95" s="6">
        <v>0</v>
      </c>
      <c r="U95" s="6">
        <v>0</v>
      </c>
      <c r="V95" s="6">
        <f>SUM(NonNurse[[#This Row],[Occupational Therapist Hours]],NonNurse[[#This Row],[OT Assistant Hours]],NonNurse[[#This Row],[OT Aide Hours]])/NonNurse[[#This Row],[MDS Census]]</f>
        <v>6.0276189147719345E-2</v>
      </c>
      <c r="W95" s="6">
        <v>4.3245652173913047</v>
      </c>
      <c r="X95" s="6">
        <v>0</v>
      </c>
      <c r="Y95" s="6">
        <v>0</v>
      </c>
      <c r="Z95" s="6">
        <f>SUM(NonNurse[[#This Row],[Physical Therapist (PT) Hours]],NonNurse[[#This Row],[PT Assistant Hours]],NonNurse[[#This Row],[PT Aide Hours]])/NonNurse[[#This Row],[MDS Census]]</f>
        <v>5.5497279955363375E-2</v>
      </c>
      <c r="AA95" s="6">
        <v>0</v>
      </c>
      <c r="AB95" s="6">
        <v>0</v>
      </c>
      <c r="AC95" s="6">
        <v>0</v>
      </c>
      <c r="AD95" s="6">
        <v>6.25</v>
      </c>
      <c r="AE95" s="6">
        <v>0</v>
      </c>
      <c r="AF95" s="6">
        <v>0</v>
      </c>
      <c r="AG95" s="6">
        <v>5.434782608695652E-2</v>
      </c>
      <c r="AH95" s="1">
        <v>235062</v>
      </c>
      <c r="AI95">
        <v>5</v>
      </c>
    </row>
    <row r="96" spans="1:35" x14ac:dyDescent="0.25">
      <c r="A96" t="s">
        <v>433</v>
      </c>
      <c r="B96" t="s">
        <v>206</v>
      </c>
      <c r="C96" t="s">
        <v>635</v>
      </c>
      <c r="D96" t="s">
        <v>466</v>
      </c>
      <c r="E96" s="6">
        <v>54.184782608695649</v>
      </c>
      <c r="F96" s="6">
        <v>4.7826086956521738</v>
      </c>
      <c r="G96" s="6">
        <v>4.1086956521739131</v>
      </c>
      <c r="H96" s="6">
        <v>0</v>
      </c>
      <c r="I96" s="6">
        <v>5.1086956521739131</v>
      </c>
      <c r="J96" s="6">
        <v>0</v>
      </c>
      <c r="K96" s="6">
        <v>6.25</v>
      </c>
      <c r="L96" s="6">
        <v>0.95173913043478231</v>
      </c>
      <c r="M96" s="6">
        <v>5.1739130434782608</v>
      </c>
      <c r="N96" s="6">
        <v>0</v>
      </c>
      <c r="O96" s="6">
        <f>SUM(NonNurse[[#This Row],[Qualified Social Work Staff Hours]],NonNurse[[#This Row],[Other Social Work Staff Hours]])/NonNurse[[#This Row],[MDS Census]]</f>
        <v>9.5486459378134408E-2</v>
      </c>
      <c r="P96" s="6">
        <v>5.3913043478260869</v>
      </c>
      <c r="Q96" s="6">
        <v>1.076086956521739</v>
      </c>
      <c r="R96" s="6">
        <f>SUM(NonNurse[[#This Row],[Qualified Activities Professional Hours]],NonNurse[[#This Row],[Other Activities Professional Hours]])/NonNurse[[#This Row],[MDS Census]]</f>
        <v>0.11935807422266802</v>
      </c>
      <c r="S96" s="6">
        <v>13.810434782608695</v>
      </c>
      <c r="T96" s="6">
        <v>0</v>
      </c>
      <c r="U96" s="6">
        <v>0</v>
      </c>
      <c r="V96" s="6">
        <f>SUM(NonNurse[[#This Row],[Occupational Therapist Hours]],NonNurse[[#This Row],[OT Assistant Hours]],NonNurse[[#This Row],[OT Aide Hours]])/NonNurse[[#This Row],[MDS Census]]</f>
        <v>0.25487662988966903</v>
      </c>
      <c r="W96" s="6">
        <v>12.820217391304348</v>
      </c>
      <c r="X96" s="6">
        <v>0</v>
      </c>
      <c r="Y96" s="6">
        <v>0</v>
      </c>
      <c r="Z96" s="6">
        <f>SUM(NonNurse[[#This Row],[Physical Therapist (PT) Hours]],NonNurse[[#This Row],[PT Assistant Hours]],NonNurse[[#This Row],[PT Aide Hours]])/NonNurse[[#This Row],[MDS Census]]</f>
        <v>0.23660180541624878</v>
      </c>
      <c r="AA96" s="6">
        <v>0</v>
      </c>
      <c r="AB96" s="6">
        <v>0</v>
      </c>
      <c r="AC96" s="6">
        <v>0</v>
      </c>
      <c r="AD96" s="6">
        <v>0</v>
      </c>
      <c r="AE96" s="6">
        <v>0</v>
      </c>
      <c r="AF96" s="6">
        <v>0</v>
      </c>
      <c r="AG96" s="6">
        <v>0</v>
      </c>
      <c r="AH96" s="1">
        <v>235432</v>
      </c>
      <c r="AI96">
        <v>5</v>
      </c>
    </row>
    <row r="97" spans="1:35" x14ac:dyDescent="0.25">
      <c r="A97" t="s">
        <v>433</v>
      </c>
      <c r="B97" t="s">
        <v>213</v>
      </c>
      <c r="C97" t="s">
        <v>608</v>
      </c>
      <c r="D97" t="s">
        <v>506</v>
      </c>
      <c r="E97" s="6">
        <v>44.054347826086953</v>
      </c>
      <c r="F97" s="6">
        <v>19.214456521739127</v>
      </c>
      <c r="G97" s="6">
        <v>0</v>
      </c>
      <c r="H97" s="6">
        <v>0</v>
      </c>
      <c r="I97" s="6">
        <v>0.27173913043478259</v>
      </c>
      <c r="J97" s="6">
        <v>0</v>
      </c>
      <c r="K97" s="6">
        <v>0</v>
      </c>
      <c r="L97" s="6">
        <v>0.43293478260869556</v>
      </c>
      <c r="M97" s="6">
        <v>5.4003260869565217</v>
      </c>
      <c r="N97" s="6">
        <v>0</v>
      </c>
      <c r="O97" s="6">
        <f>SUM(NonNurse[[#This Row],[Qualified Social Work Staff Hours]],NonNurse[[#This Row],[Other Social Work Staff Hours]])/NonNurse[[#This Row],[MDS Census]]</f>
        <v>0.12258327165062917</v>
      </c>
      <c r="P97" s="6">
        <v>6.0516304347826084</v>
      </c>
      <c r="Q97" s="6">
        <v>0</v>
      </c>
      <c r="R97" s="6">
        <f>SUM(NonNurse[[#This Row],[Qualified Activities Professional Hours]],NonNurse[[#This Row],[Other Activities Professional Hours]])/NonNurse[[#This Row],[MDS Census]]</f>
        <v>0.13736738218603503</v>
      </c>
      <c r="S97" s="6">
        <v>0.87478260869565216</v>
      </c>
      <c r="T97" s="6">
        <v>6.1676086956521736</v>
      </c>
      <c r="U97" s="6">
        <v>0</v>
      </c>
      <c r="V97" s="6">
        <f>SUM(NonNurse[[#This Row],[Occupational Therapist Hours]],NonNurse[[#This Row],[OT Assistant Hours]],NonNurse[[#This Row],[OT Aide Hours]])/NonNurse[[#This Row],[MDS Census]]</f>
        <v>0.15985689612632617</v>
      </c>
      <c r="W97" s="6">
        <v>1.081521739130435</v>
      </c>
      <c r="X97" s="6">
        <v>8.1732608695652154</v>
      </c>
      <c r="Y97" s="6">
        <v>0</v>
      </c>
      <c r="Z97" s="6">
        <f>SUM(NonNurse[[#This Row],[Physical Therapist (PT) Hours]],NonNurse[[#This Row],[PT Assistant Hours]],NonNurse[[#This Row],[PT Aide Hours]])/NonNurse[[#This Row],[MDS Census]]</f>
        <v>0.21007648655317049</v>
      </c>
      <c r="AA97" s="6">
        <v>0</v>
      </c>
      <c r="AB97" s="6">
        <v>0</v>
      </c>
      <c r="AC97" s="6">
        <v>0</v>
      </c>
      <c r="AD97" s="6">
        <v>0</v>
      </c>
      <c r="AE97" s="6">
        <v>0</v>
      </c>
      <c r="AF97" s="6">
        <v>0</v>
      </c>
      <c r="AG97" s="6">
        <v>0</v>
      </c>
      <c r="AH97" s="1">
        <v>235442</v>
      </c>
      <c r="AI97">
        <v>5</v>
      </c>
    </row>
    <row r="98" spans="1:35" x14ac:dyDescent="0.25">
      <c r="A98" t="s">
        <v>433</v>
      </c>
      <c r="B98" t="s">
        <v>207</v>
      </c>
      <c r="C98" t="s">
        <v>692</v>
      </c>
      <c r="D98" t="s">
        <v>501</v>
      </c>
      <c r="E98" s="6">
        <v>72.217391304347828</v>
      </c>
      <c r="F98" s="6">
        <v>9.6804347826086961</v>
      </c>
      <c r="G98" s="6">
        <v>0</v>
      </c>
      <c r="H98" s="6">
        <v>0</v>
      </c>
      <c r="I98" s="6">
        <v>0</v>
      </c>
      <c r="J98" s="6">
        <v>0</v>
      </c>
      <c r="K98" s="6">
        <v>0</v>
      </c>
      <c r="L98" s="6">
        <v>1.0054347826086956</v>
      </c>
      <c r="M98" s="6">
        <v>0</v>
      </c>
      <c r="N98" s="6">
        <v>0</v>
      </c>
      <c r="O98" s="6">
        <f>SUM(NonNurse[[#This Row],[Qualified Social Work Staff Hours]],NonNurse[[#This Row],[Other Social Work Staff Hours]])/NonNurse[[#This Row],[MDS Census]]</f>
        <v>0</v>
      </c>
      <c r="P98" s="6">
        <v>0</v>
      </c>
      <c r="Q98" s="6">
        <v>12.587065217391304</v>
      </c>
      <c r="R98" s="6">
        <f>SUM(NonNurse[[#This Row],[Qualified Activities Professional Hours]],NonNurse[[#This Row],[Other Activities Professional Hours]])/NonNurse[[#This Row],[MDS Census]]</f>
        <v>0.17429409993979531</v>
      </c>
      <c r="S98" s="6">
        <v>2.9243478260869566</v>
      </c>
      <c r="T98" s="6">
        <v>4.0808695652173919</v>
      </c>
      <c r="U98" s="6">
        <v>0</v>
      </c>
      <c r="V98" s="6">
        <f>SUM(NonNurse[[#This Row],[Occupational Therapist Hours]],NonNurse[[#This Row],[OT Assistant Hours]],NonNurse[[#This Row],[OT Aide Hours]])/NonNurse[[#This Row],[MDS Census]]</f>
        <v>9.7001806140878999E-2</v>
      </c>
      <c r="W98" s="6">
        <v>5.6885869565217391</v>
      </c>
      <c r="X98" s="6">
        <v>4.9691304347826106</v>
      </c>
      <c r="Y98" s="6">
        <v>0</v>
      </c>
      <c r="Z98" s="6">
        <f>SUM(NonNurse[[#This Row],[Physical Therapist (PT) Hours]],NonNurse[[#This Row],[PT Assistant Hours]],NonNurse[[#This Row],[PT Aide Hours]])/NonNurse[[#This Row],[MDS Census]]</f>
        <v>0.14757826610475619</v>
      </c>
      <c r="AA98" s="6">
        <v>0</v>
      </c>
      <c r="AB98" s="6">
        <v>0</v>
      </c>
      <c r="AC98" s="6">
        <v>0</v>
      </c>
      <c r="AD98" s="6">
        <v>0</v>
      </c>
      <c r="AE98" s="6">
        <v>0</v>
      </c>
      <c r="AF98" s="6">
        <v>0</v>
      </c>
      <c r="AG98" s="6">
        <v>0</v>
      </c>
      <c r="AH98" s="1">
        <v>235433</v>
      </c>
      <c r="AI98">
        <v>5</v>
      </c>
    </row>
    <row r="99" spans="1:35" x14ac:dyDescent="0.25">
      <c r="A99" t="s">
        <v>433</v>
      </c>
      <c r="B99" t="s">
        <v>292</v>
      </c>
      <c r="C99" t="s">
        <v>720</v>
      </c>
      <c r="D99" t="s">
        <v>499</v>
      </c>
      <c r="E99" s="6">
        <v>47.347826086956523</v>
      </c>
      <c r="F99" s="6">
        <v>6.0516304347826084</v>
      </c>
      <c r="G99" s="6">
        <v>0.60869565217391308</v>
      </c>
      <c r="H99" s="6">
        <v>0</v>
      </c>
      <c r="I99" s="6">
        <v>0</v>
      </c>
      <c r="J99" s="6">
        <v>0</v>
      </c>
      <c r="K99" s="6">
        <v>0</v>
      </c>
      <c r="L99" s="6">
        <v>1.5217391304347827</v>
      </c>
      <c r="M99" s="6">
        <v>6.5951086956521738</v>
      </c>
      <c r="N99" s="6">
        <v>0</v>
      </c>
      <c r="O99" s="6">
        <f>SUM(NonNurse[[#This Row],[Qualified Social Work Staff Hours]],NonNurse[[#This Row],[Other Social Work Staff Hours]])/NonNurse[[#This Row],[MDS Census]]</f>
        <v>0.13929063360881541</v>
      </c>
      <c r="P99" s="6">
        <v>4.1467391304347823</v>
      </c>
      <c r="Q99" s="6">
        <v>11.33195652173913</v>
      </c>
      <c r="R99" s="6">
        <f>SUM(NonNurse[[#This Row],[Qualified Activities Professional Hours]],NonNurse[[#This Row],[Other Activities Professional Hours]])/NonNurse[[#This Row],[MDS Census]]</f>
        <v>0.32691460055096416</v>
      </c>
      <c r="S99" s="6">
        <v>6.2729347826086936</v>
      </c>
      <c r="T99" s="6">
        <v>0.23608695652173911</v>
      </c>
      <c r="U99" s="6">
        <v>0</v>
      </c>
      <c r="V99" s="6">
        <f>SUM(NonNurse[[#This Row],[Occupational Therapist Hours]],NonNurse[[#This Row],[OT Assistant Hours]],NonNurse[[#This Row],[OT Aide Hours]])/NonNurse[[#This Row],[MDS Census]]</f>
        <v>0.13747245179063355</v>
      </c>
      <c r="W99" s="6">
        <v>1.6969565217391298</v>
      </c>
      <c r="X99" s="6">
        <v>9.811956521739134</v>
      </c>
      <c r="Y99" s="6">
        <v>0</v>
      </c>
      <c r="Z99" s="6">
        <f>SUM(NonNurse[[#This Row],[Physical Therapist (PT) Hours]],NonNurse[[#This Row],[PT Assistant Hours]],NonNurse[[#This Row],[PT Aide Hours]])/NonNurse[[#This Row],[MDS Census]]</f>
        <v>0.24307162534435267</v>
      </c>
      <c r="AA99" s="6">
        <v>0</v>
      </c>
      <c r="AB99" s="6">
        <v>0</v>
      </c>
      <c r="AC99" s="6">
        <v>0</v>
      </c>
      <c r="AD99" s="6">
        <v>0</v>
      </c>
      <c r="AE99" s="6">
        <v>0</v>
      </c>
      <c r="AF99" s="6">
        <v>0</v>
      </c>
      <c r="AG99" s="6">
        <v>0</v>
      </c>
      <c r="AH99" s="1">
        <v>235551</v>
      </c>
      <c r="AI99">
        <v>5</v>
      </c>
    </row>
    <row r="100" spans="1:35" x14ac:dyDescent="0.25">
      <c r="A100" t="s">
        <v>433</v>
      </c>
      <c r="B100" t="s">
        <v>187</v>
      </c>
      <c r="C100" t="s">
        <v>629</v>
      </c>
      <c r="D100" t="s">
        <v>474</v>
      </c>
      <c r="E100" s="6">
        <v>58.576086956521742</v>
      </c>
      <c r="F100" s="6">
        <v>11.608695652173912</v>
      </c>
      <c r="G100" s="6">
        <v>0</v>
      </c>
      <c r="H100" s="6">
        <v>0</v>
      </c>
      <c r="I100" s="6">
        <v>0</v>
      </c>
      <c r="J100" s="6">
        <v>0</v>
      </c>
      <c r="K100" s="6">
        <v>0</v>
      </c>
      <c r="L100" s="6">
        <v>1.4565217391304348</v>
      </c>
      <c r="M100" s="6">
        <v>4.8913043478260869</v>
      </c>
      <c r="N100" s="6">
        <v>0</v>
      </c>
      <c r="O100" s="6">
        <f>SUM(NonNurse[[#This Row],[Qualified Social Work Staff Hours]],NonNurse[[#This Row],[Other Social Work Staff Hours]])/NonNurse[[#This Row],[MDS Census]]</f>
        <v>8.3503432918908882E-2</v>
      </c>
      <c r="P100" s="6">
        <v>5.8396739130434785</v>
      </c>
      <c r="Q100" s="6">
        <v>6.1005434782608692</v>
      </c>
      <c r="R100" s="6">
        <f>SUM(NonNurse[[#This Row],[Qualified Activities Professional Hours]],NonNurse[[#This Row],[Other Activities Professional Hours]])/NonNurse[[#This Row],[MDS Census]]</f>
        <v>0.20384115791426979</v>
      </c>
      <c r="S100" s="6">
        <v>5.8125</v>
      </c>
      <c r="T100" s="6">
        <v>3.2961956521739131</v>
      </c>
      <c r="U100" s="6">
        <v>0</v>
      </c>
      <c r="V100" s="6">
        <f>SUM(NonNurse[[#This Row],[Occupational Therapist Hours]],NonNurse[[#This Row],[OT Assistant Hours]],NonNurse[[#This Row],[OT Aide Hours]])/NonNurse[[#This Row],[MDS Census]]</f>
        <v>0.15550194841343479</v>
      </c>
      <c r="W100" s="6">
        <v>10.282608695652174</v>
      </c>
      <c r="X100" s="6">
        <v>1.0434782608695652</v>
      </c>
      <c r="Y100" s="6">
        <v>0</v>
      </c>
      <c r="Z100" s="6">
        <f>SUM(NonNurse[[#This Row],[Physical Therapist (PT) Hours]],NonNurse[[#This Row],[PT Assistant Hours]],NonNurse[[#This Row],[PT Aide Hours]])/NonNurse[[#This Row],[MDS Census]]</f>
        <v>0.19335683800334011</v>
      </c>
      <c r="AA100" s="6">
        <v>0</v>
      </c>
      <c r="AB100" s="6">
        <v>0</v>
      </c>
      <c r="AC100" s="6">
        <v>0</v>
      </c>
      <c r="AD100" s="6">
        <v>0</v>
      </c>
      <c r="AE100" s="6">
        <v>0</v>
      </c>
      <c r="AF100" s="6">
        <v>0</v>
      </c>
      <c r="AG100" s="6">
        <v>0</v>
      </c>
      <c r="AH100" s="1">
        <v>235382</v>
      </c>
      <c r="AI100">
        <v>5</v>
      </c>
    </row>
    <row r="101" spans="1:35" x14ac:dyDescent="0.25">
      <c r="A101" t="s">
        <v>433</v>
      </c>
      <c r="B101" t="s">
        <v>36</v>
      </c>
      <c r="C101" t="s">
        <v>606</v>
      </c>
      <c r="D101" t="s">
        <v>504</v>
      </c>
      <c r="E101" s="6">
        <v>84.923913043478265</v>
      </c>
      <c r="F101" s="6">
        <v>5.3913043478260869</v>
      </c>
      <c r="G101" s="6">
        <v>0</v>
      </c>
      <c r="H101" s="6">
        <v>0</v>
      </c>
      <c r="I101" s="6">
        <v>3.3913043478260869</v>
      </c>
      <c r="J101" s="6">
        <v>0</v>
      </c>
      <c r="K101" s="6">
        <v>0</v>
      </c>
      <c r="L101" s="6">
        <v>4.7193478260869561</v>
      </c>
      <c r="M101" s="6">
        <v>5.2608695652173916</v>
      </c>
      <c r="N101" s="6">
        <v>0</v>
      </c>
      <c r="O101" s="6">
        <f>SUM(NonNurse[[#This Row],[Qualified Social Work Staff Hours]],NonNurse[[#This Row],[Other Social Work Staff Hours]])/NonNurse[[#This Row],[MDS Census]]</f>
        <v>6.1948035325739149E-2</v>
      </c>
      <c r="P101" s="6">
        <v>5.3913043478260869</v>
      </c>
      <c r="Q101" s="6">
        <v>9.4972826086956523</v>
      </c>
      <c r="R101" s="6">
        <f>SUM(NonNurse[[#This Row],[Qualified Activities Professional Hours]],NonNurse[[#This Row],[Other Activities Professional Hours]])/NonNurse[[#This Row],[MDS Census]]</f>
        <v>0.17531677972609752</v>
      </c>
      <c r="S101" s="6">
        <v>13.245978260869563</v>
      </c>
      <c r="T101" s="6">
        <v>6.2585869565217376</v>
      </c>
      <c r="U101" s="6">
        <v>0</v>
      </c>
      <c r="V101" s="6">
        <f>SUM(NonNurse[[#This Row],[Occupational Therapist Hours]],NonNurse[[#This Row],[OT Assistant Hours]],NonNurse[[#This Row],[OT Aide Hours]])/NonNurse[[#This Row],[MDS Census]]</f>
        <v>0.22967106105209265</v>
      </c>
      <c r="W101" s="6">
        <v>10.588478260869568</v>
      </c>
      <c r="X101" s="6">
        <v>11.309891304347826</v>
      </c>
      <c r="Y101" s="6">
        <v>5.5217391304347823</v>
      </c>
      <c r="Z101" s="6">
        <f>SUM(NonNurse[[#This Row],[Physical Therapist (PT) Hours]],NonNurse[[#This Row],[PT Assistant Hours]],NonNurse[[#This Row],[PT Aide Hours]])/NonNurse[[#This Row],[MDS Census]]</f>
        <v>0.32287853577371045</v>
      </c>
      <c r="AA101" s="6">
        <v>0</v>
      </c>
      <c r="AB101" s="6">
        <v>0</v>
      </c>
      <c r="AC101" s="6">
        <v>0</v>
      </c>
      <c r="AD101" s="6">
        <v>0</v>
      </c>
      <c r="AE101" s="6">
        <v>0</v>
      </c>
      <c r="AF101" s="6">
        <v>0</v>
      </c>
      <c r="AG101" s="6">
        <v>0</v>
      </c>
      <c r="AH101" s="1">
        <v>235050</v>
      </c>
      <c r="AI101">
        <v>5</v>
      </c>
    </row>
    <row r="102" spans="1:35" x14ac:dyDescent="0.25">
      <c r="A102" t="s">
        <v>433</v>
      </c>
      <c r="B102" t="s">
        <v>72</v>
      </c>
      <c r="C102" t="s">
        <v>629</v>
      </c>
      <c r="D102" t="s">
        <v>474</v>
      </c>
      <c r="E102" s="6">
        <v>124.8804347826087</v>
      </c>
      <c r="F102" s="6">
        <v>5.6521739130434785</v>
      </c>
      <c r="G102" s="6">
        <v>0.32608695652173914</v>
      </c>
      <c r="H102" s="6">
        <v>0.56521739130434778</v>
      </c>
      <c r="I102" s="6">
        <v>8.0869565217391308</v>
      </c>
      <c r="J102" s="6">
        <v>0</v>
      </c>
      <c r="K102" s="6">
        <v>0</v>
      </c>
      <c r="L102" s="6">
        <v>5.3595652173913058</v>
      </c>
      <c r="M102" s="6">
        <v>0</v>
      </c>
      <c r="N102" s="6">
        <v>18.205326086956529</v>
      </c>
      <c r="O102" s="6">
        <f>SUM(NonNurse[[#This Row],[Qualified Social Work Staff Hours]],NonNurse[[#This Row],[Other Social Work Staff Hours]])/NonNurse[[#This Row],[MDS Census]]</f>
        <v>0.14578205239794592</v>
      </c>
      <c r="P102" s="6">
        <v>5.3913043478260869</v>
      </c>
      <c r="Q102" s="6">
        <v>22.189347826086951</v>
      </c>
      <c r="R102" s="6">
        <f>SUM(NonNurse[[#This Row],[Qualified Activities Professional Hours]],NonNurse[[#This Row],[Other Activities Professional Hours]])/NonNurse[[#This Row],[MDS Census]]</f>
        <v>0.22085647140743314</v>
      </c>
      <c r="S102" s="6">
        <v>10.750978260869568</v>
      </c>
      <c r="T102" s="6">
        <v>23.605217391304347</v>
      </c>
      <c r="U102" s="6">
        <v>0</v>
      </c>
      <c r="V102" s="6">
        <f>SUM(NonNurse[[#This Row],[Occupational Therapist Hours]],NonNurse[[#This Row],[OT Assistant Hours]],NonNurse[[#This Row],[OT Aide Hours]])/NonNurse[[#This Row],[MDS Census]]</f>
        <v>0.27511271651144575</v>
      </c>
      <c r="W102" s="6">
        <v>15.829673913043477</v>
      </c>
      <c r="X102" s="6">
        <v>19.983369565217391</v>
      </c>
      <c r="Y102" s="6">
        <v>9.7717391304347831</v>
      </c>
      <c r="Z102" s="6">
        <f>SUM(NonNurse[[#This Row],[Physical Therapist (PT) Hours]],NonNurse[[#This Row],[PT Assistant Hours]],NonNurse[[#This Row],[PT Aide Hours]])/NonNurse[[#This Row],[MDS Census]]</f>
        <v>0.36502741752981105</v>
      </c>
      <c r="AA102" s="6">
        <v>0</v>
      </c>
      <c r="AB102" s="6">
        <v>0</v>
      </c>
      <c r="AC102" s="6">
        <v>0</v>
      </c>
      <c r="AD102" s="6">
        <v>0</v>
      </c>
      <c r="AE102" s="6">
        <v>0</v>
      </c>
      <c r="AF102" s="6">
        <v>0</v>
      </c>
      <c r="AG102" s="6">
        <v>0</v>
      </c>
      <c r="AH102" s="1">
        <v>235177</v>
      </c>
      <c r="AI102">
        <v>5</v>
      </c>
    </row>
    <row r="103" spans="1:35" x14ac:dyDescent="0.25">
      <c r="A103" t="s">
        <v>433</v>
      </c>
      <c r="B103" t="s">
        <v>121</v>
      </c>
      <c r="C103" t="s">
        <v>590</v>
      </c>
      <c r="D103" t="s">
        <v>489</v>
      </c>
      <c r="E103" s="6">
        <v>62.978260869565219</v>
      </c>
      <c r="F103" s="6">
        <v>6.371847826086956</v>
      </c>
      <c r="G103" s="6">
        <v>0.29347826086956524</v>
      </c>
      <c r="H103" s="6">
        <v>0.30434782608695654</v>
      </c>
      <c r="I103" s="6">
        <v>0.76086956521739135</v>
      </c>
      <c r="J103" s="6">
        <v>0</v>
      </c>
      <c r="K103" s="6">
        <v>0.54347826086956519</v>
      </c>
      <c r="L103" s="6">
        <v>0.82152173913043458</v>
      </c>
      <c r="M103" s="6">
        <v>3.6331521739130435</v>
      </c>
      <c r="N103" s="6">
        <v>0</v>
      </c>
      <c r="O103" s="6">
        <f>SUM(NonNurse[[#This Row],[Qualified Social Work Staff Hours]],NonNurse[[#This Row],[Other Social Work Staff Hours]])/NonNurse[[#This Row],[MDS Census]]</f>
        <v>5.7688988608905763E-2</v>
      </c>
      <c r="P103" s="6">
        <v>4.8716304347826078</v>
      </c>
      <c r="Q103" s="6">
        <v>18.869565217391305</v>
      </c>
      <c r="R103" s="6">
        <f>SUM(NonNurse[[#This Row],[Qualified Activities Professional Hours]],NonNurse[[#This Row],[Other Activities Professional Hours]])/NonNurse[[#This Row],[MDS Census]]</f>
        <v>0.37697445633413879</v>
      </c>
      <c r="S103" s="6">
        <v>0.65358695652173904</v>
      </c>
      <c r="T103" s="6">
        <v>4.1375000000000002</v>
      </c>
      <c r="U103" s="6">
        <v>0</v>
      </c>
      <c r="V103" s="6">
        <f>SUM(NonNurse[[#This Row],[Occupational Therapist Hours]],NonNurse[[#This Row],[OT Assistant Hours]],NonNurse[[#This Row],[OT Aide Hours]])/NonNurse[[#This Row],[MDS Census]]</f>
        <v>7.6075250258888505E-2</v>
      </c>
      <c r="W103" s="6">
        <v>0.80576086956521753</v>
      </c>
      <c r="X103" s="6">
        <v>2.3860869565217384</v>
      </c>
      <c r="Y103" s="6">
        <v>0</v>
      </c>
      <c r="Z103" s="6">
        <f>SUM(NonNurse[[#This Row],[Physical Therapist (PT) Hours]],NonNurse[[#This Row],[PT Assistant Hours]],NonNurse[[#This Row],[PT Aide Hours]])/NonNurse[[#This Row],[MDS Census]]</f>
        <v>5.0681739730755945E-2</v>
      </c>
      <c r="AA103" s="6">
        <v>0</v>
      </c>
      <c r="AB103" s="6">
        <v>0</v>
      </c>
      <c r="AC103" s="6">
        <v>0</v>
      </c>
      <c r="AD103" s="6">
        <v>0</v>
      </c>
      <c r="AE103" s="6">
        <v>0</v>
      </c>
      <c r="AF103" s="6">
        <v>0</v>
      </c>
      <c r="AG103" s="6">
        <v>0</v>
      </c>
      <c r="AH103" s="1">
        <v>235281</v>
      </c>
      <c r="AI103">
        <v>5</v>
      </c>
    </row>
    <row r="104" spans="1:35" x14ac:dyDescent="0.25">
      <c r="A104" t="s">
        <v>433</v>
      </c>
      <c r="B104" t="s">
        <v>327</v>
      </c>
      <c r="C104" t="s">
        <v>732</v>
      </c>
      <c r="D104" t="s">
        <v>475</v>
      </c>
      <c r="E104" s="6">
        <v>80.336956521739125</v>
      </c>
      <c r="F104" s="6">
        <v>5.3804347826086953</v>
      </c>
      <c r="G104" s="6">
        <v>0.15217391304347827</v>
      </c>
      <c r="H104" s="6">
        <v>0</v>
      </c>
      <c r="I104" s="6">
        <v>0</v>
      </c>
      <c r="J104" s="6">
        <v>0</v>
      </c>
      <c r="K104" s="6">
        <v>0</v>
      </c>
      <c r="L104" s="6">
        <v>1.6622826086956521</v>
      </c>
      <c r="M104" s="6">
        <v>10.388586956521744</v>
      </c>
      <c r="N104" s="6">
        <v>0</v>
      </c>
      <c r="O104" s="6">
        <f>SUM(NonNurse[[#This Row],[Qualified Social Work Staff Hours]],NonNurse[[#This Row],[Other Social Work Staff Hours]])/NonNurse[[#This Row],[MDS Census]]</f>
        <v>0.12931267758084164</v>
      </c>
      <c r="P104" s="6">
        <v>5.2125000000000004</v>
      </c>
      <c r="Q104" s="6">
        <v>16.758695652173913</v>
      </c>
      <c r="R104" s="6">
        <f>SUM(NonNurse[[#This Row],[Qualified Activities Professional Hours]],NonNurse[[#This Row],[Other Activities Professional Hours]])/NonNurse[[#This Row],[MDS Census]]</f>
        <v>0.27348802597754024</v>
      </c>
      <c r="S104" s="6">
        <v>6.8889130434782606</v>
      </c>
      <c r="T104" s="6">
        <v>1.0904347826086958</v>
      </c>
      <c r="U104" s="6">
        <v>0</v>
      </c>
      <c r="V104" s="6">
        <f>SUM(NonNurse[[#This Row],[Occupational Therapist Hours]],NonNurse[[#This Row],[OT Assistant Hours]],NonNurse[[#This Row],[OT Aide Hours]])/NonNurse[[#This Row],[MDS Census]]</f>
        <v>9.9323501555946422E-2</v>
      </c>
      <c r="W104" s="6">
        <v>3.2313043478260868</v>
      </c>
      <c r="X104" s="6">
        <v>7.5766304347826097</v>
      </c>
      <c r="Y104" s="6">
        <v>0</v>
      </c>
      <c r="Z104" s="6">
        <f>SUM(NonNurse[[#This Row],[Physical Therapist (PT) Hours]],NonNurse[[#This Row],[PT Assistant Hours]],NonNurse[[#This Row],[PT Aide Hours]])/NonNurse[[#This Row],[MDS Census]]</f>
        <v>0.13453253957515901</v>
      </c>
      <c r="AA104" s="6">
        <v>0</v>
      </c>
      <c r="AB104" s="6">
        <v>0</v>
      </c>
      <c r="AC104" s="6">
        <v>0</v>
      </c>
      <c r="AD104" s="6">
        <v>0</v>
      </c>
      <c r="AE104" s="6">
        <v>0</v>
      </c>
      <c r="AF104" s="6">
        <v>0</v>
      </c>
      <c r="AG104" s="6">
        <v>0</v>
      </c>
      <c r="AH104" s="1">
        <v>235602</v>
      </c>
      <c r="AI104">
        <v>5</v>
      </c>
    </row>
    <row r="105" spans="1:35" x14ac:dyDescent="0.25">
      <c r="A105" t="s">
        <v>433</v>
      </c>
      <c r="B105" t="s">
        <v>403</v>
      </c>
      <c r="C105" t="s">
        <v>696</v>
      </c>
      <c r="D105" t="s">
        <v>470</v>
      </c>
      <c r="E105" s="6">
        <v>57.913043478260867</v>
      </c>
      <c r="F105" s="6">
        <v>5.0434782608695654</v>
      </c>
      <c r="G105" s="6">
        <v>0.23369565217391305</v>
      </c>
      <c r="H105" s="6">
        <v>0.34782608695652173</v>
      </c>
      <c r="I105" s="6">
        <v>0.86956521739130432</v>
      </c>
      <c r="J105" s="6">
        <v>0</v>
      </c>
      <c r="K105" s="6">
        <v>0</v>
      </c>
      <c r="L105" s="6">
        <v>4.2158695652173899</v>
      </c>
      <c r="M105" s="6">
        <v>5.9130434782608692</v>
      </c>
      <c r="N105" s="6">
        <v>0</v>
      </c>
      <c r="O105" s="6">
        <f>SUM(NonNurse[[#This Row],[Qualified Social Work Staff Hours]],NonNurse[[#This Row],[Other Social Work Staff Hours]])/NonNurse[[#This Row],[MDS Census]]</f>
        <v>0.1021021021021021</v>
      </c>
      <c r="P105" s="6">
        <v>5.4782608695652177</v>
      </c>
      <c r="Q105" s="6">
        <v>3.3833695652173903</v>
      </c>
      <c r="R105" s="6">
        <f>SUM(NonNurse[[#This Row],[Qualified Activities Professional Hours]],NonNurse[[#This Row],[Other Activities Professional Hours]])/NonNurse[[#This Row],[MDS Census]]</f>
        <v>0.15301614114114115</v>
      </c>
      <c r="S105" s="6">
        <v>6.9298913043478265</v>
      </c>
      <c r="T105" s="6">
        <v>15.23021739130435</v>
      </c>
      <c r="U105" s="6">
        <v>0</v>
      </c>
      <c r="V105" s="6">
        <f>SUM(NonNurse[[#This Row],[Occupational Therapist Hours]],NonNurse[[#This Row],[OT Assistant Hours]],NonNurse[[#This Row],[OT Aide Hours]])/NonNurse[[#This Row],[MDS Census]]</f>
        <v>0.38264451951951961</v>
      </c>
      <c r="W105" s="6">
        <v>6.3386956521739135</v>
      </c>
      <c r="X105" s="6">
        <v>18.824130434782607</v>
      </c>
      <c r="Y105" s="6">
        <v>0</v>
      </c>
      <c r="Z105" s="6">
        <f>SUM(NonNurse[[#This Row],[Physical Therapist (PT) Hours]],NonNurse[[#This Row],[PT Assistant Hours]],NonNurse[[#This Row],[PT Aide Hours]])/NonNurse[[#This Row],[MDS Census]]</f>
        <v>0.43449324324324323</v>
      </c>
      <c r="AA105" s="6">
        <v>0</v>
      </c>
      <c r="AB105" s="6">
        <v>0</v>
      </c>
      <c r="AC105" s="6">
        <v>0</v>
      </c>
      <c r="AD105" s="6">
        <v>0</v>
      </c>
      <c r="AE105" s="6">
        <v>0</v>
      </c>
      <c r="AF105" s="6">
        <v>0</v>
      </c>
      <c r="AG105" s="6">
        <v>0</v>
      </c>
      <c r="AH105" s="1">
        <v>235723</v>
      </c>
      <c r="AI105">
        <v>5</v>
      </c>
    </row>
    <row r="106" spans="1:35" x14ac:dyDescent="0.25">
      <c r="A106" t="s">
        <v>433</v>
      </c>
      <c r="B106" t="s">
        <v>64</v>
      </c>
      <c r="C106" t="s">
        <v>608</v>
      </c>
      <c r="D106" t="s">
        <v>506</v>
      </c>
      <c r="E106" s="6">
        <v>150.71739130434781</v>
      </c>
      <c r="F106" s="6">
        <v>19.782608695652176</v>
      </c>
      <c r="G106" s="6">
        <v>0</v>
      </c>
      <c r="H106" s="6">
        <v>0</v>
      </c>
      <c r="I106" s="6">
        <v>0</v>
      </c>
      <c r="J106" s="6">
        <v>0</v>
      </c>
      <c r="K106" s="6">
        <v>0</v>
      </c>
      <c r="L106" s="6">
        <v>10.082608695652173</v>
      </c>
      <c r="M106" s="6">
        <v>18.467391304347824</v>
      </c>
      <c r="N106" s="6">
        <v>0</v>
      </c>
      <c r="O106" s="6">
        <f>SUM(NonNurse[[#This Row],[Qualified Social Work Staff Hours]],NonNurse[[#This Row],[Other Social Work Staff Hours]])/NonNurse[[#This Row],[MDS Census]]</f>
        <v>0.12252992932352517</v>
      </c>
      <c r="P106" s="6">
        <v>2.7956521739130435</v>
      </c>
      <c r="Q106" s="6">
        <v>0</v>
      </c>
      <c r="R106" s="6">
        <f>SUM(NonNurse[[#This Row],[Qualified Activities Professional Hours]],NonNurse[[#This Row],[Other Activities Professional Hours]])/NonNurse[[#This Row],[MDS Census]]</f>
        <v>1.8548968700418292E-2</v>
      </c>
      <c r="S106" s="6">
        <v>34.341304347826089</v>
      </c>
      <c r="T106" s="6">
        <v>0</v>
      </c>
      <c r="U106" s="6">
        <v>0</v>
      </c>
      <c r="V106" s="6">
        <f>SUM(NonNurse[[#This Row],[Occupational Therapist Hours]],NonNurse[[#This Row],[OT Assistant Hours]],NonNurse[[#This Row],[OT Aide Hours]])/NonNurse[[#This Row],[MDS Census]]</f>
        <v>0.22785230059137462</v>
      </c>
      <c r="W106" s="6">
        <v>18.679347826086957</v>
      </c>
      <c r="X106" s="6">
        <v>38.4467391304348</v>
      </c>
      <c r="Y106" s="6">
        <v>0</v>
      </c>
      <c r="Z106" s="6">
        <f>SUM(NonNurse[[#This Row],[Physical Therapist (PT) Hours]],NonNurse[[#This Row],[PT Assistant Hours]],NonNurse[[#This Row],[PT Aide Hours]])/NonNurse[[#This Row],[MDS Census]]</f>
        <v>0.37902783787682115</v>
      </c>
      <c r="AA106" s="6">
        <v>0</v>
      </c>
      <c r="AB106" s="6">
        <v>0</v>
      </c>
      <c r="AC106" s="6">
        <v>0</v>
      </c>
      <c r="AD106" s="6">
        <v>0</v>
      </c>
      <c r="AE106" s="6">
        <v>0</v>
      </c>
      <c r="AF106" s="6">
        <v>0</v>
      </c>
      <c r="AG106" s="6">
        <v>0</v>
      </c>
      <c r="AH106" s="1">
        <v>235150</v>
      </c>
      <c r="AI106">
        <v>5</v>
      </c>
    </row>
    <row r="107" spans="1:35" x14ac:dyDescent="0.25">
      <c r="A107" t="s">
        <v>433</v>
      </c>
      <c r="B107" t="s">
        <v>210</v>
      </c>
      <c r="C107" t="s">
        <v>695</v>
      </c>
      <c r="D107" t="s">
        <v>474</v>
      </c>
      <c r="E107" s="6">
        <v>95.478260869565219</v>
      </c>
      <c r="F107" s="6">
        <v>5.2173913043478262</v>
      </c>
      <c r="G107" s="6">
        <v>0.53260869565217395</v>
      </c>
      <c r="H107" s="6">
        <v>0</v>
      </c>
      <c r="I107" s="6">
        <v>1.3478260869565217</v>
      </c>
      <c r="J107" s="6">
        <v>0</v>
      </c>
      <c r="K107" s="6">
        <v>0</v>
      </c>
      <c r="L107" s="6">
        <v>3.2707608695652168</v>
      </c>
      <c r="M107" s="6">
        <v>9.8675000000000015</v>
      </c>
      <c r="N107" s="6">
        <v>0</v>
      </c>
      <c r="O107" s="6">
        <f>SUM(NonNurse[[#This Row],[Qualified Social Work Staff Hours]],NonNurse[[#This Row],[Other Social Work Staff Hours]])/NonNurse[[#This Row],[MDS Census]]</f>
        <v>0.10334813296903463</v>
      </c>
      <c r="P107" s="6">
        <v>0</v>
      </c>
      <c r="Q107" s="6">
        <v>11.585652173913047</v>
      </c>
      <c r="R107" s="6">
        <f>SUM(NonNurse[[#This Row],[Qualified Activities Professional Hours]],NonNurse[[#This Row],[Other Activities Professional Hours]])/NonNurse[[#This Row],[MDS Census]]</f>
        <v>0.12134335154826961</v>
      </c>
      <c r="S107" s="6">
        <v>10.92141304347826</v>
      </c>
      <c r="T107" s="6">
        <v>12.513586956521742</v>
      </c>
      <c r="U107" s="6">
        <v>0</v>
      </c>
      <c r="V107" s="6">
        <f>SUM(NonNurse[[#This Row],[Occupational Therapist Hours]],NonNurse[[#This Row],[OT Assistant Hours]],NonNurse[[#This Row],[OT Aide Hours]])/NonNurse[[#This Row],[MDS Census]]</f>
        <v>0.2454485428051002</v>
      </c>
      <c r="W107" s="6">
        <v>13.558369565217392</v>
      </c>
      <c r="X107" s="6">
        <v>15.119130434782614</v>
      </c>
      <c r="Y107" s="6">
        <v>0</v>
      </c>
      <c r="Z107" s="6">
        <f>SUM(NonNurse[[#This Row],[Physical Therapist (PT) Hours]],NonNurse[[#This Row],[PT Assistant Hours]],NonNurse[[#This Row],[PT Aide Hours]])/NonNurse[[#This Row],[MDS Census]]</f>
        <v>0.30035632969034615</v>
      </c>
      <c r="AA107" s="6">
        <v>0</v>
      </c>
      <c r="AB107" s="6">
        <v>0</v>
      </c>
      <c r="AC107" s="6">
        <v>0</v>
      </c>
      <c r="AD107" s="6">
        <v>0</v>
      </c>
      <c r="AE107" s="6">
        <v>9.7826086956521743E-2</v>
      </c>
      <c r="AF107" s="6">
        <v>0</v>
      </c>
      <c r="AG107" s="6">
        <v>0</v>
      </c>
      <c r="AH107" s="1">
        <v>235439</v>
      </c>
      <c r="AI107">
        <v>5</v>
      </c>
    </row>
    <row r="108" spans="1:35" x14ac:dyDescent="0.25">
      <c r="A108" t="s">
        <v>433</v>
      </c>
      <c r="B108" t="s">
        <v>388</v>
      </c>
      <c r="C108" t="s">
        <v>746</v>
      </c>
      <c r="D108" t="s">
        <v>541</v>
      </c>
      <c r="E108" s="6">
        <v>29.576086956521738</v>
      </c>
      <c r="F108" s="6">
        <v>0</v>
      </c>
      <c r="G108" s="6">
        <v>0</v>
      </c>
      <c r="H108" s="6">
        <v>0</v>
      </c>
      <c r="I108" s="6">
        <v>0</v>
      </c>
      <c r="J108" s="6">
        <v>0.60869565217391308</v>
      </c>
      <c r="K108" s="6">
        <v>0</v>
      </c>
      <c r="L108" s="6">
        <v>0</v>
      </c>
      <c r="M108" s="6">
        <v>0</v>
      </c>
      <c r="N108" s="6">
        <v>0</v>
      </c>
      <c r="O108" s="6">
        <f>SUM(NonNurse[[#This Row],[Qualified Social Work Staff Hours]],NonNurse[[#This Row],[Other Social Work Staff Hours]])/NonNurse[[#This Row],[MDS Census]]</f>
        <v>0</v>
      </c>
      <c r="P108" s="6">
        <v>0</v>
      </c>
      <c r="Q108" s="6">
        <v>0</v>
      </c>
      <c r="R108" s="6">
        <f>SUM(NonNurse[[#This Row],[Qualified Activities Professional Hours]],NonNurse[[#This Row],[Other Activities Professional Hours]])/NonNurse[[#This Row],[MDS Census]]</f>
        <v>0</v>
      </c>
      <c r="S108" s="6">
        <v>2.358695652173913E-2</v>
      </c>
      <c r="T108" s="6">
        <v>0</v>
      </c>
      <c r="U108" s="6">
        <v>0</v>
      </c>
      <c r="V108" s="6">
        <f>SUM(NonNurse[[#This Row],[Occupational Therapist Hours]],NonNurse[[#This Row],[OT Assistant Hours]],NonNurse[[#This Row],[OT Aide Hours]])/NonNurse[[#This Row],[MDS Census]]</f>
        <v>7.9750091877986038E-4</v>
      </c>
      <c r="W108" s="6">
        <v>1.0869565217391304E-2</v>
      </c>
      <c r="X108" s="6">
        <v>1.358695652173913E-2</v>
      </c>
      <c r="Y108" s="6">
        <v>0</v>
      </c>
      <c r="Z108" s="6">
        <f>SUM(NonNurse[[#This Row],[Physical Therapist (PT) Hours]],NonNurse[[#This Row],[PT Assistant Hours]],NonNurse[[#This Row],[PT Aide Hours]])/NonNurse[[#This Row],[MDS Census]]</f>
        <v>8.2690187431091501E-4</v>
      </c>
      <c r="AA108" s="6">
        <v>0</v>
      </c>
      <c r="AB108" s="6">
        <v>0</v>
      </c>
      <c r="AC108" s="6">
        <v>0</v>
      </c>
      <c r="AD108" s="6">
        <v>0</v>
      </c>
      <c r="AE108" s="6">
        <v>0</v>
      </c>
      <c r="AF108" s="6">
        <v>0</v>
      </c>
      <c r="AG108" s="6">
        <v>0</v>
      </c>
      <c r="AH108" s="1">
        <v>235705</v>
      </c>
      <c r="AI108">
        <v>5</v>
      </c>
    </row>
    <row r="109" spans="1:35" x14ac:dyDescent="0.25">
      <c r="A109" t="s">
        <v>433</v>
      </c>
      <c r="B109" t="s">
        <v>93</v>
      </c>
      <c r="C109" t="s">
        <v>629</v>
      </c>
      <c r="D109" t="s">
        <v>474</v>
      </c>
      <c r="E109" s="6">
        <v>114.23913043478261</v>
      </c>
      <c r="F109" s="6">
        <v>0.43478260869565216</v>
      </c>
      <c r="G109" s="6">
        <v>0</v>
      </c>
      <c r="H109" s="6">
        <v>0</v>
      </c>
      <c r="I109" s="6">
        <v>0</v>
      </c>
      <c r="J109" s="6">
        <v>0</v>
      </c>
      <c r="K109" s="6">
        <v>0</v>
      </c>
      <c r="L109" s="6">
        <v>5.1023913043478268</v>
      </c>
      <c r="M109" s="6">
        <v>5.2173913043478262</v>
      </c>
      <c r="N109" s="6">
        <v>5.3043478260869561</v>
      </c>
      <c r="O109" s="6">
        <f>SUM(NonNurse[[#This Row],[Qualified Social Work Staff Hours]],NonNurse[[#This Row],[Other Social Work Staff Hours]])/NonNurse[[#This Row],[MDS Census]]</f>
        <v>9.2102759276879151E-2</v>
      </c>
      <c r="P109" s="6">
        <v>4.0869565217391308</v>
      </c>
      <c r="Q109" s="6">
        <v>23.971413043478261</v>
      </c>
      <c r="R109" s="6">
        <f>SUM(NonNurse[[#This Row],[Qualified Activities Professional Hours]],NonNurse[[#This Row],[Other Activities Professional Hours]])/NonNurse[[#This Row],[MDS Census]]</f>
        <v>0.24561084681255946</v>
      </c>
      <c r="S109" s="6">
        <v>6.1584782608695656</v>
      </c>
      <c r="T109" s="6">
        <v>8.3854347826086943</v>
      </c>
      <c r="U109" s="6">
        <v>0</v>
      </c>
      <c r="V109" s="6">
        <f>SUM(NonNurse[[#This Row],[Occupational Therapist Hours]],NonNurse[[#This Row],[OT Assistant Hours]],NonNurse[[#This Row],[OT Aide Hours]])/NonNurse[[#This Row],[MDS Census]]</f>
        <v>0.12731113225499521</v>
      </c>
      <c r="W109" s="6">
        <v>4.6643478260869555</v>
      </c>
      <c r="X109" s="6">
        <v>14.433913043478269</v>
      </c>
      <c r="Y109" s="6">
        <v>0</v>
      </c>
      <c r="Z109" s="6">
        <f>SUM(NonNurse[[#This Row],[Physical Therapist (PT) Hours]],NonNurse[[#This Row],[PT Assistant Hours]],NonNurse[[#This Row],[PT Aide Hours]])/NonNurse[[#This Row],[MDS Census]]</f>
        <v>0.16717792578496674</v>
      </c>
      <c r="AA109" s="6">
        <v>0</v>
      </c>
      <c r="AB109" s="6">
        <v>0</v>
      </c>
      <c r="AC109" s="6">
        <v>0</v>
      </c>
      <c r="AD109" s="6">
        <v>72.940543478260864</v>
      </c>
      <c r="AE109" s="6">
        <v>0</v>
      </c>
      <c r="AF109" s="6">
        <v>0</v>
      </c>
      <c r="AG109" s="6">
        <v>0</v>
      </c>
      <c r="AH109" s="1">
        <v>235234</v>
      </c>
      <c r="AI109">
        <v>5</v>
      </c>
    </row>
    <row r="110" spans="1:35" x14ac:dyDescent="0.25">
      <c r="A110" t="s">
        <v>433</v>
      </c>
      <c r="B110" t="s">
        <v>274</v>
      </c>
      <c r="C110" t="s">
        <v>671</v>
      </c>
      <c r="D110" t="s">
        <v>482</v>
      </c>
      <c r="E110" s="6">
        <v>32.75</v>
      </c>
      <c r="F110" s="6">
        <v>5.7391304347826084</v>
      </c>
      <c r="G110" s="6">
        <v>0.56521739130434778</v>
      </c>
      <c r="H110" s="6">
        <v>0</v>
      </c>
      <c r="I110" s="6">
        <v>6.0760869565217392</v>
      </c>
      <c r="J110" s="6">
        <v>0</v>
      </c>
      <c r="K110" s="6">
        <v>0.42391304347826086</v>
      </c>
      <c r="L110" s="6">
        <v>3.5314130434782611</v>
      </c>
      <c r="M110" s="6">
        <v>5.0434782608695654</v>
      </c>
      <c r="N110" s="6">
        <v>0</v>
      </c>
      <c r="O110" s="6">
        <f>SUM(NonNurse[[#This Row],[Qualified Social Work Staff Hours]],NonNurse[[#This Row],[Other Social Work Staff Hours]])/NonNurse[[#This Row],[MDS Census]]</f>
        <v>0.15399933620975773</v>
      </c>
      <c r="P110" s="6">
        <v>4.2554347826086953</v>
      </c>
      <c r="Q110" s="6">
        <v>0</v>
      </c>
      <c r="R110" s="6">
        <f>SUM(NonNurse[[#This Row],[Qualified Activities Professional Hours]],NonNurse[[#This Row],[Other Activities Professional Hours]])/NonNurse[[#This Row],[MDS Census]]</f>
        <v>0.12993693992698307</v>
      </c>
      <c r="S110" s="6">
        <v>9.499347826086959</v>
      </c>
      <c r="T110" s="6">
        <v>0</v>
      </c>
      <c r="U110" s="6">
        <v>0</v>
      </c>
      <c r="V110" s="6">
        <f>SUM(NonNurse[[#This Row],[Occupational Therapist Hours]],NonNurse[[#This Row],[OT Assistant Hours]],NonNurse[[#This Row],[OT Aide Hours]])/NonNurse[[#This Row],[MDS Census]]</f>
        <v>0.29005642217059419</v>
      </c>
      <c r="W110" s="6">
        <v>7.5197826086956487</v>
      </c>
      <c r="X110" s="6">
        <v>0</v>
      </c>
      <c r="Y110" s="6">
        <v>0</v>
      </c>
      <c r="Z110" s="6">
        <f>SUM(NonNurse[[#This Row],[Physical Therapist (PT) Hours]],NonNurse[[#This Row],[PT Assistant Hours]],NonNurse[[#This Row],[PT Aide Hours]])/NonNurse[[#This Row],[MDS Census]]</f>
        <v>0.22961168270826407</v>
      </c>
      <c r="AA110" s="6">
        <v>0</v>
      </c>
      <c r="AB110" s="6">
        <v>0</v>
      </c>
      <c r="AC110" s="6">
        <v>0</v>
      </c>
      <c r="AD110" s="6">
        <v>0</v>
      </c>
      <c r="AE110" s="6">
        <v>0</v>
      </c>
      <c r="AF110" s="6">
        <v>0</v>
      </c>
      <c r="AG110" s="6">
        <v>0</v>
      </c>
      <c r="AH110" s="1">
        <v>235525</v>
      </c>
      <c r="AI110">
        <v>5</v>
      </c>
    </row>
    <row r="111" spans="1:35" x14ac:dyDescent="0.25">
      <c r="A111" t="s">
        <v>433</v>
      </c>
      <c r="B111" t="s">
        <v>360</v>
      </c>
      <c r="C111" t="s">
        <v>742</v>
      </c>
      <c r="D111" t="s">
        <v>465</v>
      </c>
      <c r="E111" s="6">
        <v>64.532608695652172</v>
      </c>
      <c r="F111" s="6">
        <v>5.3913043478260869</v>
      </c>
      <c r="G111" s="6">
        <v>0.21739130434782608</v>
      </c>
      <c r="H111" s="6">
        <v>0.41347826086956518</v>
      </c>
      <c r="I111" s="6">
        <v>5.3043478260869561</v>
      </c>
      <c r="J111" s="6">
        <v>0</v>
      </c>
      <c r="K111" s="6">
        <v>0</v>
      </c>
      <c r="L111" s="6">
        <v>4.0535869565217402</v>
      </c>
      <c r="M111" s="6">
        <v>4.4972826086956523</v>
      </c>
      <c r="N111" s="6">
        <v>4.6500000000000021</v>
      </c>
      <c r="O111" s="6">
        <f>SUM(NonNurse[[#This Row],[Qualified Social Work Staff Hours]],NonNurse[[#This Row],[Other Social Work Staff Hours]])/NonNurse[[#This Row],[MDS Census]]</f>
        <v>0.14174667340407618</v>
      </c>
      <c r="P111" s="6">
        <v>4.8695652173913047</v>
      </c>
      <c r="Q111" s="6">
        <v>8.2776086956521748</v>
      </c>
      <c r="R111" s="6">
        <f>SUM(NonNurse[[#This Row],[Qualified Activities Professional Hours]],NonNurse[[#This Row],[Other Activities Professional Hours]])/NonNurse[[#This Row],[MDS Census]]</f>
        <v>0.20372915613946441</v>
      </c>
      <c r="S111" s="6">
        <v>10.457173913043478</v>
      </c>
      <c r="T111" s="6">
        <v>5.5448913043478258</v>
      </c>
      <c r="U111" s="6">
        <v>0</v>
      </c>
      <c r="V111" s="6">
        <f>SUM(NonNurse[[#This Row],[Occupational Therapist Hours]],NonNurse[[#This Row],[OT Assistant Hours]],NonNurse[[#This Row],[OT Aide Hours]])/NonNurse[[#This Row],[MDS Census]]</f>
        <v>0.24796867104598283</v>
      </c>
      <c r="W111" s="6">
        <v>2.7534782608695649</v>
      </c>
      <c r="X111" s="6">
        <v>10.858586956521737</v>
      </c>
      <c r="Y111" s="6">
        <v>4.0326086956521738</v>
      </c>
      <c r="Z111" s="6">
        <f>SUM(NonNurse[[#This Row],[Physical Therapist (PT) Hours]],NonNurse[[#This Row],[PT Assistant Hours]],NonNurse[[#This Row],[PT Aide Hours]])/NonNurse[[#This Row],[MDS Census]]</f>
        <v>0.27342260400875862</v>
      </c>
      <c r="AA111" s="6">
        <v>0</v>
      </c>
      <c r="AB111" s="6">
        <v>0</v>
      </c>
      <c r="AC111" s="6">
        <v>0</v>
      </c>
      <c r="AD111" s="6">
        <v>0</v>
      </c>
      <c r="AE111" s="6">
        <v>0</v>
      </c>
      <c r="AF111" s="6">
        <v>0</v>
      </c>
      <c r="AG111" s="6">
        <v>0</v>
      </c>
      <c r="AH111" s="1">
        <v>235644</v>
      </c>
      <c r="AI111">
        <v>5</v>
      </c>
    </row>
    <row r="112" spans="1:35" x14ac:dyDescent="0.25">
      <c r="A112" t="s">
        <v>433</v>
      </c>
      <c r="B112" t="s">
        <v>271</v>
      </c>
      <c r="C112" t="s">
        <v>714</v>
      </c>
      <c r="D112" t="s">
        <v>485</v>
      </c>
      <c r="E112" s="6">
        <v>36.402173913043477</v>
      </c>
      <c r="F112" s="6">
        <v>6.6086956521739131</v>
      </c>
      <c r="G112" s="6">
        <v>0.56521739130434778</v>
      </c>
      <c r="H112" s="6">
        <v>0</v>
      </c>
      <c r="I112" s="6">
        <v>6.3260869565217392</v>
      </c>
      <c r="J112" s="6">
        <v>0</v>
      </c>
      <c r="K112" s="6">
        <v>0.56521739130434778</v>
      </c>
      <c r="L112" s="6">
        <v>1.037608695652174</v>
      </c>
      <c r="M112" s="6">
        <v>4.5760869565217392</v>
      </c>
      <c r="N112" s="6">
        <v>0</v>
      </c>
      <c r="O112" s="6">
        <f>SUM(NonNurse[[#This Row],[Qualified Social Work Staff Hours]],NonNurse[[#This Row],[Other Social Work Staff Hours]])/NonNurse[[#This Row],[MDS Census]]</f>
        <v>0.12570916691549716</v>
      </c>
      <c r="P112" s="6">
        <v>5.4254347826086988</v>
      </c>
      <c r="Q112" s="6">
        <v>0.71173913043478265</v>
      </c>
      <c r="R112" s="6">
        <f>SUM(NonNurse[[#This Row],[Qualified Activities Professional Hours]],NonNurse[[#This Row],[Other Activities Professional Hours]])/NonNurse[[#This Row],[MDS Census]]</f>
        <v>0.16859361003284573</v>
      </c>
      <c r="S112" s="6">
        <v>7.7410869565217384</v>
      </c>
      <c r="T112" s="6">
        <v>0</v>
      </c>
      <c r="U112" s="6">
        <v>0</v>
      </c>
      <c r="V112" s="6">
        <f>SUM(NonNurse[[#This Row],[Occupational Therapist Hours]],NonNurse[[#This Row],[OT Assistant Hours]],NonNurse[[#This Row],[OT Aide Hours]])/NonNurse[[#This Row],[MDS Census]]</f>
        <v>0.21265452373842936</v>
      </c>
      <c r="W112" s="6">
        <v>4.5916304347826085</v>
      </c>
      <c r="X112" s="6">
        <v>0</v>
      </c>
      <c r="Y112" s="6">
        <v>0</v>
      </c>
      <c r="Z112" s="6">
        <f>SUM(NonNurse[[#This Row],[Physical Therapist (PT) Hours]],NonNurse[[#This Row],[PT Assistant Hours]],NonNurse[[#This Row],[PT Aide Hours]])/NonNurse[[#This Row],[MDS Census]]</f>
        <v>0.12613616004777545</v>
      </c>
      <c r="AA112" s="6">
        <v>0</v>
      </c>
      <c r="AB112" s="6">
        <v>0</v>
      </c>
      <c r="AC112" s="6">
        <v>0</v>
      </c>
      <c r="AD112" s="6">
        <v>0</v>
      </c>
      <c r="AE112" s="6">
        <v>0</v>
      </c>
      <c r="AF112" s="6">
        <v>0</v>
      </c>
      <c r="AG112" s="6">
        <v>0</v>
      </c>
      <c r="AH112" s="1">
        <v>235522</v>
      </c>
      <c r="AI112">
        <v>5</v>
      </c>
    </row>
    <row r="113" spans="1:35" x14ac:dyDescent="0.25">
      <c r="A113" t="s">
        <v>433</v>
      </c>
      <c r="B113" t="s">
        <v>78</v>
      </c>
      <c r="C113" t="s">
        <v>634</v>
      </c>
      <c r="D113" t="s">
        <v>522</v>
      </c>
      <c r="E113" s="6">
        <v>123.72826086956522</v>
      </c>
      <c r="F113" s="6">
        <v>60.932065217391305</v>
      </c>
      <c r="G113" s="6">
        <v>2.8695652173913042</v>
      </c>
      <c r="H113" s="6">
        <v>0.71195652173913049</v>
      </c>
      <c r="I113" s="6">
        <v>0.56521739130434778</v>
      </c>
      <c r="J113" s="6">
        <v>0</v>
      </c>
      <c r="K113" s="6">
        <v>0</v>
      </c>
      <c r="L113" s="6">
        <v>0.80891304347826076</v>
      </c>
      <c r="M113" s="6">
        <v>14.089673913043478</v>
      </c>
      <c r="N113" s="6">
        <v>9.1766304347826093</v>
      </c>
      <c r="O113" s="6">
        <f>SUM(NonNurse[[#This Row],[Qualified Social Work Staff Hours]],NonNurse[[#This Row],[Other Social Work Staff Hours]])/NonNurse[[#This Row],[MDS Census]]</f>
        <v>0.18804357375032943</v>
      </c>
      <c r="P113" s="6">
        <v>4.7282608695652177</v>
      </c>
      <c r="Q113" s="6">
        <v>38.8125</v>
      </c>
      <c r="R113" s="6">
        <f>SUM(NonNurse[[#This Row],[Qualified Activities Professional Hours]],NonNurse[[#This Row],[Other Activities Professional Hours]])/NonNurse[[#This Row],[MDS Census]]</f>
        <v>0.35190635157691297</v>
      </c>
      <c r="S113" s="6">
        <v>2.5694565217391307</v>
      </c>
      <c r="T113" s="6">
        <v>4.5788043478260887</v>
      </c>
      <c r="U113" s="6">
        <v>0</v>
      </c>
      <c r="V113" s="6">
        <f>SUM(NonNurse[[#This Row],[Occupational Therapist Hours]],NonNurse[[#This Row],[OT Assistant Hours]],NonNurse[[#This Row],[OT Aide Hours]])/NonNurse[[#This Row],[MDS Census]]</f>
        <v>5.7773873319862973E-2</v>
      </c>
      <c r="W113" s="6">
        <v>1.5055434782608694</v>
      </c>
      <c r="X113" s="6">
        <v>9.2763043478260894</v>
      </c>
      <c r="Y113" s="6">
        <v>0</v>
      </c>
      <c r="Z113" s="6">
        <f>SUM(NonNurse[[#This Row],[Physical Therapist (PT) Hours]],NonNurse[[#This Row],[PT Assistant Hours]],NonNurse[[#This Row],[PT Aide Hours]])/NonNurse[[#This Row],[MDS Census]]</f>
        <v>8.7141351137661444E-2</v>
      </c>
      <c r="AA113" s="6">
        <v>0</v>
      </c>
      <c r="AB113" s="6">
        <v>0</v>
      </c>
      <c r="AC113" s="6">
        <v>0</v>
      </c>
      <c r="AD113" s="6">
        <v>138.71467391304347</v>
      </c>
      <c r="AE113" s="6">
        <v>0</v>
      </c>
      <c r="AF113" s="6">
        <v>0</v>
      </c>
      <c r="AG113" s="6">
        <v>0</v>
      </c>
      <c r="AH113" s="1">
        <v>235197</v>
      </c>
      <c r="AI113">
        <v>5</v>
      </c>
    </row>
    <row r="114" spans="1:35" x14ac:dyDescent="0.25">
      <c r="A114" t="s">
        <v>433</v>
      </c>
      <c r="B114" t="s">
        <v>304</v>
      </c>
      <c r="C114" t="s">
        <v>634</v>
      </c>
      <c r="D114" t="s">
        <v>522</v>
      </c>
      <c r="E114" s="6">
        <v>30.141304347826086</v>
      </c>
      <c r="F114" s="6">
        <v>7.4923913043478265</v>
      </c>
      <c r="G114" s="6">
        <v>0</v>
      </c>
      <c r="H114" s="6">
        <v>0</v>
      </c>
      <c r="I114" s="6">
        <v>1.1086956521739131</v>
      </c>
      <c r="J114" s="6">
        <v>0</v>
      </c>
      <c r="K114" s="6">
        <v>0</v>
      </c>
      <c r="L114" s="6">
        <v>0.90489130434782605</v>
      </c>
      <c r="M114" s="6">
        <v>0</v>
      </c>
      <c r="N114" s="6">
        <v>0</v>
      </c>
      <c r="O114" s="6">
        <f>SUM(NonNurse[[#This Row],[Qualified Social Work Staff Hours]],NonNurse[[#This Row],[Other Social Work Staff Hours]])/NonNurse[[#This Row],[MDS Census]]</f>
        <v>0</v>
      </c>
      <c r="P114" s="6">
        <v>1.3032608695652175</v>
      </c>
      <c r="Q114" s="6">
        <v>4.5442391304347831</v>
      </c>
      <c r="R114" s="6">
        <f>SUM(NonNurse[[#This Row],[Qualified Activities Professional Hours]],NonNurse[[#This Row],[Other Activities Professional Hours]])/NonNurse[[#This Row],[MDS Census]]</f>
        <v>0.19400288496213489</v>
      </c>
      <c r="S114" s="6">
        <v>4.0114130434782602</v>
      </c>
      <c r="T114" s="6">
        <v>1.0643478260869565</v>
      </c>
      <c r="U114" s="6">
        <v>0</v>
      </c>
      <c r="V114" s="6">
        <f>SUM(NonNurse[[#This Row],[Occupational Therapist Hours]],NonNurse[[#This Row],[OT Assistant Hours]],NonNurse[[#This Row],[OT Aide Hours]])/NonNurse[[#This Row],[MDS Census]]</f>
        <v>0.16839884601514604</v>
      </c>
      <c r="W114" s="6">
        <v>1.8651086956521739</v>
      </c>
      <c r="X114" s="6">
        <v>3.2145652173913044</v>
      </c>
      <c r="Y114" s="6">
        <v>0</v>
      </c>
      <c r="Z114" s="6">
        <f>SUM(NonNurse[[#This Row],[Physical Therapist (PT) Hours]],NonNurse[[#This Row],[PT Assistant Hours]],NonNurse[[#This Row],[PT Aide Hours]])/NonNurse[[#This Row],[MDS Census]]</f>
        <v>0.16852866931121532</v>
      </c>
      <c r="AA114" s="6">
        <v>0</v>
      </c>
      <c r="AB114" s="6">
        <v>0</v>
      </c>
      <c r="AC114" s="6">
        <v>0</v>
      </c>
      <c r="AD114" s="6">
        <v>0</v>
      </c>
      <c r="AE114" s="6">
        <v>0.27173913043478259</v>
      </c>
      <c r="AF114" s="6">
        <v>0</v>
      </c>
      <c r="AG114" s="6">
        <v>0</v>
      </c>
      <c r="AH114" s="1">
        <v>235567</v>
      </c>
      <c r="AI114">
        <v>5</v>
      </c>
    </row>
    <row r="115" spans="1:35" x14ac:dyDescent="0.25">
      <c r="A115" t="s">
        <v>433</v>
      </c>
      <c r="B115" t="s">
        <v>211</v>
      </c>
      <c r="C115" t="s">
        <v>601</v>
      </c>
      <c r="D115" t="s">
        <v>470</v>
      </c>
      <c r="E115" s="6">
        <v>67.826086956521735</v>
      </c>
      <c r="F115" s="6">
        <v>4.8695652173913047</v>
      </c>
      <c r="G115" s="6">
        <v>0.125</v>
      </c>
      <c r="H115" s="6">
        <v>0.2608695652173913</v>
      </c>
      <c r="I115" s="6">
        <v>0</v>
      </c>
      <c r="J115" s="6">
        <v>0</v>
      </c>
      <c r="K115" s="6">
        <v>0</v>
      </c>
      <c r="L115" s="6">
        <v>4.921195652173914</v>
      </c>
      <c r="M115" s="6">
        <v>5.6114130434782608</v>
      </c>
      <c r="N115" s="6">
        <v>6.6059782608695654</v>
      </c>
      <c r="O115" s="6">
        <f>SUM(NonNurse[[#This Row],[Qualified Social Work Staff Hours]],NonNurse[[#This Row],[Other Social Work Staff Hours]])/NonNurse[[#This Row],[MDS Census]]</f>
        <v>0.18012820512820515</v>
      </c>
      <c r="P115" s="6">
        <v>5.0896739130434785</v>
      </c>
      <c r="Q115" s="6">
        <v>13.692934782608695</v>
      </c>
      <c r="R115" s="6">
        <f>SUM(NonNurse[[#This Row],[Qualified Activities Professional Hours]],NonNurse[[#This Row],[Other Activities Professional Hours]])/NonNurse[[#This Row],[MDS Census]]</f>
        <v>0.27692307692307694</v>
      </c>
      <c r="S115" s="6">
        <v>1.7601086956521741</v>
      </c>
      <c r="T115" s="6">
        <v>3.9167391304347832</v>
      </c>
      <c r="U115" s="6">
        <v>0</v>
      </c>
      <c r="V115" s="6">
        <f>SUM(NonNurse[[#This Row],[Occupational Therapist Hours]],NonNurse[[#This Row],[OT Assistant Hours]],NonNurse[[#This Row],[OT Aide Hours]])/NonNurse[[#This Row],[MDS Census]]</f>
        <v>8.3697115384615398E-2</v>
      </c>
      <c r="W115" s="6">
        <v>1.618260869565217</v>
      </c>
      <c r="X115" s="6">
        <v>2.6618478260869578</v>
      </c>
      <c r="Y115" s="6">
        <v>1.1956521739130435</v>
      </c>
      <c r="Z115" s="6">
        <f>SUM(NonNurse[[#This Row],[Physical Therapist (PT) Hours]],NonNurse[[#This Row],[PT Assistant Hours]],NonNurse[[#This Row],[PT Aide Hours]])/NonNurse[[#This Row],[MDS Census]]</f>
        <v>8.0732371794871804E-2</v>
      </c>
      <c r="AA115" s="6">
        <v>0</v>
      </c>
      <c r="AB115" s="6">
        <v>4.5326086956521738</v>
      </c>
      <c r="AC115" s="6">
        <v>0</v>
      </c>
      <c r="AD115" s="6">
        <v>0</v>
      </c>
      <c r="AE115" s="6">
        <v>0</v>
      </c>
      <c r="AF115" s="6">
        <v>0</v>
      </c>
      <c r="AG115" s="6">
        <v>0</v>
      </c>
      <c r="AH115" s="1">
        <v>235440</v>
      </c>
      <c r="AI115">
        <v>5</v>
      </c>
    </row>
    <row r="116" spans="1:35" x14ac:dyDescent="0.25">
      <c r="A116" t="s">
        <v>433</v>
      </c>
      <c r="B116" t="s">
        <v>284</v>
      </c>
      <c r="C116" t="s">
        <v>601</v>
      </c>
      <c r="D116" t="s">
        <v>470</v>
      </c>
      <c r="E116" s="6">
        <v>34.684782608695649</v>
      </c>
      <c r="F116" s="6">
        <v>5.4782608695652177</v>
      </c>
      <c r="G116" s="6">
        <v>9.5108695652173919E-2</v>
      </c>
      <c r="H116" s="6">
        <v>0.16304347826086957</v>
      </c>
      <c r="I116" s="6">
        <v>0</v>
      </c>
      <c r="J116" s="6">
        <v>0</v>
      </c>
      <c r="K116" s="6">
        <v>0</v>
      </c>
      <c r="L116" s="6">
        <v>1.4718478260869565</v>
      </c>
      <c r="M116" s="6">
        <v>0</v>
      </c>
      <c r="N116" s="6">
        <v>0</v>
      </c>
      <c r="O116" s="6">
        <f>SUM(NonNurse[[#This Row],[Qualified Social Work Staff Hours]],NonNurse[[#This Row],[Other Social Work Staff Hours]])/NonNurse[[#This Row],[MDS Census]]</f>
        <v>0</v>
      </c>
      <c r="P116" s="6">
        <v>0</v>
      </c>
      <c r="Q116" s="6">
        <v>4.8722826086956523</v>
      </c>
      <c r="R116" s="6">
        <f>SUM(NonNurse[[#This Row],[Qualified Activities Professional Hours]],NonNurse[[#This Row],[Other Activities Professional Hours]])/NonNurse[[#This Row],[MDS Census]]</f>
        <v>0.14047320589157006</v>
      </c>
      <c r="S116" s="6">
        <v>4.6909782608695654</v>
      </c>
      <c r="T116" s="6">
        <v>1.7294565217391309</v>
      </c>
      <c r="U116" s="6">
        <v>0</v>
      </c>
      <c r="V116" s="6">
        <f>SUM(NonNurse[[#This Row],[Occupational Therapist Hours]],NonNurse[[#This Row],[OT Assistant Hours]],NonNurse[[#This Row],[OT Aide Hours]])/NonNurse[[#This Row],[MDS Census]]</f>
        <v>0.18510811657787532</v>
      </c>
      <c r="W116" s="6">
        <v>3.6348913043478261</v>
      </c>
      <c r="X116" s="6">
        <v>1.2021739130434781</v>
      </c>
      <c r="Y116" s="6">
        <v>0.86956521739130432</v>
      </c>
      <c r="Z116" s="6">
        <f>SUM(NonNurse[[#This Row],[Physical Therapist (PT) Hours]],NonNurse[[#This Row],[PT Assistant Hours]],NonNurse[[#This Row],[PT Aide Hours]])/NonNurse[[#This Row],[MDS Census]]</f>
        <v>0.1645283610153557</v>
      </c>
      <c r="AA116" s="6">
        <v>0</v>
      </c>
      <c r="AB116" s="6">
        <v>5.3913043478260869</v>
      </c>
      <c r="AC116" s="6">
        <v>0</v>
      </c>
      <c r="AD116" s="6">
        <v>0</v>
      </c>
      <c r="AE116" s="6">
        <v>0</v>
      </c>
      <c r="AF116" s="6">
        <v>0</v>
      </c>
      <c r="AG116" s="6">
        <v>0</v>
      </c>
      <c r="AH116" s="1">
        <v>235540</v>
      </c>
      <c r="AI116">
        <v>5</v>
      </c>
    </row>
    <row r="117" spans="1:35" x14ac:dyDescent="0.25">
      <c r="A117" t="s">
        <v>433</v>
      </c>
      <c r="B117" t="s">
        <v>119</v>
      </c>
      <c r="C117" t="s">
        <v>653</v>
      </c>
      <c r="D117" t="s">
        <v>491</v>
      </c>
      <c r="E117" s="6">
        <v>81.445652173913047</v>
      </c>
      <c r="F117" s="6">
        <v>4.9130434782608692</v>
      </c>
      <c r="G117" s="6">
        <v>0.14673913043478262</v>
      </c>
      <c r="H117" s="6">
        <v>0</v>
      </c>
      <c r="I117" s="6">
        <v>9.4347826086956523</v>
      </c>
      <c r="J117" s="6">
        <v>0</v>
      </c>
      <c r="K117" s="6">
        <v>0</v>
      </c>
      <c r="L117" s="6">
        <v>4.4823913043478258</v>
      </c>
      <c r="M117" s="6">
        <v>4.9565217391304346</v>
      </c>
      <c r="N117" s="6">
        <v>4.2608695652173916</v>
      </c>
      <c r="O117" s="6">
        <f>SUM(NonNurse[[#This Row],[Qualified Social Work Staff Hours]],NonNurse[[#This Row],[Other Social Work Staff Hours]])/NonNurse[[#This Row],[MDS Census]]</f>
        <v>0.11317229414119845</v>
      </c>
      <c r="P117" s="6">
        <v>5.4945652173913047</v>
      </c>
      <c r="Q117" s="6">
        <v>8.2065217391304355</v>
      </c>
      <c r="R117" s="6">
        <f>SUM(NonNurse[[#This Row],[Qualified Activities Professional Hours]],NonNurse[[#This Row],[Other Activities Professional Hours]])/NonNurse[[#This Row],[MDS Census]]</f>
        <v>0.1682236754304017</v>
      </c>
      <c r="S117" s="6">
        <v>6.2103260869565222</v>
      </c>
      <c r="T117" s="6">
        <v>5.0992391304347811</v>
      </c>
      <c r="U117" s="6">
        <v>0</v>
      </c>
      <c r="V117" s="6">
        <f>SUM(NonNurse[[#This Row],[Occupational Therapist Hours]],NonNurse[[#This Row],[OT Assistant Hours]],NonNurse[[#This Row],[OT Aide Hours]])/NonNurse[[#This Row],[MDS Census]]</f>
        <v>0.13886026958494593</v>
      </c>
      <c r="W117" s="6">
        <v>4.7249999999999996</v>
      </c>
      <c r="X117" s="6">
        <v>14.05695652173913</v>
      </c>
      <c r="Y117" s="6">
        <v>0</v>
      </c>
      <c r="Z117" s="6">
        <f>SUM(NonNurse[[#This Row],[Physical Therapist (PT) Hours]],NonNurse[[#This Row],[PT Assistant Hours]],NonNurse[[#This Row],[PT Aide Hours]])/NonNurse[[#This Row],[MDS Census]]</f>
        <v>0.23060723341785663</v>
      </c>
      <c r="AA117" s="6">
        <v>0</v>
      </c>
      <c r="AB117" s="6">
        <v>0</v>
      </c>
      <c r="AC117" s="6">
        <v>0</v>
      </c>
      <c r="AD117" s="6">
        <v>0</v>
      </c>
      <c r="AE117" s="6">
        <v>0</v>
      </c>
      <c r="AF117" s="6">
        <v>0</v>
      </c>
      <c r="AG117" s="6">
        <v>0</v>
      </c>
      <c r="AH117" s="1">
        <v>235279</v>
      </c>
      <c r="AI117">
        <v>5</v>
      </c>
    </row>
    <row r="118" spans="1:35" x14ac:dyDescent="0.25">
      <c r="A118" t="s">
        <v>433</v>
      </c>
      <c r="B118" t="s">
        <v>40</v>
      </c>
      <c r="C118" t="s">
        <v>608</v>
      </c>
      <c r="D118" t="s">
        <v>506</v>
      </c>
      <c r="E118" s="6">
        <v>77.967391304347828</v>
      </c>
      <c r="F118" s="6">
        <v>5.0543478260869561</v>
      </c>
      <c r="G118" s="6">
        <v>0.36956521739130432</v>
      </c>
      <c r="H118" s="6">
        <v>0.38315217391304346</v>
      </c>
      <c r="I118" s="6">
        <v>9.6304347826086953</v>
      </c>
      <c r="J118" s="6">
        <v>0</v>
      </c>
      <c r="K118" s="6">
        <v>0</v>
      </c>
      <c r="L118" s="6">
        <v>3.0785869565217401</v>
      </c>
      <c r="M118" s="6">
        <v>10.233695652173912</v>
      </c>
      <c r="N118" s="6">
        <v>0</v>
      </c>
      <c r="O118" s="6">
        <f>SUM(NonNurse[[#This Row],[Qualified Social Work Staff Hours]],NonNurse[[#This Row],[Other Social Work Staff Hours]])/NonNurse[[#This Row],[MDS Census]]</f>
        <v>0.13125609926111806</v>
      </c>
      <c r="P118" s="6">
        <v>4.8913043478260869</v>
      </c>
      <c r="Q118" s="6">
        <v>13.285326086956522</v>
      </c>
      <c r="R118" s="6">
        <f>SUM(NonNurse[[#This Row],[Qualified Activities Professional Hours]],NonNurse[[#This Row],[Other Activities Professional Hours]])/NonNurse[[#This Row],[MDS Census]]</f>
        <v>0.23313118639341976</v>
      </c>
      <c r="S118" s="6">
        <v>9.8966304347826082</v>
      </c>
      <c r="T118" s="6">
        <v>3.8880434782608693</v>
      </c>
      <c r="U118" s="6">
        <v>0</v>
      </c>
      <c r="V118" s="6">
        <f>SUM(NonNurse[[#This Row],[Occupational Therapist Hours]],NonNurse[[#This Row],[OT Assistant Hours]],NonNurse[[#This Row],[OT Aide Hours]])/NonNurse[[#This Row],[MDS Census]]</f>
        <v>0.1768005018820577</v>
      </c>
      <c r="W118" s="6">
        <v>3.9041304347826089</v>
      </c>
      <c r="X118" s="6">
        <v>9.0007608695652159</v>
      </c>
      <c r="Y118" s="6">
        <v>0</v>
      </c>
      <c r="Z118" s="6">
        <f>SUM(NonNurse[[#This Row],[Physical Therapist (PT) Hours]],NonNurse[[#This Row],[PT Assistant Hours]],NonNurse[[#This Row],[PT Aide Hours]])/NonNurse[[#This Row],[MDS Census]]</f>
        <v>0.16551652028439981</v>
      </c>
      <c r="AA118" s="6">
        <v>0</v>
      </c>
      <c r="AB118" s="6">
        <v>0</v>
      </c>
      <c r="AC118" s="6">
        <v>0</v>
      </c>
      <c r="AD118" s="6">
        <v>0</v>
      </c>
      <c r="AE118" s="6">
        <v>0</v>
      </c>
      <c r="AF118" s="6">
        <v>0</v>
      </c>
      <c r="AG118" s="6">
        <v>0</v>
      </c>
      <c r="AH118" s="1">
        <v>235056</v>
      </c>
      <c r="AI118">
        <v>5</v>
      </c>
    </row>
    <row r="119" spans="1:35" x14ac:dyDescent="0.25">
      <c r="A119" t="s">
        <v>433</v>
      </c>
      <c r="B119" t="s">
        <v>26</v>
      </c>
      <c r="C119" t="s">
        <v>597</v>
      </c>
      <c r="D119" t="s">
        <v>498</v>
      </c>
      <c r="E119" s="6">
        <v>81.358695652173907</v>
      </c>
      <c r="F119" s="6">
        <v>0</v>
      </c>
      <c r="G119" s="6">
        <v>7.3369565217391311E-2</v>
      </c>
      <c r="H119" s="6">
        <v>0</v>
      </c>
      <c r="I119" s="6">
        <v>4.7391304347826084</v>
      </c>
      <c r="J119" s="6">
        <v>0.17391304347826086</v>
      </c>
      <c r="K119" s="6">
        <v>0</v>
      </c>
      <c r="L119" s="6">
        <v>0.45380434782608697</v>
      </c>
      <c r="M119" s="6">
        <v>4.6358695652173916</v>
      </c>
      <c r="N119" s="6">
        <v>4.1413043478260869</v>
      </c>
      <c r="O119" s="6">
        <f>SUM(NonNurse[[#This Row],[Qualified Social Work Staff Hours]],NonNurse[[#This Row],[Other Social Work Staff Hours]])/NonNurse[[#This Row],[MDS Census]]</f>
        <v>0.10788243152972612</v>
      </c>
      <c r="P119" s="6">
        <v>4.6467391304347823</v>
      </c>
      <c r="Q119" s="6">
        <v>0</v>
      </c>
      <c r="R119" s="6">
        <f>SUM(NonNurse[[#This Row],[Qualified Activities Professional Hours]],NonNurse[[#This Row],[Other Activities Professional Hours]])/NonNurse[[#This Row],[MDS Census]]</f>
        <v>5.7114228456913829E-2</v>
      </c>
      <c r="S119" s="6">
        <v>3.4782608695652173</v>
      </c>
      <c r="T119" s="6">
        <v>0</v>
      </c>
      <c r="U119" s="6">
        <v>0</v>
      </c>
      <c r="V119" s="6">
        <f>SUM(NonNurse[[#This Row],[Occupational Therapist Hours]],NonNurse[[#This Row],[OT Assistant Hours]],NonNurse[[#This Row],[OT Aide Hours]])/NonNurse[[#This Row],[MDS Census]]</f>
        <v>4.2752171008684038E-2</v>
      </c>
      <c r="W119" s="6">
        <v>0.77</v>
      </c>
      <c r="X119" s="6">
        <v>5.8016304347826084</v>
      </c>
      <c r="Y119" s="6">
        <v>0</v>
      </c>
      <c r="Z119" s="6">
        <f>SUM(NonNurse[[#This Row],[Physical Therapist (PT) Hours]],NonNurse[[#This Row],[PT Assistant Hours]],NonNurse[[#This Row],[PT Aide Hours]])/NonNurse[[#This Row],[MDS Census]]</f>
        <v>8.077354709418838E-2</v>
      </c>
      <c r="AA119" s="6">
        <v>0</v>
      </c>
      <c r="AB119" s="6">
        <v>0</v>
      </c>
      <c r="AC119" s="6">
        <v>0</v>
      </c>
      <c r="AD119" s="6">
        <v>0</v>
      </c>
      <c r="AE119" s="6">
        <v>0</v>
      </c>
      <c r="AF119" s="6">
        <v>0</v>
      </c>
      <c r="AG119" s="6">
        <v>2.1739130434782608E-2</v>
      </c>
      <c r="AH119" s="1">
        <v>235028</v>
      </c>
      <c r="AI119">
        <v>5</v>
      </c>
    </row>
    <row r="120" spans="1:35" x14ac:dyDescent="0.25">
      <c r="A120" t="s">
        <v>433</v>
      </c>
      <c r="B120" t="s">
        <v>318</v>
      </c>
      <c r="C120" t="s">
        <v>729</v>
      </c>
      <c r="D120" t="s">
        <v>471</v>
      </c>
      <c r="E120" s="6">
        <v>35.869565217391305</v>
      </c>
      <c r="F120" s="6">
        <v>5.4891304347826084</v>
      </c>
      <c r="G120" s="6">
        <v>0</v>
      </c>
      <c r="H120" s="6">
        <v>0</v>
      </c>
      <c r="I120" s="6">
        <v>0.54347826086956519</v>
      </c>
      <c r="J120" s="6">
        <v>0</v>
      </c>
      <c r="K120" s="6">
        <v>0</v>
      </c>
      <c r="L120" s="6">
        <v>0.25782608695652171</v>
      </c>
      <c r="M120" s="6">
        <v>5.3804347826086953</v>
      </c>
      <c r="N120" s="6">
        <v>0</v>
      </c>
      <c r="O120" s="6">
        <f>SUM(NonNurse[[#This Row],[Qualified Social Work Staff Hours]],NonNurse[[#This Row],[Other Social Work Staff Hours]])/NonNurse[[#This Row],[MDS Census]]</f>
        <v>0.15</v>
      </c>
      <c r="P120" s="6">
        <v>0</v>
      </c>
      <c r="Q120" s="6">
        <v>5.5407608695652177</v>
      </c>
      <c r="R120" s="6">
        <f>SUM(NonNurse[[#This Row],[Qualified Activities Professional Hours]],NonNurse[[#This Row],[Other Activities Professional Hours]])/NonNurse[[#This Row],[MDS Census]]</f>
        <v>0.15446969696969698</v>
      </c>
      <c r="S120" s="6">
        <v>6.6455434782608691</v>
      </c>
      <c r="T120" s="6">
        <v>0.55380434782608701</v>
      </c>
      <c r="U120" s="6">
        <v>0</v>
      </c>
      <c r="V120" s="6">
        <f>SUM(NonNurse[[#This Row],[Occupational Therapist Hours]],NonNurse[[#This Row],[OT Assistant Hours]],NonNurse[[#This Row],[OT Aide Hours]])/NonNurse[[#This Row],[MDS Census]]</f>
        <v>0.20070909090909092</v>
      </c>
      <c r="W120" s="6">
        <v>5.0752173913043475</v>
      </c>
      <c r="X120" s="6">
        <v>1.3722826086956521</v>
      </c>
      <c r="Y120" s="6">
        <v>0</v>
      </c>
      <c r="Z120" s="6">
        <f>SUM(NonNurse[[#This Row],[Physical Therapist (PT) Hours]],NonNurse[[#This Row],[PT Assistant Hours]],NonNurse[[#This Row],[PT Aide Hours]])/NonNurse[[#This Row],[MDS Census]]</f>
        <v>0.17974848484848485</v>
      </c>
      <c r="AA120" s="6">
        <v>0</v>
      </c>
      <c r="AB120" s="6">
        <v>0</v>
      </c>
      <c r="AC120" s="6">
        <v>0</v>
      </c>
      <c r="AD120" s="6">
        <v>0</v>
      </c>
      <c r="AE120" s="6">
        <v>0</v>
      </c>
      <c r="AF120" s="6">
        <v>0</v>
      </c>
      <c r="AG120" s="6">
        <v>0</v>
      </c>
      <c r="AH120" s="1">
        <v>235592</v>
      </c>
      <c r="AI120">
        <v>5</v>
      </c>
    </row>
    <row r="121" spans="1:35" x14ac:dyDescent="0.25">
      <c r="A121" t="s">
        <v>433</v>
      </c>
      <c r="B121" t="s">
        <v>363</v>
      </c>
      <c r="C121" t="s">
        <v>566</v>
      </c>
      <c r="D121" t="s">
        <v>465</v>
      </c>
      <c r="E121" s="6">
        <v>41.423913043478258</v>
      </c>
      <c r="F121" s="6">
        <v>5.3043478260869561</v>
      </c>
      <c r="G121" s="6">
        <v>3.7065217391304346</v>
      </c>
      <c r="H121" s="6">
        <v>0.23641304347826086</v>
      </c>
      <c r="I121" s="6">
        <v>4.8260869565217392</v>
      </c>
      <c r="J121" s="6">
        <v>0</v>
      </c>
      <c r="K121" s="6">
        <v>0</v>
      </c>
      <c r="L121" s="6">
        <v>1.6374999999999995</v>
      </c>
      <c r="M121" s="6">
        <v>4.5978260869565215</v>
      </c>
      <c r="N121" s="6">
        <v>0</v>
      </c>
      <c r="O121" s="6">
        <f>SUM(NonNurse[[#This Row],[Qualified Social Work Staff Hours]],NonNurse[[#This Row],[Other Social Work Staff Hours]])/NonNurse[[#This Row],[MDS Census]]</f>
        <v>0.11099448963526634</v>
      </c>
      <c r="P121" s="6">
        <v>0</v>
      </c>
      <c r="Q121" s="6">
        <v>14.970869565217386</v>
      </c>
      <c r="R121" s="6">
        <f>SUM(NonNurse[[#This Row],[Qualified Activities Professional Hours]],NonNurse[[#This Row],[Other Activities Professional Hours]])/NonNurse[[#This Row],[MDS Census]]</f>
        <v>0.3614064549986879</v>
      </c>
      <c r="S121" s="6">
        <v>2.1411956521739124</v>
      </c>
      <c r="T121" s="6">
        <v>4.7428260869565211</v>
      </c>
      <c r="U121" s="6">
        <v>0</v>
      </c>
      <c r="V121" s="6">
        <f>SUM(NonNurse[[#This Row],[Occupational Therapist Hours]],NonNurse[[#This Row],[OT Assistant Hours]],NonNurse[[#This Row],[OT Aide Hours]])/NonNurse[[#This Row],[MDS Census]]</f>
        <v>0.16618472841773813</v>
      </c>
      <c r="W121" s="6">
        <v>2.4366304347826087</v>
      </c>
      <c r="X121" s="6">
        <v>3.4643478260869567</v>
      </c>
      <c r="Y121" s="6">
        <v>0</v>
      </c>
      <c r="Z121" s="6">
        <f>SUM(NonNurse[[#This Row],[Physical Therapist (PT) Hours]],NonNurse[[#This Row],[PT Assistant Hours]],NonNurse[[#This Row],[PT Aide Hours]])/NonNurse[[#This Row],[MDS Census]]</f>
        <v>0.1424534242980845</v>
      </c>
      <c r="AA121" s="6">
        <v>0</v>
      </c>
      <c r="AB121" s="6">
        <v>0</v>
      </c>
      <c r="AC121" s="6">
        <v>0</v>
      </c>
      <c r="AD121" s="6">
        <v>0</v>
      </c>
      <c r="AE121" s="6">
        <v>1.6521739130434783</v>
      </c>
      <c r="AF121" s="6">
        <v>0</v>
      </c>
      <c r="AG121" s="6">
        <v>0</v>
      </c>
      <c r="AH121" s="1">
        <v>235648</v>
      </c>
      <c r="AI121">
        <v>5</v>
      </c>
    </row>
    <row r="122" spans="1:35" x14ac:dyDescent="0.25">
      <c r="A122" t="s">
        <v>433</v>
      </c>
      <c r="B122" t="s">
        <v>16</v>
      </c>
      <c r="C122" t="s">
        <v>593</v>
      </c>
      <c r="D122" t="s">
        <v>491</v>
      </c>
      <c r="E122" s="6">
        <v>171.96739130434781</v>
      </c>
      <c r="F122" s="6">
        <v>164.46956521739131</v>
      </c>
      <c r="G122" s="6">
        <v>1.326086956521739</v>
      </c>
      <c r="H122" s="6">
        <v>1.3369565217391304</v>
      </c>
      <c r="I122" s="6">
        <v>5.5652173913043477</v>
      </c>
      <c r="J122" s="6">
        <v>0</v>
      </c>
      <c r="K122" s="6">
        <v>0</v>
      </c>
      <c r="L122" s="6">
        <v>4.9358695652173905</v>
      </c>
      <c r="M122" s="6">
        <v>18.622826086956525</v>
      </c>
      <c r="N122" s="6">
        <v>0</v>
      </c>
      <c r="O122" s="6">
        <f>SUM(NonNurse[[#This Row],[Qualified Social Work Staff Hours]],NonNurse[[#This Row],[Other Social Work Staff Hours]])/NonNurse[[#This Row],[MDS Census]]</f>
        <v>0.10829277542506797</v>
      </c>
      <c r="P122" s="6">
        <v>13.294565217391304</v>
      </c>
      <c r="Q122" s="6">
        <v>24.678260869565214</v>
      </c>
      <c r="R122" s="6">
        <f>SUM(NonNurse[[#This Row],[Qualified Activities Professional Hours]],NonNurse[[#This Row],[Other Activities Professional Hours]])/NonNurse[[#This Row],[MDS Census]]</f>
        <v>0.22081410783136335</v>
      </c>
      <c r="S122" s="6">
        <v>14.39673913043478</v>
      </c>
      <c r="T122" s="6">
        <v>3.5467391304347826</v>
      </c>
      <c r="U122" s="6">
        <v>0</v>
      </c>
      <c r="V122" s="6">
        <f>SUM(NonNurse[[#This Row],[Occupational Therapist Hours]],NonNurse[[#This Row],[OT Assistant Hours]],NonNurse[[#This Row],[OT Aide Hours]])/NonNurse[[#This Row],[MDS Census]]</f>
        <v>0.1043423298148031</v>
      </c>
      <c r="W122" s="6">
        <v>12.355434782608693</v>
      </c>
      <c r="X122" s="6">
        <v>10.285869565217391</v>
      </c>
      <c r="Y122" s="6">
        <v>0</v>
      </c>
      <c r="Z122" s="6">
        <f>SUM(NonNurse[[#This Row],[Physical Therapist (PT) Hours]],NonNurse[[#This Row],[PT Assistant Hours]],NonNurse[[#This Row],[PT Aide Hours]])/NonNurse[[#This Row],[MDS Census]]</f>
        <v>0.13166045129890652</v>
      </c>
      <c r="AA122" s="6">
        <v>0</v>
      </c>
      <c r="AB122" s="6">
        <v>15.043478260869565</v>
      </c>
      <c r="AC122" s="6">
        <v>0</v>
      </c>
      <c r="AD122" s="6">
        <v>0</v>
      </c>
      <c r="AE122" s="6">
        <v>0</v>
      </c>
      <c r="AF122" s="6">
        <v>0</v>
      </c>
      <c r="AG122" s="6">
        <v>0</v>
      </c>
      <c r="AH122" s="1">
        <v>235015</v>
      </c>
      <c r="AI122">
        <v>5</v>
      </c>
    </row>
    <row r="123" spans="1:35" x14ac:dyDescent="0.25">
      <c r="A123" t="s">
        <v>433</v>
      </c>
      <c r="B123" t="s">
        <v>3</v>
      </c>
      <c r="C123" t="s">
        <v>683</v>
      </c>
      <c r="D123" t="s">
        <v>482</v>
      </c>
      <c r="E123" s="6">
        <v>10.989130434782609</v>
      </c>
      <c r="F123" s="6">
        <v>4.1739130434782608</v>
      </c>
      <c r="G123" s="6">
        <v>1.6304347826086956E-2</v>
      </c>
      <c r="H123" s="6">
        <v>0</v>
      </c>
      <c r="I123" s="6">
        <v>3.4239130434782608</v>
      </c>
      <c r="J123" s="6">
        <v>0</v>
      </c>
      <c r="K123" s="6">
        <v>0</v>
      </c>
      <c r="L123" s="6">
        <v>0.74130434782608701</v>
      </c>
      <c r="M123" s="6">
        <v>8.4565217391304348E-2</v>
      </c>
      <c r="N123" s="6">
        <v>5.2480434782608683</v>
      </c>
      <c r="O123" s="6">
        <f>SUM(NonNurse[[#This Row],[Qualified Social Work Staff Hours]],NonNurse[[#This Row],[Other Social Work Staff Hours]])/NonNurse[[#This Row],[MDS Census]]</f>
        <v>0.48526211671612252</v>
      </c>
      <c r="P123" s="6">
        <v>0</v>
      </c>
      <c r="Q123" s="6">
        <v>6.8790217391304349</v>
      </c>
      <c r="R123" s="6">
        <f>SUM(NonNurse[[#This Row],[Qualified Activities Professional Hours]],NonNurse[[#This Row],[Other Activities Professional Hours]])/NonNurse[[#This Row],[MDS Census]]</f>
        <v>0.62598417408506424</v>
      </c>
      <c r="S123" s="6">
        <v>0.33152173913043476</v>
      </c>
      <c r="T123" s="6">
        <v>5.2538043478260876</v>
      </c>
      <c r="U123" s="6">
        <v>0</v>
      </c>
      <c r="V123" s="6">
        <f>SUM(NonNurse[[#This Row],[Occupational Therapist Hours]],NonNurse[[#This Row],[OT Assistant Hours]],NonNurse[[#This Row],[OT Aide Hours]])/NonNurse[[#This Row],[MDS Census]]</f>
        <v>0.50825914935707217</v>
      </c>
      <c r="W123" s="6">
        <v>4.6114130434782608</v>
      </c>
      <c r="X123" s="6">
        <v>3.8641304347826089</v>
      </c>
      <c r="Y123" s="6">
        <v>0</v>
      </c>
      <c r="Z123" s="6">
        <f>SUM(NonNurse[[#This Row],[Physical Therapist (PT) Hours]],NonNurse[[#This Row],[PT Assistant Hours]],NonNurse[[#This Row],[PT Aide Hours]])/NonNurse[[#This Row],[MDS Census]]</f>
        <v>0.77126607319485652</v>
      </c>
      <c r="AA123" s="6">
        <v>0</v>
      </c>
      <c r="AB123" s="6">
        <v>0</v>
      </c>
      <c r="AC123" s="6">
        <v>0</v>
      </c>
      <c r="AD123" s="6">
        <v>0</v>
      </c>
      <c r="AE123" s="6">
        <v>0</v>
      </c>
      <c r="AF123" s="6">
        <v>0</v>
      </c>
      <c r="AG123" s="6">
        <v>0</v>
      </c>
      <c r="AH123" s="1">
        <v>235548</v>
      </c>
      <c r="AI123">
        <v>5</v>
      </c>
    </row>
    <row r="124" spans="1:35" x14ac:dyDescent="0.25">
      <c r="A124" t="s">
        <v>433</v>
      </c>
      <c r="B124" t="s">
        <v>13</v>
      </c>
      <c r="C124" t="s">
        <v>591</v>
      </c>
      <c r="D124" t="s">
        <v>490</v>
      </c>
      <c r="E124" s="6">
        <v>41.032608695652172</v>
      </c>
      <c r="F124" s="6">
        <v>5.4510869565217401</v>
      </c>
      <c r="G124" s="6">
        <v>0.43478260869565216</v>
      </c>
      <c r="H124" s="6">
        <v>0.19478260869565214</v>
      </c>
      <c r="I124" s="6">
        <v>0</v>
      </c>
      <c r="J124" s="6">
        <v>0</v>
      </c>
      <c r="K124" s="6">
        <v>0</v>
      </c>
      <c r="L124" s="6">
        <v>0.3802173913043479</v>
      </c>
      <c r="M124" s="6">
        <v>4.4934782608695665</v>
      </c>
      <c r="N124" s="6">
        <v>0</v>
      </c>
      <c r="O124" s="6">
        <f>SUM(NonNurse[[#This Row],[Qualified Social Work Staff Hours]],NonNurse[[#This Row],[Other Social Work Staff Hours]])/NonNurse[[#This Row],[MDS Census]]</f>
        <v>0.10950993377483448</v>
      </c>
      <c r="P124" s="6">
        <v>4.4869565217391303</v>
      </c>
      <c r="Q124" s="6">
        <v>16.624456521739127</v>
      </c>
      <c r="R124" s="6">
        <f>SUM(NonNurse[[#This Row],[Qualified Activities Professional Hours]],NonNurse[[#This Row],[Other Activities Professional Hours]])/NonNurse[[#This Row],[MDS Census]]</f>
        <v>0.51450331125827808</v>
      </c>
      <c r="S124" s="6">
        <v>5.1926086956521749</v>
      </c>
      <c r="T124" s="6">
        <v>2.6259782608695663</v>
      </c>
      <c r="U124" s="6">
        <v>0</v>
      </c>
      <c r="V124" s="6">
        <f>SUM(NonNurse[[#This Row],[Occupational Therapist Hours]],NonNurse[[#This Row],[OT Assistant Hours]],NonNurse[[#This Row],[OT Aide Hours]])/NonNurse[[#This Row],[MDS Census]]</f>
        <v>0.19054569536423849</v>
      </c>
      <c r="W124" s="6">
        <v>1.6173913043478265</v>
      </c>
      <c r="X124" s="6">
        <v>4.0340217391304352</v>
      </c>
      <c r="Y124" s="6">
        <v>0</v>
      </c>
      <c r="Z124" s="6">
        <f>SUM(NonNurse[[#This Row],[Physical Therapist (PT) Hours]],NonNurse[[#This Row],[PT Assistant Hours]],NonNurse[[#This Row],[PT Aide Hours]])/NonNurse[[#This Row],[MDS Census]]</f>
        <v>0.13772980132450333</v>
      </c>
      <c r="AA124" s="6">
        <v>0</v>
      </c>
      <c r="AB124" s="6">
        <v>0</v>
      </c>
      <c r="AC124" s="6">
        <v>0</v>
      </c>
      <c r="AD124" s="6">
        <v>0</v>
      </c>
      <c r="AE124" s="6">
        <v>0</v>
      </c>
      <c r="AF124" s="6">
        <v>0</v>
      </c>
      <c r="AG124" s="6">
        <v>0</v>
      </c>
      <c r="AH124" s="1">
        <v>235011</v>
      </c>
      <c r="AI124">
        <v>5</v>
      </c>
    </row>
    <row r="125" spans="1:35" x14ac:dyDescent="0.25">
      <c r="A125" t="s">
        <v>433</v>
      </c>
      <c r="B125" t="s">
        <v>107</v>
      </c>
      <c r="C125" t="s">
        <v>648</v>
      </c>
      <c r="D125" t="s">
        <v>526</v>
      </c>
      <c r="E125" s="6">
        <v>114.32394366197182</v>
      </c>
      <c r="F125" s="6">
        <v>0</v>
      </c>
      <c r="G125" s="6">
        <v>2.140845070422535</v>
      </c>
      <c r="H125" s="6">
        <v>0.48746478873239446</v>
      </c>
      <c r="I125" s="6">
        <v>9.3098591549295779</v>
      </c>
      <c r="J125" s="6">
        <v>0</v>
      </c>
      <c r="K125" s="6">
        <v>0</v>
      </c>
      <c r="L125" s="6">
        <v>5.492957746478873</v>
      </c>
      <c r="M125" s="6">
        <v>5.063380281690141</v>
      </c>
      <c r="N125" s="6">
        <v>0</v>
      </c>
      <c r="O125" s="6">
        <f>SUM(NonNurse[[#This Row],[Qualified Social Work Staff Hours]],NonNurse[[#This Row],[Other Social Work Staff Hours]])/NonNurse[[#This Row],[MDS Census]]</f>
        <v>4.428976222742393E-2</v>
      </c>
      <c r="P125" s="6">
        <v>5.295774647887324</v>
      </c>
      <c r="Q125" s="6">
        <v>29.999718309859155</v>
      </c>
      <c r="R125" s="6">
        <f>SUM(NonNurse[[#This Row],[Qualified Activities Professional Hours]],NonNurse[[#This Row],[Other Activities Professional Hours]])/NonNurse[[#This Row],[MDS Census]]</f>
        <v>0.3087322902550203</v>
      </c>
      <c r="S125" s="6">
        <v>0.65732394366197189</v>
      </c>
      <c r="T125" s="6">
        <v>0</v>
      </c>
      <c r="U125" s="6">
        <v>0</v>
      </c>
      <c r="V125" s="6">
        <f>SUM(NonNurse[[#This Row],[Occupational Therapist Hours]],NonNurse[[#This Row],[OT Assistant Hours]],NonNurse[[#This Row],[OT Aide Hours]])/NonNurse[[#This Row],[MDS Census]]</f>
        <v>5.7496612048786502E-3</v>
      </c>
      <c r="W125" s="6">
        <v>3.3047887323943668</v>
      </c>
      <c r="X125" s="6">
        <v>7.1215492957746482</v>
      </c>
      <c r="Y125" s="6">
        <v>0</v>
      </c>
      <c r="Z125" s="6">
        <f>SUM(NonNurse[[#This Row],[Physical Therapist (PT) Hours]],NonNurse[[#This Row],[PT Assistant Hours]],NonNurse[[#This Row],[PT Aide Hours]])/NonNurse[[#This Row],[MDS Census]]</f>
        <v>9.1199950720709633E-2</v>
      </c>
      <c r="AA125" s="6">
        <v>0</v>
      </c>
      <c r="AB125" s="6">
        <v>0</v>
      </c>
      <c r="AC125" s="6">
        <v>0</v>
      </c>
      <c r="AD125" s="6">
        <v>0</v>
      </c>
      <c r="AE125" s="6">
        <v>0</v>
      </c>
      <c r="AF125" s="6">
        <v>0</v>
      </c>
      <c r="AG125" s="6">
        <v>1.267605633802817</v>
      </c>
      <c r="AH125" s="1">
        <v>235257</v>
      </c>
      <c r="AI125">
        <v>5</v>
      </c>
    </row>
    <row r="126" spans="1:35" x14ac:dyDescent="0.25">
      <c r="A126" t="s">
        <v>433</v>
      </c>
      <c r="B126" t="s">
        <v>326</v>
      </c>
      <c r="C126" t="s">
        <v>731</v>
      </c>
      <c r="D126" t="s">
        <v>526</v>
      </c>
      <c r="E126" s="6">
        <v>53.391304347826086</v>
      </c>
      <c r="F126" s="6">
        <v>14.883586956521739</v>
      </c>
      <c r="G126" s="6">
        <v>1.4195652173913043</v>
      </c>
      <c r="H126" s="6">
        <v>8.6956521739130432E-2</v>
      </c>
      <c r="I126" s="6">
        <v>0</v>
      </c>
      <c r="J126" s="6">
        <v>0</v>
      </c>
      <c r="K126" s="6">
        <v>0</v>
      </c>
      <c r="L126" s="6">
        <v>0.35619565217391308</v>
      </c>
      <c r="M126" s="6">
        <v>0</v>
      </c>
      <c r="N126" s="6">
        <v>0</v>
      </c>
      <c r="O126" s="6">
        <f>SUM(NonNurse[[#This Row],[Qualified Social Work Staff Hours]],NonNurse[[#This Row],[Other Social Work Staff Hours]])/NonNurse[[#This Row],[MDS Census]]</f>
        <v>0</v>
      </c>
      <c r="P126" s="6">
        <v>0</v>
      </c>
      <c r="Q126" s="6">
        <v>12.884456521739134</v>
      </c>
      <c r="R126" s="6">
        <f>SUM(NonNurse[[#This Row],[Qualified Activities Professional Hours]],NonNurse[[#This Row],[Other Activities Professional Hours]])/NonNurse[[#This Row],[MDS Census]]</f>
        <v>0.2413212540716613</v>
      </c>
      <c r="S126" s="6">
        <v>1.5264130434782606</v>
      </c>
      <c r="T126" s="6">
        <v>9.511304347826087</v>
      </c>
      <c r="U126" s="6">
        <v>0</v>
      </c>
      <c r="V126" s="6">
        <f>SUM(NonNurse[[#This Row],[Occupational Therapist Hours]],NonNurse[[#This Row],[OT Assistant Hours]],NonNurse[[#This Row],[OT Aide Hours]])/NonNurse[[#This Row],[MDS Census]]</f>
        <v>0.20673249185667752</v>
      </c>
      <c r="W126" s="6">
        <v>1.9755434782608692</v>
      </c>
      <c r="X126" s="6">
        <v>10.193369565217392</v>
      </c>
      <c r="Y126" s="6">
        <v>0</v>
      </c>
      <c r="Z126" s="6">
        <f>SUM(NonNurse[[#This Row],[Physical Therapist (PT) Hours]],NonNurse[[#This Row],[PT Assistant Hours]],NonNurse[[#This Row],[PT Aide Hours]])/NonNurse[[#This Row],[MDS Census]]</f>
        <v>0.22791938110749185</v>
      </c>
      <c r="AA126" s="6">
        <v>0</v>
      </c>
      <c r="AB126" s="6">
        <v>0</v>
      </c>
      <c r="AC126" s="6">
        <v>0</v>
      </c>
      <c r="AD126" s="6">
        <v>0</v>
      </c>
      <c r="AE126" s="6">
        <v>0</v>
      </c>
      <c r="AF126" s="6">
        <v>0</v>
      </c>
      <c r="AG126" s="6">
        <v>0</v>
      </c>
      <c r="AH126" s="1">
        <v>235601</v>
      </c>
      <c r="AI126">
        <v>5</v>
      </c>
    </row>
    <row r="127" spans="1:35" x14ac:dyDescent="0.25">
      <c r="A127" t="s">
        <v>433</v>
      </c>
      <c r="B127" t="s">
        <v>32</v>
      </c>
      <c r="C127" t="s">
        <v>571</v>
      </c>
      <c r="D127" t="s">
        <v>502</v>
      </c>
      <c r="E127" s="6">
        <v>67.804347826086953</v>
      </c>
      <c r="F127" s="6">
        <v>4.4521739130434783</v>
      </c>
      <c r="G127" s="6">
        <v>0.30434782608695654</v>
      </c>
      <c r="H127" s="6">
        <v>0.23369565217391305</v>
      </c>
      <c r="I127" s="6">
        <v>3.0652173913043477</v>
      </c>
      <c r="J127" s="6">
        <v>0</v>
      </c>
      <c r="K127" s="6">
        <v>0</v>
      </c>
      <c r="L127" s="6">
        <v>2.0667391304347822</v>
      </c>
      <c r="M127" s="6">
        <v>0</v>
      </c>
      <c r="N127" s="6">
        <v>0</v>
      </c>
      <c r="O127" s="6">
        <f>SUM(NonNurse[[#This Row],[Qualified Social Work Staff Hours]],NonNurse[[#This Row],[Other Social Work Staff Hours]])/NonNurse[[#This Row],[MDS Census]]</f>
        <v>0</v>
      </c>
      <c r="P127" s="6">
        <v>0</v>
      </c>
      <c r="Q127" s="6">
        <v>16.443478260869561</v>
      </c>
      <c r="R127" s="6">
        <f>SUM(NonNurse[[#This Row],[Qualified Activities Professional Hours]],NonNurse[[#This Row],[Other Activities Professional Hours]])/NonNurse[[#This Row],[MDS Census]]</f>
        <v>0.24251362616223143</v>
      </c>
      <c r="S127" s="6">
        <v>12.603913043478258</v>
      </c>
      <c r="T127" s="6">
        <v>0.17847826086956523</v>
      </c>
      <c r="U127" s="6">
        <v>0</v>
      </c>
      <c r="V127" s="6">
        <f>SUM(NonNurse[[#This Row],[Occupational Therapist Hours]],NonNurse[[#This Row],[OT Assistant Hours]],NonNurse[[#This Row],[OT Aide Hours]])/NonNurse[[#This Row],[MDS Census]]</f>
        <v>0.18851875601154214</v>
      </c>
      <c r="W127" s="6">
        <v>1.3555434782608695</v>
      </c>
      <c r="X127" s="6">
        <v>10.05695652173913</v>
      </c>
      <c r="Y127" s="6">
        <v>3.1739130434782608</v>
      </c>
      <c r="Z127" s="6">
        <f>SUM(NonNurse[[#This Row],[Physical Therapist (PT) Hours]],NonNurse[[#This Row],[PT Assistant Hours]],NonNurse[[#This Row],[PT Aide Hours]])/NonNurse[[#This Row],[MDS Census]]</f>
        <v>0.21512504007694772</v>
      </c>
      <c r="AA127" s="6">
        <v>0</v>
      </c>
      <c r="AB127" s="6">
        <v>0</v>
      </c>
      <c r="AC127" s="6">
        <v>0</v>
      </c>
      <c r="AD127" s="6">
        <v>0</v>
      </c>
      <c r="AE127" s="6">
        <v>0</v>
      </c>
      <c r="AF127" s="6">
        <v>0</v>
      </c>
      <c r="AG127" s="6">
        <v>0</v>
      </c>
      <c r="AH127" s="1">
        <v>235037</v>
      </c>
      <c r="AI127">
        <v>5</v>
      </c>
    </row>
    <row r="128" spans="1:35" x14ac:dyDescent="0.25">
      <c r="A128" t="s">
        <v>433</v>
      </c>
      <c r="B128" t="s">
        <v>18</v>
      </c>
      <c r="C128" t="s">
        <v>542</v>
      </c>
      <c r="D128" t="s">
        <v>463</v>
      </c>
      <c r="E128" s="6">
        <v>153.66304347826087</v>
      </c>
      <c r="F128" s="6">
        <v>5.0923913043478262</v>
      </c>
      <c r="G128" s="6">
        <v>0</v>
      </c>
      <c r="H128" s="6">
        <v>0</v>
      </c>
      <c r="I128" s="6">
        <v>9.554347826086957</v>
      </c>
      <c r="J128" s="6">
        <v>0</v>
      </c>
      <c r="K128" s="6">
        <v>0</v>
      </c>
      <c r="L128" s="6">
        <v>2.6886956521739127</v>
      </c>
      <c r="M128" s="6">
        <v>28.554347826086957</v>
      </c>
      <c r="N128" s="6">
        <v>0</v>
      </c>
      <c r="O128" s="6">
        <f>SUM(NonNurse[[#This Row],[Qualified Social Work Staff Hours]],NonNurse[[#This Row],[Other Social Work Staff Hours]])/NonNurse[[#This Row],[MDS Census]]</f>
        <v>0.18582443234066634</v>
      </c>
      <c r="P128" s="6">
        <v>4.0407608695652177</v>
      </c>
      <c r="Q128" s="6">
        <v>0</v>
      </c>
      <c r="R128" s="6">
        <f>SUM(NonNurse[[#This Row],[Qualified Activities Professional Hours]],NonNurse[[#This Row],[Other Activities Professional Hours]])/NonNurse[[#This Row],[MDS Census]]</f>
        <v>2.6296243898988471E-2</v>
      </c>
      <c r="S128" s="6">
        <v>4.0577173913043483</v>
      </c>
      <c r="T128" s="6">
        <v>5.1775000000000002</v>
      </c>
      <c r="U128" s="6">
        <v>0</v>
      </c>
      <c r="V128" s="6">
        <f>SUM(NonNurse[[#This Row],[Occupational Therapist Hours]],NonNurse[[#This Row],[OT Assistant Hours]],NonNurse[[#This Row],[OT Aide Hours]])/NonNurse[[#This Row],[MDS Census]]</f>
        <v>6.0100445639103071E-2</v>
      </c>
      <c r="W128" s="6">
        <v>2.5042391304347826</v>
      </c>
      <c r="X128" s="6">
        <v>6.6863043478260895</v>
      </c>
      <c r="Y128" s="6">
        <v>0</v>
      </c>
      <c r="Z128" s="6">
        <f>SUM(NonNurse[[#This Row],[Physical Therapist (PT) Hours]],NonNurse[[#This Row],[PT Assistant Hours]],NonNurse[[#This Row],[PT Aide Hours]])/NonNurse[[#This Row],[MDS Census]]</f>
        <v>5.9809719176628723E-2</v>
      </c>
      <c r="AA128" s="6">
        <v>0</v>
      </c>
      <c r="AB128" s="6">
        <v>0</v>
      </c>
      <c r="AC128" s="6">
        <v>0</v>
      </c>
      <c r="AD128" s="6">
        <v>0</v>
      </c>
      <c r="AE128" s="6">
        <v>7.7608695652173916</v>
      </c>
      <c r="AF128" s="6">
        <v>0</v>
      </c>
      <c r="AG128" s="6">
        <v>0</v>
      </c>
      <c r="AH128" s="1">
        <v>235019</v>
      </c>
      <c r="AI128">
        <v>5</v>
      </c>
    </row>
    <row r="129" spans="1:35" x14ac:dyDescent="0.25">
      <c r="A129" t="s">
        <v>433</v>
      </c>
      <c r="B129" t="s">
        <v>346</v>
      </c>
      <c r="C129" t="s">
        <v>738</v>
      </c>
      <c r="D129" t="s">
        <v>538</v>
      </c>
      <c r="E129" s="6">
        <v>20.815217391304348</v>
      </c>
      <c r="F129" s="6">
        <v>5.8695652173913047</v>
      </c>
      <c r="G129" s="6">
        <v>0</v>
      </c>
      <c r="H129" s="6">
        <v>0</v>
      </c>
      <c r="I129" s="6">
        <v>0</v>
      </c>
      <c r="J129" s="6">
        <v>0</v>
      </c>
      <c r="K129" s="6">
        <v>0</v>
      </c>
      <c r="L129" s="6">
        <v>0</v>
      </c>
      <c r="M129" s="6">
        <v>0</v>
      </c>
      <c r="N129" s="6">
        <v>0</v>
      </c>
      <c r="O129" s="6">
        <f>SUM(NonNurse[[#This Row],[Qualified Social Work Staff Hours]],NonNurse[[#This Row],[Other Social Work Staff Hours]])/NonNurse[[#This Row],[MDS Census]]</f>
        <v>0</v>
      </c>
      <c r="P129" s="6">
        <v>0</v>
      </c>
      <c r="Q129" s="6">
        <v>0</v>
      </c>
      <c r="R129" s="6">
        <f>SUM(NonNurse[[#This Row],[Qualified Activities Professional Hours]],NonNurse[[#This Row],[Other Activities Professional Hours]])/NonNurse[[#This Row],[MDS Census]]</f>
        <v>0</v>
      </c>
      <c r="S129" s="6">
        <v>0</v>
      </c>
      <c r="T129" s="6">
        <v>0</v>
      </c>
      <c r="U129" s="6">
        <v>0</v>
      </c>
      <c r="V129" s="6">
        <f>SUM(NonNurse[[#This Row],[Occupational Therapist Hours]],NonNurse[[#This Row],[OT Assistant Hours]],NonNurse[[#This Row],[OT Aide Hours]])/NonNurse[[#This Row],[MDS Census]]</f>
        <v>0</v>
      </c>
      <c r="W129" s="6">
        <v>0</v>
      </c>
      <c r="X129" s="6">
        <v>0</v>
      </c>
      <c r="Y129" s="6">
        <v>0</v>
      </c>
      <c r="Z129" s="6">
        <f>SUM(NonNurse[[#This Row],[Physical Therapist (PT) Hours]],NonNurse[[#This Row],[PT Assistant Hours]],NonNurse[[#This Row],[PT Aide Hours]])/NonNurse[[#This Row],[MDS Census]]</f>
        <v>0</v>
      </c>
      <c r="AA129" s="6">
        <v>0</v>
      </c>
      <c r="AB129" s="6">
        <v>0</v>
      </c>
      <c r="AC129" s="6">
        <v>0</v>
      </c>
      <c r="AD129" s="6">
        <v>0</v>
      </c>
      <c r="AE129" s="6">
        <v>0</v>
      </c>
      <c r="AF129" s="6">
        <v>0</v>
      </c>
      <c r="AG129" s="6">
        <v>0</v>
      </c>
      <c r="AH129" s="1">
        <v>235628</v>
      </c>
      <c r="AI129">
        <v>5</v>
      </c>
    </row>
    <row r="130" spans="1:35" x14ac:dyDescent="0.25">
      <c r="A130" t="s">
        <v>433</v>
      </c>
      <c r="B130" t="s">
        <v>195</v>
      </c>
      <c r="C130" t="s">
        <v>686</v>
      </c>
      <c r="D130" t="s">
        <v>533</v>
      </c>
      <c r="E130" s="6">
        <v>81.195652173913047</v>
      </c>
      <c r="F130" s="6">
        <v>5.6385869565217392</v>
      </c>
      <c r="G130" s="6">
        <v>0.13043478260869565</v>
      </c>
      <c r="H130" s="6">
        <v>0</v>
      </c>
      <c r="I130" s="6">
        <v>0</v>
      </c>
      <c r="J130" s="6">
        <v>5.1413043478260869</v>
      </c>
      <c r="K130" s="6">
        <v>0</v>
      </c>
      <c r="L130" s="6">
        <v>0</v>
      </c>
      <c r="M130" s="6">
        <v>10.709021739130437</v>
      </c>
      <c r="N130" s="6">
        <v>0</v>
      </c>
      <c r="O130" s="6">
        <f>SUM(NonNurse[[#This Row],[Qualified Social Work Staff Hours]],NonNurse[[#This Row],[Other Social Work Staff Hours]])/NonNurse[[#This Row],[MDS Census]]</f>
        <v>0.13189156626506027</v>
      </c>
      <c r="P130" s="6">
        <v>4.6866304347826082</v>
      </c>
      <c r="Q130" s="6">
        <v>35.010108695652164</v>
      </c>
      <c r="R130" s="6">
        <f>SUM(NonNurse[[#This Row],[Qualified Activities Professional Hours]],NonNurse[[#This Row],[Other Activities Professional Hours]])/NonNurse[[#This Row],[MDS Census]]</f>
        <v>0.48890227576974549</v>
      </c>
      <c r="S130" s="6">
        <v>0</v>
      </c>
      <c r="T130" s="6">
        <v>0</v>
      </c>
      <c r="U130" s="6">
        <v>0</v>
      </c>
      <c r="V130" s="6">
        <f>SUM(NonNurse[[#This Row],[Occupational Therapist Hours]],NonNurse[[#This Row],[OT Assistant Hours]],NonNurse[[#This Row],[OT Aide Hours]])/NonNurse[[#This Row],[MDS Census]]</f>
        <v>0</v>
      </c>
      <c r="W130" s="6">
        <v>0</v>
      </c>
      <c r="X130" s="6">
        <v>0</v>
      </c>
      <c r="Y130" s="6">
        <v>0</v>
      </c>
      <c r="Z130" s="6">
        <f>SUM(NonNurse[[#This Row],[Physical Therapist (PT) Hours]],NonNurse[[#This Row],[PT Assistant Hours]],NonNurse[[#This Row],[PT Aide Hours]])/NonNurse[[#This Row],[MDS Census]]</f>
        <v>0</v>
      </c>
      <c r="AA130" s="6">
        <v>0</v>
      </c>
      <c r="AB130" s="6">
        <v>0</v>
      </c>
      <c r="AC130" s="6">
        <v>0</v>
      </c>
      <c r="AD130" s="6">
        <v>0</v>
      </c>
      <c r="AE130" s="6">
        <v>0</v>
      </c>
      <c r="AF130" s="6">
        <v>0</v>
      </c>
      <c r="AG130" s="6">
        <v>0</v>
      </c>
      <c r="AH130" s="1">
        <v>235407</v>
      </c>
      <c r="AI130">
        <v>5</v>
      </c>
    </row>
    <row r="131" spans="1:35" x14ac:dyDescent="0.25">
      <c r="A131" t="s">
        <v>433</v>
      </c>
      <c r="B131" t="s">
        <v>268</v>
      </c>
      <c r="C131" t="s">
        <v>712</v>
      </c>
      <c r="D131" t="s">
        <v>537</v>
      </c>
      <c r="E131" s="6">
        <v>45.793478260869563</v>
      </c>
      <c r="F131" s="6">
        <v>5.3913043478260869</v>
      </c>
      <c r="G131" s="6">
        <v>2.8804347826086958</v>
      </c>
      <c r="H131" s="6">
        <v>0</v>
      </c>
      <c r="I131" s="6">
        <v>4.4565217391304346</v>
      </c>
      <c r="J131" s="6">
        <v>0</v>
      </c>
      <c r="K131" s="6">
        <v>0</v>
      </c>
      <c r="L131" s="6">
        <v>0.99706521739130438</v>
      </c>
      <c r="M131" s="6">
        <v>4.6032608695652177</v>
      </c>
      <c r="N131" s="6">
        <v>0</v>
      </c>
      <c r="O131" s="6">
        <f>SUM(NonNurse[[#This Row],[Qualified Social Work Staff Hours]],NonNurse[[#This Row],[Other Social Work Staff Hours]])/NonNurse[[#This Row],[MDS Census]]</f>
        <v>0.10052219321148827</v>
      </c>
      <c r="P131" s="6">
        <v>5.243804347826087</v>
      </c>
      <c r="Q131" s="6">
        <v>0</v>
      </c>
      <c r="R131" s="6">
        <f>SUM(NonNurse[[#This Row],[Qualified Activities Professional Hours]],NonNurse[[#This Row],[Other Activities Professional Hours]])/NonNurse[[#This Row],[MDS Census]]</f>
        <v>0.11450985046285309</v>
      </c>
      <c r="S131" s="6">
        <v>11.773152173913045</v>
      </c>
      <c r="T131" s="6">
        <v>0</v>
      </c>
      <c r="U131" s="6">
        <v>0</v>
      </c>
      <c r="V131" s="6">
        <f>SUM(NonNurse[[#This Row],[Occupational Therapist Hours]],NonNurse[[#This Row],[OT Assistant Hours]],NonNurse[[#This Row],[OT Aide Hours]])/NonNurse[[#This Row],[MDS Census]]</f>
        <v>0.25709233325421321</v>
      </c>
      <c r="W131" s="6">
        <v>9.4</v>
      </c>
      <c r="X131" s="6">
        <v>0</v>
      </c>
      <c r="Y131" s="6">
        <v>0</v>
      </c>
      <c r="Z131" s="6">
        <f>SUM(NonNurse[[#This Row],[Physical Therapist (PT) Hours]],NonNurse[[#This Row],[PT Assistant Hours]],NonNurse[[#This Row],[PT Aide Hours]])/NonNurse[[#This Row],[MDS Census]]</f>
        <v>0.20526940422501783</v>
      </c>
      <c r="AA131" s="6">
        <v>0</v>
      </c>
      <c r="AB131" s="6">
        <v>0</v>
      </c>
      <c r="AC131" s="6">
        <v>0</v>
      </c>
      <c r="AD131" s="6">
        <v>0</v>
      </c>
      <c r="AE131" s="6">
        <v>0</v>
      </c>
      <c r="AF131" s="6">
        <v>0</v>
      </c>
      <c r="AG131" s="6">
        <v>0</v>
      </c>
      <c r="AH131" s="1">
        <v>235519</v>
      </c>
      <c r="AI131">
        <v>5</v>
      </c>
    </row>
    <row r="132" spans="1:35" x14ac:dyDescent="0.25">
      <c r="A132" t="s">
        <v>433</v>
      </c>
      <c r="B132" t="s">
        <v>156</v>
      </c>
      <c r="C132" t="s">
        <v>631</v>
      </c>
      <c r="D132" t="s">
        <v>516</v>
      </c>
      <c r="E132" s="6">
        <v>109.79347826086956</v>
      </c>
      <c r="F132" s="6">
        <v>7.7391304347826084</v>
      </c>
      <c r="G132" s="6">
        <v>0</v>
      </c>
      <c r="H132" s="6">
        <v>0.61456521739130454</v>
      </c>
      <c r="I132" s="6">
        <v>4.8695652173913047</v>
      </c>
      <c r="J132" s="6">
        <v>0</v>
      </c>
      <c r="K132" s="6">
        <v>0</v>
      </c>
      <c r="L132" s="6">
        <v>4.6344565217391303</v>
      </c>
      <c r="M132" s="6">
        <v>0</v>
      </c>
      <c r="N132" s="6">
        <v>10.455434782608693</v>
      </c>
      <c r="O132" s="6">
        <f>SUM(NonNurse[[#This Row],[Qualified Social Work Staff Hours]],NonNurse[[#This Row],[Other Social Work Staff Hours]])/NonNurse[[#This Row],[MDS Census]]</f>
        <v>9.52281952281952E-2</v>
      </c>
      <c r="P132" s="6">
        <v>5.3913043478260869</v>
      </c>
      <c r="Q132" s="6">
        <v>12.87684782608696</v>
      </c>
      <c r="R132" s="6">
        <f>SUM(NonNurse[[#This Row],[Qualified Activities Professional Hours]],NonNurse[[#This Row],[Other Activities Professional Hours]])/NonNurse[[#This Row],[MDS Census]]</f>
        <v>0.16638649638649644</v>
      </c>
      <c r="S132" s="6">
        <v>5.7013043478260856</v>
      </c>
      <c r="T132" s="6">
        <v>7.1247826086956536</v>
      </c>
      <c r="U132" s="6">
        <v>0</v>
      </c>
      <c r="V132" s="6">
        <f>SUM(NonNurse[[#This Row],[Occupational Therapist Hours]],NonNurse[[#This Row],[OT Assistant Hours]],NonNurse[[#This Row],[OT Aide Hours]])/NonNurse[[#This Row],[MDS Census]]</f>
        <v>0.11682011682011681</v>
      </c>
      <c r="W132" s="6">
        <v>3.2419565217391302</v>
      </c>
      <c r="X132" s="6">
        <v>9.1571739130434793</v>
      </c>
      <c r="Y132" s="6">
        <v>1.4456521739130435</v>
      </c>
      <c r="Z132" s="6">
        <f>SUM(NonNurse[[#This Row],[Physical Therapist (PT) Hours]],NonNurse[[#This Row],[PT Assistant Hours]],NonNurse[[#This Row],[PT Aide Hours]])/NonNurse[[#This Row],[MDS Census]]</f>
        <v>0.12609840609840611</v>
      </c>
      <c r="AA132" s="6">
        <v>0</v>
      </c>
      <c r="AB132" s="6">
        <v>0</v>
      </c>
      <c r="AC132" s="6">
        <v>0</v>
      </c>
      <c r="AD132" s="6">
        <v>0</v>
      </c>
      <c r="AE132" s="6">
        <v>0</v>
      </c>
      <c r="AF132" s="6">
        <v>0</v>
      </c>
      <c r="AG132" s="6">
        <v>0</v>
      </c>
      <c r="AH132" s="1">
        <v>235343</v>
      </c>
      <c r="AI132">
        <v>5</v>
      </c>
    </row>
    <row r="133" spans="1:35" x14ac:dyDescent="0.25">
      <c r="A133" t="s">
        <v>433</v>
      </c>
      <c r="B133" t="s">
        <v>146</v>
      </c>
      <c r="C133" t="s">
        <v>660</v>
      </c>
      <c r="D133" t="s">
        <v>501</v>
      </c>
      <c r="E133" s="6">
        <v>105.40217391304348</v>
      </c>
      <c r="F133" s="6">
        <v>5.0434782608695654</v>
      </c>
      <c r="G133" s="6">
        <v>0</v>
      </c>
      <c r="H133" s="6">
        <v>0.67391304347826086</v>
      </c>
      <c r="I133" s="6">
        <v>10.434782608695652</v>
      </c>
      <c r="J133" s="6">
        <v>0</v>
      </c>
      <c r="K133" s="6">
        <v>0</v>
      </c>
      <c r="L133" s="6">
        <v>5.8555434782608691</v>
      </c>
      <c r="M133" s="6">
        <v>8.866847826086957</v>
      </c>
      <c r="N133" s="6">
        <v>0</v>
      </c>
      <c r="O133" s="6">
        <f>SUM(NonNurse[[#This Row],[Qualified Social Work Staff Hours]],NonNurse[[#This Row],[Other Social Work Staff Hours]])/NonNurse[[#This Row],[MDS Census]]</f>
        <v>8.4123955862637934E-2</v>
      </c>
      <c r="P133" s="6">
        <v>5.3913043478260869</v>
      </c>
      <c r="Q133" s="6">
        <v>19.347826086956523</v>
      </c>
      <c r="R133" s="6">
        <f>SUM(NonNurse[[#This Row],[Qualified Activities Professional Hours]],NonNurse[[#This Row],[Other Activities Professional Hours]])/NonNurse[[#This Row],[MDS Census]]</f>
        <v>0.23471176652572959</v>
      </c>
      <c r="S133" s="6">
        <v>5.4053260869565198</v>
      </c>
      <c r="T133" s="6">
        <v>7.6461956521739136</v>
      </c>
      <c r="U133" s="6">
        <v>0</v>
      </c>
      <c r="V133" s="6">
        <f>SUM(NonNurse[[#This Row],[Occupational Therapist Hours]],NonNurse[[#This Row],[OT Assistant Hours]],NonNurse[[#This Row],[OT Aide Hours]])/NonNurse[[#This Row],[MDS Census]]</f>
        <v>0.12382592554398265</v>
      </c>
      <c r="W133" s="6">
        <v>5.2918478260869559</v>
      </c>
      <c r="X133" s="6">
        <v>6.7979347826086931</v>
      </c>
      <c r="Y133" s="6">
        <v>0</v>
      </c>
      <c r="Z133" s="6">
        <f>SUM(NonNurse[[#This Row],[Physical Therapist (PT) Hours]],NonNurse[[#This Row],[PT Assistant Hours]],NonNurse[[#This Row],[PT Aide Hours]])/NonNurse[[#This Row],[MDS Census]]</f>
        <v>0.11470145405795604</v>
      </c>
      <c r="AA133" s="6">
        <v>0</v>
      </c>
      <c r="AB133" s="6">
        <v>0</v>
      </c>
      <c r="AC133" s="6">
        <v>0</v>
      </c>
      <c r="AD133" s="6">
        <v>0</v>
      </c>
      <c r="AE133" s="6">
        <v>0</v>
      </c>
      <c r="AF133" s="6">
        <v>0</v>
      </c>
      <c r="AG133" s="6">
        <v>0</v>
      </c>
      <c r="AH133" s="1">
        <v>235320</v>
      </c>
      <c r="AI133">
        <v>5</v>
      </c>
    </row>
    <row r="134" spans="1:35" x14ac:dyDescent="0.25">
      <c r="A134" t="s">
        <v>433</v>
      </c>
      <c r="B134" t="s">
        <v>241</v>
      </c>
      <c r="C134" t="s">
        <v>705</v>
      </c>
      <c r="D134" t="s">
        <v>501</v>
      </c>
      <c r="E134" s="6">
        <v>76.704225352112672</v>
      </c>
      <c r="F134" s="6">
        <v>4.732394366197183</v>
      </c>
      <c r="G134" s="6">
        <v>0.323943661971831</v>
      </c>
      <c r="H134" s="6">
        <v>0.23943661971830985</v>
      </c>
      <c r="I134" s="6">
        <v>4.408450704225352</v>
      </c>
      <c r="J134" s="6">
        <v>0</v>
      </c>
      <c r="K134" s="6">
        <v>0</v>
      </c>
      <c r="L134" s="6">
        <v>4.1107042253521113</v>
      </c>
      <c r="M134" s="6">
        <v>9.6056338028169019</v>
      </c>
      <c r="N134" s="6">
        <v>0</v>
      </c>
      <c r="O134" s="6">
        <f>SUM(NonNurse[[#This Row],[Qualified Social Work Staff Hours]],NonNurse[[#This Row],[Other Social Work Staff Hours]])/NonNurse[[#This Row],[MDS Census]]</f>
        <v>0.1252295262578039</v>
      </c>
      <c r="P134" s="6">
        <v>5.070422535211268</v>
      </c>
      <c r="Q134" s="6">
        <v>14.570422535211268</v>
      </c>
      <c r="R134" s="6">
        <f>SUM(NonNurse[[#This Row],[Qualified Activities Professional Hours]],NonNurse[[#This Row],[Other Activities Professional Hours]])/NonNurse[[#This Row],[MDS Census]]</f>
        <v>0.25605949320602278</v>
      </c>
      <c r="S134" s="6">
        <v>5.4439436619718311</v>
      </c>
      <c r="T134" s="6">
        <v>11.407605633802818</v>
      </c>
      <c r="U134" s="6">
        <v>0</v>
      </c>
      <c r="V134" s="6">
        <f>SUM(NonNurse[[#This Row],[Occupational Therapist Hours]],NonNurse[[#This Row],[OT Assistant Hours]],NonNurse[[#This Row],[OT Aide Hours]])/NonNurse[[#This Row],[MDS Census]]</f>
        <v>0.21969518912963645</v>
      </c>
      <c r="W134" s="6">
        <v>10.546901408450708</v>
      </c>
      <c r="X134" s="6">
        <v>11.24647887323944</v>
      </c>
      <c r="Y134" s="6">
        <v>0</v>
      </c>
      <c r="Z134" s="6">
        <f>SUM(NonNurse[[#This Row],[Physical Therapist (PT) Hours]],NonNurse[[#This Row],[PT Assistant Hours]],NonNurse[[#This Row],[PT Aide Hours]])/NonNurse[[#This Row],[MDS Census]]</f>
        <v>0.284122291590158</v>
      </c>
      <c r="AA134" s="6">
        <v>0</v>
      </c>
      <c r="AB134" s="6">
        <v>0</v>
      </c>
      <c r="AC134" s="6">
        <v>0</v>
      </c>
      <c r="AD134" s="6">
        <v>15.257042253521126</v>
      </c>
      <c r="AE134" s="6">
        <v>0</v>
      </c>
      <c r="AF134" s="6">
        <v>0</v>
      </c>
      <c r="AG134" s="6">
        <v>0</v>
      </c>
      <c r="AH134" s="1">
        <v>235481</v>
      </c>
      <c r="AI134">
        <v>5</v>
      </c>
    </row>
    <row r="135" spans="1:35" x14ac:dyDescent="0.25">
      <c r="A135" t="s">
        <v>433</v>
      </c>
      <c r="B135" t="s">
        <v>57</v>
      </c>
      <c r="C135" t="s">
        <v>588</v>
      </c>
      <c r="D135" t="s">
        <v>485</v>
      </c>
      <c r="E135" s="6">
        <v>59.260869565217391</v>
      </c>
      <c r="F135" s="6">
        <v>4.8695652173913047</v>
      </c>
      <c r="G135" s="6">
        <v>0</v>
      </c>
      <c r="H135" s="6">
        <v>0</v>
      </c>
      <c r="I135" s="6">
        <v>0.38043478260869568</v>
      </c>
      <c r="J135" s="6">
        <v>0</v>
      </c>
      <c r="K135" s="6">
        <v>0</v>
      </c>
      <c r="L135" s="6">
        <v>0.32815217391304358</v>
      </c>
      <c r="M135" s="6">
        <v>5.0326086956521738</v>
      </c>
      <c r="N135" s="6">
        <v>0</v>
      </c>
      <c r="O135" s="6">
        <f>SUM(NonNurse[[#This Row],[Qualified Social Work Staff Hours]],NonNurse[[#This Row],[Other Social Work Staff Hours]])/NonNurse[[#This Row],[MDS Census]]</f>
        <v>8.4922964049889943E-2</v>
      </c>
      <c r="P135" s="6">
        <v>0</v>
      </c>
      <c r="Q135" s="6">
        <v>28.948369565217391</v>
      </c>
      <c r="R135" s="6">
        <f>SUM(NonNurse[[#This Row],[Qualified Activities Professional Hours]],NonNurse[[#This Row],[Other Activities Professional Hours]])/NonNurse[[#This Row],[MDS Census]]</f>
        <v>0.48849046221570064</v>
      </c>
      <c r="S135" s="6">
        <v>4.9999999999999991</v>
      </c>
      <c r="T135" s="6">
        <v>3.0281521739130439</v>
      </c>
      <c r="U135" s="6">
        <v>0</v>
      </c>
      <c r="V135" s="6">
        <f>SUM(NonNurse[[#This Row],[Occupational Therapist Hours]],NonNurse[[#This Row],[OT Assistant Hours]],NonNurse[[#This Row],[OT Aide Hours]])/NonNurse[[#This Row],[MDS Census]]</f>
        <v>0.13547138664710195</v>
      </c>
      <c r="W135" s="6">
        <v>2.7794565217391312</v>
      </c>
      <c r="X135" s="6">
        <v>3.8198913043478249</v>
      </c>
      <c r="Y135" s="6">
        <v>0</v>
      </c>
      <c r="Z135" s="6">
        <f>SUM(NonNurse[[#This Row],[Physical Therapist (PT) Hours]],NonNurse[[#This Row],[PT Assistant Hours]],NonNurse[[#This Row],[PT Aide Hours]])/NonNurse[[#This Row],[MDS Census]]</f>
        <v>0.11136096845194424</v>
      </c>
      <c r="AA135" s="6">
        <v>0</v>
      </c>
      <c r="AB135" s="6">
        <v>0</v>
      </c>
      <c r="AC135" s="6">
        <v>0</v>
      </c>
      <c r="AD135" s="6">
        <v>0</v>
      </c>
      <c r="AE135" s="6">
        <v>0</v>
      </c>
      <c r="AF135" s="6">
        <v>0</v>
      </c>
      <c r="AG135" s="6">
        <v>0</v>
      </c>
      <c r="AH135" s="1">
        <v>235116</v>
      </c>
      <c r="AI135">
        <v>5</v>
      </c>
    </row>
    <row r="136" spans="1:35" x14ac:dyDescent="0.25">
      <c r="A136" t="s">
        <v>433</v>
      </c>
      <c r="B136" t="s">
        <v>315</v>
      </c>
      <c r="C136" t="s">
        <v>660</v>
      </c>
      <c r="D136" t="s">
        <v>501</v>
      </c>
      <c r="E136" s="6">
        <v>73.923913043478265</v>
      </c>
      <c r="F136" s="6">
        <v>22.953369565217393</v>
      </c>
      <c r="G136" s="6">
        <v>0</v>
      </c>
      <c r="H136" s="6">
        <v>0</v>
      </c>
      <c r="I136" s="6">
        <v>0</v>
      </c>
      <c r="J136" s="6">
        <v>0</v>
      </c>
      <c r="K136" s="6">
        <v>0</v>
      </c>
      <c r="L136" s="6">
        <v>4.8459782608695665</v>
      </c>
      <c r="M136" s="6">
        <v>0</v>
      </c>
      <c r="N136" s="6">
        <v>3.4543478260869565</v>
      </c>
      <c r="O136" s="6">
        <f>SUM(NonNurse[[#This Row],[Qualified Social Work Staff Hours]],NonNurse[[#This Row],[Other Social Work Staff Hours]])/NonNurse[[#This Row],[MDS Census]]</f>
        <v>4.672842229083958E-2</v>
      </c>
      <c r="P136" s="6">
        <v>0</v>
      </c>
      <c r="Q136" s="6">
        <v>7.6494565217391353</v>
      </c>
      <c r="R136" s="6">
        <f>SUM(NonNurse[[#This Row],[Qualified Activities Professional Hours]],NonNurse[[#This Row],[Other Activities Professional Hours]])/NonNurse[[#This Row],[MDS Census]]</f>
        <v>0.10347742978973687</v>
      </c>
      <c r="S136" s="6">
        <v>6.2823913043478274</v>
      </c>
      <c r="T136" s="6">
        <v>5.8082608695652178</v>
      </c>
      <c r="U136" s="6">
        <v>0</v>
      </c>
      <c r="V136" s="6">
        <f>SUM(NonNurse[[#This Row],[Occupational Therapist Hours]],NonNurse[[#This Row],[OT Assistant Hours]],NonNurse[[#This Row],[OT Aide Hours]])/NonNurse[[#This Row],[MDS Census]]</f>
        <v>0.16355535950595504</v>
      </c>
      <c r="W136" s="6">
        <v>6.5233695652173935</v>
      </c>
      <c r="X136" s="6">
        <v>10.297717391304348</v>
      </c>
      <c r="Y136" s="6">
        <v>0</v>
      </c>
      <c r="Z136" s="6">
        <f>SUM(NonNurse[[#This Row],[Physical Therapist (PT) Hours]],NonNurse[[#This Row],[PT Assistant Hours]],NonNurse[[#This Row],[PT Aide Hours]])/NonNurse[[#This Row],[MDS Census]]</f>
        <v>0.22754594912512865</v>
      </c>
      <c r="AA136" s="6">
        <v>0</v>
      </c>
      <c r="AB136" s="6">
        <v>5.5978260869565215</v>
      </c>
      <c r="AC136" s="6">
        <v>0</v>
      </c>
      <c r="AD136" s="6">
        <v>0</v>
      </c>
      <c r="AE136" s="6">
        <v>14.717391304347826</v>
      </c>
      <c r="AF136" s="6">
        <v>0</v>
      </c>
      <c r="AG136" s="6">
        <v>0</v>
      </c>
      <c r="AH136" s="1">
        <v>235589</v>
      </c>
      <c r="AI136">
        <v>5</v>
      </c>
    </row>
    <row r="137" spans="1:35" x14ac:dyDescent="0.25">
      <c r="A137" t="s">
        <v>433</v>
      </c>
      <c r="B137" t="s">
        <v>289</v>
      </c>
      <c r="C137" t="s">
        <v>685</v>
      </c>
      <c r="D137" t="s">
        <v>519</v>
      </c>
      <c r="E137" s="6">
        <v>116.82608695652173</v>
      </c>
      <c r="F137" s="6">
        <v>3.9945652173913042</v>
      </c>
      <c r="G137" s="6">
        <v>3.5652173913043477</v>
      </c>
      <c r="H137" s="6">
        <v>0</v>
      </c>
      <c r="I137" s="6">
        <v>8.1739130434782616</v>
      </c>
      <c r="J137" s="6">
        <v>0</v>
      </c>
      <c r="K137" s="6">
        <v>2.2608695652173911</v>
      </c>
      <c r="L137" s="6">
        <v>1.1167391304347829</v>
      </c>
      <c r="M137" s="6">
        <v>7.1739130434782608</v>
      </c>
      <c r="N137" s="6">
        <v>0</v>
      </c>
      <c r="O137" s="6">
        <f>SUM(NonNurse[[#This Row],[Qualified Social Work Staff Hours]],NonNurse[[#This Row],[Other Social Work Staff Hours]])/NonNurse[[#This Row],[MDS Census]]</f>
        <v>6.1406773353181988E-2</v>
      </c>
      <c r="P137" s="6">
        <v>5.0543478260869561</v>
      </c>
      <c r="Q137" s="6">
        <v>13.021739130434783</v>
      </c>
      <c r="R137" s="6">
        <f>SUM(NonNurse[[#This Row],[Qualified Activities Professional Hours]],NonNurse[[#This Row],[Other Activities Professional Hours]])/NonNurse[[#This Row],[MDS Census]]</f>
        <v>0.15472646073688129</v>
      </c>
      <c r="S137" s="6">
        <v>6.1313043478260871</v>
      </c>
      <c r="T137" s="6">
        <v>10.827717391304349</v>
      </c>
      <c r="U137" s="6">
        <v>0</v>
      </c>
      <c r="V137" s="6">
        <f>SUM(NonNurse[[#This Row],[Occupational Therapist Hours]],NonNurse[[#This Row],[OT Assistant Hours]],NonNurse[[#This Row],[OT Aide Hours]])/NonNurse[[#This Row],[MDS Census]]</f>
        <v>0.14516468180126535</v>
      </c>
      <c r="W137" s="6">
        <v>6.2648913043478265</v>
      </c>
      <c r="X137" s="6">
        <v>9.7615217391304334</v>
      </c>
      <c r="Y137" s="6">
        <v>0</v>
      </c>
      <c r="Z137" s="6">
        <f>SUM(NonNurse[[#This Row],[Physical Therapist (PT) Hours]],NonNurse[[#This Row],[PT Assistant Hours]],NonNurse[[#This Row],[PT Aide Hours]])/NonNurse[[#This Row],[MDS Census]]</f>
        <v>0.1371818012653517</v>
      </c>
      <c r="AA137" s="6">
        <v>0</v>
      </c>
      <c r="AB137" s="6">
        <v>0</v>
      </c>
      <c r="AC137" s="6">
        <v>0</v>
      </c>
      <c r="AD137" s="6">
        <v>0</v>
      </c>
      <c r="AE137" s="6">
        <v>0</v>
      </c>
      <c r="AF137" s="6">
        <v>0</v>
      </c>
      <c r="AG137" s="6">
        <v>0</v>
      </c>
      <c r="AH137" s="1">
        <v>235547</v>
      </c>
      <c r="AI137">
        <v>5</v>
      </c>
    </row>
    <row r="138" spans="1:35" x14ac:dyDescent="0.25">
      <c r="A138" t="s">
        <v>433</v>
      </c>
      <c r="B138" t="s">
        <v>399</v>
      </c>
      <c r="C138" t="s">
        <v>649</v>
      </c>
      <c r="D138" t="s">
        <v>519</v>
      </c>
      <c r="E138" s="6">
        <v>54.304347826086953</v>
      </c>
      <c r="F138" s="6">
        <v>3.0434782608695654</v>
      </c>
      <c r="G138" s="6">
        <v>0</v>
      </c>
      <c r="H138" s="6">
        <v>0</v>
      </c>
      <c r="I138" s="6">
        <v>4.3478260869565216E-2</v>
      </c>
      <c r="J138" s="6">
        <v>0</v>
      </c>
      <c r="K138" s="6">
        <v>0</v>
      </c>
      <c r="L138" s="6">
        <v>2.4469565217391298</v>
      </c>
      <c r="M138" s="6">
        <v>3.1304347826086958</v>
      </c>
      <c r="N138" s="6">
        <v>0</v>
      </c>
      <c r="O138" s="6">
        <f>SUM(NonNurse[[#This Row],[Qualified Social Work Staff Hours]],NonNurse[[#This Row],[Other Social Work Staff Hours]])/NonNurse[[#This Row],[MDS Census]]</f>
        <v>5.7646116893514815E-2</v>
      </c>
      <c r="P138" s="6">
        <v>3.6956521739130435</v>
      </c>
      <c r="Q138" s="6">
        <v>14.967391304347828</v>
      </c>
      <c r="R138" s="6">
        <f>SUM(NonNurse[[#This Row],[Qualified Activities Professional Hours]],NonNurse[[#This Row],[Other Activities Professional Hours]])/NonNurse[[#This Row],[MDS Census]]</f>
        <v>0.34367493995196163</v>
      </c>
      <c r="S138" s="6">
        <v>5.1848913043478264</v>
      </c>
      <c r="T138" s="6">
        <v>6.255217391304349</v>
      </c>
      <c r="U138" s="6">
        <v>0</v>
      </c>
      <c r="V138" s="6">
        <f>SUM(NonNurse[[#This Row],[Occupational Therapist Hours]],NonNurse[[#This Row],[OT Assistant Hours]],NonNurse[[#This Row],[OT Aide Hours]])/NonNurse[[#This Row],[MDS Census]]</f>
        <v>0.2106665332265813</v>
      </c>
      <c r="W138" s="6">
        <v>4.8418478260869593</v>
      </c>
      <c r="X138" s="6">
        <v>6.0341304347826084</v>
      </c>
      <c r="Y138" s="6">
        <v>0</v>
      </c>
      <c r="Z138" s="6">
        <f>SUM(NonNurse[[#This Row],[Physical Therapist (PT) Hours]],NonNurse[[#This Row],[PT Assistant Hours]],NonNurse[[#This Row],[PT Aide Hours]])/NonNurse[[#This Row],[MDS Census]]</f>
        <v>0.20027822257806249</v>
      </c>
      <c r="AA138" s="6">
        <v>0</v>
      </c>
      <c r="AB138" s="6">
        <v>0</v>
      </c>
      <c r="AC138" s="6">
        <v>0</v>
      </c>
      <c r="AD138" s="6">
        <v>57.479347826086972</v>
      </c>
      <c r="AE138" s="6">
        <v>0</v>
      </c>
      <c r="AF138" s="6">
        <v>0</v>
      </c>
      <c r="AG138" s="6">
        <v>0</v>
      </c>
      <c r="AH138" s="1">
        <v>235719</v>
      </c>
      <c r="AI138">
        <v>5</v>
      </c>
    </row>
    <row r="139" spans="1:35" x14ac:dyDescent="0.25">
      <c r="A139" t="s">
        <v>433</v>
      </c>
      <c r="B139" t="s">
        <v>134</v>
      </c>
      <c r="C139" t="s">
        <v>659</v>
      </c>
      <c r="D139" t="s">
        <v>498</v>
      </c>
      <c r="E139" s="6">
        <v>21.532608695652176</v>
      </c>
      <c r="F139" s="6">
        <v>0</v>
      </c>
      <c r="G139" s="6">
        <v>0</v>
      </c>
      <c r="H139" s="6">
        <v>0</v>
      </c>
      <c r="I139" s="6">
        <v>0</v>
      </c>
      <c r="J139" s="6">
        <v>0</v>
      </c>
      <c r="K139" s="6">
        <v>0</v>
      </c>
      <c r="L139" s="6">
        <v>0</v>
      </c>
      <c r="M139" s="6">
        <v>0</v>
      </c>
      <c r="N139" s="6">
        <v>0</v>
      </c>
      <c r="O139" s="6">
        <f>SUM(NonNurse[[#This Row],[Qualified Social Work Staff Hours]],NonNurse[[#This Row],[Other Social Work Staff Hours]])/NonNurse[[#This Row],[MDS Census]]</f>
        <v>0</v>
      </c>
      <c r="P139" s="6">
        <v>0</v>
      </c>
      <c r="Q139" s="6">
        <v>0.28804347826086957</v>
      </c>
      <c r="R139" s="6">
        <f>SUM(NonNurse[[#This Row],[Qualified Activities Professional Hours]],NonNurse[[#This Row],[Other Activities Professional Hours]])/NonNurse[[#This Row],[MDS Census]]</f>
        <v>1.3377082281675921E-2</v>
      </c>
      <c r="S139" s="6">
        <v>3.285326086956522</v>
      </c>
      <c r="T139" s="6">
        <v>0</v>
      </c>
      <c r="U139" s="6">
        <v>0</v>
      </c>
      <c r="V139" s="6">
        <f>SUM(NonNurse[[#This Row],[Occupational Therapist Hours]],NonNurse[[#This Row],[OT Assistant Hours]],NonNurse[[#This Row],[OT Aide Hours]])/NonNurse[[#This Row],[MDS Census]]</f>
        <v>0.15257445734477537</v>
      </c>
      <c r="W139" s="6">
        <v>3.5380434782608696</v>
      </c>
      <c r="X139" s="6">
        <v>0</v>
      </c>
      <c r="Y139" s="6">
        <v>0</v>
      </c>
      <c r="Z139" s="6">
        <f>SUM(NonNurse[[#This Row],[Physical Therapist (PT) Hours]],NonNurse[[#This Row],[PT Assistant Hours]],NonNurse[[#This Row],[PT Aide Hours]])/NonNurse[[#This Row],[MDS Census]]</f>
        <v>0.16431095406360424</v>
      </c>
      <c r="AA139" s="6">
        <v>0</v>
      </c>
      <c r="AB139" s="6">
        <v>0</v>
      </c>
      <c r="AC139" s="6">
        <v>0</v>
      </c>
      <c r="AD139" s="6">
        <v>0</v>
      </c>
      <c r="AE139" s="6">
        <v>0</v>
      </c>
      <c r="AF139" s="6">
        <v>0</v>
      </c>
      <c r="AG139" s="6">
        <v>0</v>
      </c>
      <c r="AH139" s="1">
        <v>235295</v>
      </c>
      <c r="AI139">
        <v>5</v>
      </c>
    </row>
    <row r="140" spans="1:35" x14ac:dyDescent="0.25">
      <c r="A140" t="s">
        <v>433</v>
      </c>
      <c r="B140" t="s">
        <v>264</v>
      </c>
      <c r="C140" t="s">
        <v>591</v>
      </c>
      <c r="D140" t="s">
        <v>490</v>
      </c>
      <c r="E140" s="6">
        <v>56.282608695652172</v>
      </c>
      <c r="F140" s="6">
        <v>5.5652173913043477</v>
      </c>
      <c r="G140" s="6">
        <v>0.11956521739130435</v>
      </c>
      <c r="H140" s="6">
        <v>0</v>
      </c>
      <c r="I140" s="6">
        <v>0.76086956521739135</v>
      </c>
      <c r="J140" s="6">
        <v>0</v>
      </c>
      <c r="K140" s="6">
        <v>0</v>
      </c>
      <c r="L140" s="6">
        <v>0</v>
      </c>
      <c r="M140" s="6">
        <v>0</v>
      </c>
      <c r="N140" s="6">
        <v>5.3594565217391308</v>
      </c>
      <c r="O140" s="6">
        <f>SUM(NonNurse[[#This Row],[Qualified Social Work Staff Hours]],NonNurse[[#This Row],[Other Social Work Staff Hours]])/NonNurse[[#This Row],[MDS Census]]</f>
        <v>9.5224024719969103E-2</v>
      </c>
      <c r="P140" s="6">
        <v>5.3043478260869561</v>
      </c>
      <c r="Q140" s="6">
        <v>12.42967391304348</v>
      </c>
      <c r="R140" s="6">
        <f>SUM(NonNurse[[#This Row],[Qualified Activities Professional Hours]],NonNurse[[#This Row],[Other Activities Professional Hours]])/NonNurse[[#This Row],[MDS Census]]</f>
        <v>0.31508883738895332</v>
      </c>
      <c r="S140" s="6">
        <v>0</v>
      </c>
      <c r="T140" s="6">
        <v>0</v>
      </c>
      <c r="U140" s="6">
        <v>0</v>
      </c>
      <c r="V140" s="6">
        <f>SUM(NonNurse[[#This Row],[Occupational Therapist Hours]],NonNurse[[#This Row],[OT Assistant Hours]],NonNurse[[#This Row],[OT Aide Hours]])/NonNurse[[#This Row],[MDS Census]]</f>
        <v>0</v>
      </c>
      <c r="W140" s="6">
        <v>0</v>
      </c>
      <c r="X140" s="6">
        <v>0</v>
      </c>
      <c r="Y140" s="6">
        <v>0</v>
      </c>
      <c r="Z140" s="6">
        <f>SUM(NonNurse[[#This Row],[Physical Therapist (PT) Hours]],NonNurse[[#This Row],[PT Assistant Hours]],NonNurse[[#This Row],[PT Aide Hours]])/NonNurse[[#This Row],[MDS Census]]</f>
        <v>0</v>
      </c>
      <c r="AA140" s="6">
        <v>0</v>
      </c>
      <c r="AB140" s="6">
        <v>0</v>
      </c>
      <c r="AC140" s="6">
        <v>0</v>
      </c>
      <c r="AD140" s="6">
        <v>0</v>
      </c>
      <c r="AE140" s="6">
        <v>0</v>
      </c>
      <c r="AF140" s="6">
        <v>0</v>
      </c>
      <c r="AG140" s="6">
        <v>0</v>
      </c>
      <c r="AH140" s="1">
        <v>235515</v>
      </c>
      <c r="AI140">
        <v>5</v>
      </c>
    </row>
    <row r="141" spans="1:35" x14ac:dyDescent="0.25">
      <c r="A141" t="s">
        <v>433</v>
      </c>
      <c r="B141" t="s">
        <v>42</v>
      </c>
      <c r="C141" t="s">
        <v>610</v>
      </c>
      <c r="D141" t="s">
        <v>507</v>
      </c>
      <c r="E141" s="6">
        <v>140.56521739130434</v>
      </c>
      <c r="F141" s="6">
        <v>5.1304347826086953</v>
      </c>
      <c r="G141" s="6">
        <v>7.6086956521739135E-2</v>
      </c>
      <c r="H141" s="6">
        <v>0.76086956521739135</v>
      </c>
      <c r="I141" s="6">
        <v>3.5543478260869565</v>
      </c>
      <c r="J141" s="6">
        <v>0</v>
      </c>
      <c r="K141" s="6">
        <v>0</v>
      </c>
      <c r="L141" s="6">
        <v>3.7744565217391304</v>
      </c>
      <c r="M141" s="6">
        <v>15.1875</v>
      </c>
      <c r="N141" s="6">
        <v>0</v>
      </c>
      <c r="O141" s="6">
        <f>SUM(NonNurse[[#This Row],[Qualified Social Work Staff Hours]],NonNurse[[#This Row],[Other Social Work Staff Hours]])/NonNurse[[#This Row],[MDS Census]]</f>
        <v>0.10804593257036808</v>
      </c>
      <c r="P141" s="6">
        <v>5.0353260869565215</v>
      </c>
      <c r="Q141" s="6">
        <v>23.179347826086957</v>
      </c>
      <c r="R141" s="6">
        <f>SUM(NonNurse[[#This Row],[Qualified Activities Professional Hours]],NonNurse[[#This Row],[Other Activities Professional Hours]])/NonNurse[[#This Row],[MDS Census]]</f>
        <v>0.20072301268171977</v>
      </c>
      <c r="S141" s="6">
        <v>15.109239130434785</v>
      </c>
      <c r="T141" s="6">
        <v>17.836413043478263</v>
      </c>
      <c r="U141" s="6">
        <v>0</v>
      </c>
      <c r="V141" s="6">
        <f>SUM(NonNurse[[#This Row],[Occupational Therapist Hours]],NonNurse[[#This Row],[OT Assistant Hours]],NonNurse[[#This Row],[OT Aide Hours]])/NonNurse[[#This Row],[MDS Census]]</f>
        <v>0.23437983297247142</v>
      </c>
      <c r="W141" s="6">
        <v>7.9631521739130422</v>
      </c>
      <c r="X141" s="6">
        <v>18.704891304347822</v>
      </c>
      <c r="Y141" s="6">
        <v>1.1304347826086956</v>
      </c>
      <c r="Z141" s="6">
        <f>SUM(NonNurse[[#This Row],[Physical Therapist (PT) Hours]],NonNurse[[#This Row],[PT Assistant Hours]],NonNurse[[#This Row],[PT Aide Hours]])/NonNurse[[#This Row],[MDS Census]]</f>
        <v>0.19776214042684809</v>
      </c>
      <c r="AA141" s="6">
        <v>0</v>
      </c>
      <c r="AB141" s="6">
        <v>0</v>
      </c>
      <c r="AC141" s="6">
        <v>0</v>
      </c>
      <c r="AD141" s="6">
        <v>13.638586956521738</v>
      </c>
      <c r="AE141" s="6">
        <v>0</v>
      </c>
      <c r="AF141" s="6">
        <v>0</v>
      </c>
      <c r="AG141" s="6">
        <v>0</v>
      </c>
      <c r="AH141" s="1">
        <v>235058</v>
      </c>
      <c r="AI141">
        <v>5</v>
      </c>
    </row>
    <row r="142" spans="1:35" x14ac:dyDescent="0.25">
      <c r="A142" t="s">
        <v>433</v>
      </c>
      <c r="B142" t="s">
        <v>137</v>
      </c>
      <c r="C142" t="s">
        <v>573</v>
      </c>
      <c r="D142" t="s">
        <v>462</v>
      </c>
      <c r="E142" s="6">
        <v>95.554347826086953</v>
      </c>
      <c r="F142" s="6">
        <v>5.3043478260869561</v>
      </c>
      <c r="G142" s="6">
        <v>0.29619565217391303</v>
      </c>
      <c r="H142" s="6">
        <v>0.41119565217391324</v>
      </c>
      <c r="I142" s="6">
        <v>2.2826086956521738</v>
      </c>
      <c r="J142" s="6">
        <v>2.1086956521739131</v>
      </c>
      <c r="K142" s="6">
        <v>0</v>
      </c>
      <c r="L142" s="6">
        <v>2.7418478260869565</v>
      </c>
      <c r="M142" s="6">
        <v>4.2160869565217398</v>
      </c>
      <c r="N142" s="6">
        <v>2.3609782608695644</v>
      </c>
      <c r="O142" s="6">
        <f>SUM(NonNurse[[#This Row],[Qualified Social Work Staff Hours]],NonNurse[[#This Row],[Other Social Work Staff Hours]])/NonNurse[[#This Row],[MDS Census]]</f>
        <v>6.8830622227277899E-2</v>
      </c>
      <c r="P142" s="6">
        <v>5.1706521739130435</v>
      </c>
      <c r="Q142" s="6">
        <v>9.4099999999999984</v>
      </c>
      <c r="R142" s="6">
        <f>SUM(NonNurse[[#This Row],[Qualified Activities Professional Hours]],NonNurse[[#This Row],[Other Activities Professional Hours]])/NonNurse[[#This Row],[MDS Census]]</f>
        <v>0.15259014901603912</v>
      </c>
      <c r="S142" s="6">
        <v>7.7399999999999993</v>
      </c>
      <c r="T142" s="6">
        <v>12.912826086956519</v>
      </c>
      <c r="U142" s="6">
        <v>0</v>
      </c>
      <c r="V142" s="6">
        <f>SUM(NonNurse[[#This Row],[Occupational Therapist Hours]],NonNurse[[#This Row],[OT Assistant Hours]],NonNurse[[#This Row],[OT Aide Hours]])/NonNurse[[#This Row],[MDS Census]]</f>
        <v>0.2161369582527585</v>
      </c>
      <c r="W142" s="6">
        <v>3.8216304347826067</v>
      </c>
      <c r="X142" s="6">
        <v>11.707934782608694</v>
      </c>
      <c r="Y142" s="6">
        <v>0</v>
      </c>
      <c r="Z142" s="6">
        <f>SUM(NonNurse[[#This Row],[Physical Therapist (PT) Hours]],NonNurse[[#This Row],[PT Assistant Hours]],NonNurse[[#This Row],[PT Aide Hours]])/NonNurse[[#This Row],[MDS Census]]</f>
        <v>0.16252075986804684</v>
      </c>
      <c r="AA142" s="6">
        <v>0</v>
      </c>
      <c r="AB142" s="6">
        <v>0</v>
      </c>
      <c r="AC142" s="6">
        <v>0</v>
      </c>
      <c r="AD142" s="6">
        <v>0</v>
      </c>
      <c r="AE142" s="6">
        <v>0</v>
      </c>
      <c r="AF142" s="6">
        <v>0</v>
      </c>
      <c r="AG142" s="6">
        <v>0</v>
      </c>
      <c r="AH142" s="1">
        <v>235299</v>
      </c>
      <c r="AI142">
        <v>5</v>
      </c>
    </row>
    <row r="143" spans="1:35" x14ac:dyDescent="0.25">
      <c r="A143" t="s">
        <v>433</v>
      </c>
      <c r="B143" t="s">
        <v>352</v>
      </c>
      <c r="C143" t="s">
        <v>739</v>
      </c>
      <c r="D143" t="s">
        <v>505</v>
      </c>
      <c r="E143" s="6">
        <v>57.597826086956523</v>
      </c>
      <c r="F143" s="6">
        <v>4.8695652173913047</v>
      </c>
      <c r="G143" s="6">
        <v>0.4097826086956522</v>
      </c>
      <c r="H143" s="6">
        <v>0.25423913043478263</v>
      </c>
      <c r="I143" s="6">
        <v>0.93478260869565222</v>
      </c>
      <c r="J143" s="6">
        <v>0</v>
      </c>
      <c r="K143" s="6">
        <v>0</v>
      </c>
      <c r="L143" s="6">
        <v>0.15206521739130435</v>
      </c>
      <c r="M143" s="6">
        <v>6.2614130434782655</v>
      </c>
      <c r="N143" s="6">
        <v>0</v>
      </c>
      <c r="O143" s="6">
        <f>SUM(NonNurse[[#This Row],[Qualified Social Work Staff Hours]],NonNurse[[#This Row],[Other Social Work Staff Hours]])/NonNurse[[#This Row],[MDS Census]]</f>
        <v>0.1087091904132856</v>
      </c>
      <c r="P143" s="6">
        <v>3.8196739130434785</v>
      </c>
      <c r="Q143" s="6">
        <v>8.8583695652173908</v>
      </c>
      <c r="R143" s="6">
        <f>SUM(NonNurse[[#This Row],[Qualified Activities Professional Hours]],NonNurse[[#This Row],[Other Activities Professional Hours]])/NonNurse[[#This Row],[MDS Census]]</f>
        <v>0.22011322891111529</v>
      </c>
      <c r="S143" s="6">
        <v>3.0344565217391302</v>
      </c>
      <c r="T143" s="6">
        <v>3.0434782608695659</v>
      </c>
      <c r="U143" s="6">
        <v>0</v>
      </c>
      <c r="V143" s="6">
        <f>SUM(NonNurse[[#This Row],[Occupational Therapist Hours]],NonNurse[[#This Row],[OT Assistant Hours]],NonNurse[[#This Row],[OT Aide Hours]])/NonNurse[[#This Row],[MDS Census]]</f>
        <v>0.10552368371390829</v>
      </c>
      <c r="W143" s="6">
        <v>3.8943478260869582</v>
      </c>
      <c r="X143" s="6">
        <v>7.1782608695652161</v>
      </c>
      <c r="Y143" s="6">
        <v>0</v>
      </c>
      <c r="Z143" s="6">
        <f>SUM(NonNurse[[#This Row],[Physical Therapist (PT) Hours]],NonNurse[[#This Row],[PT Assistant Hours]],NonNurse[[#This Row],[PT Aide Hours]])/NonNurse[[#This Row],[MDS Census]]</f>
        <v>0.19224004529156447</v>
      </c>
      <c r="AA143" s="6">
        <v>0</v>
      </c>
      <c r="AB143" s="6">
        <v>0</v>
      </c>
      <c r="AC143" s="6">
        <v>0</v>
      </c>
      <c r="AD143" s="6">
        <v>0</v>
      </c>
      <c r="AE143" s="6">
        <v>0</v>
      </c>
      <c r="AF143" s="6">
        <v>0</v>
      </c>
      <c r="AG143" s="6">
        <v>0</v>
      </c>
      <c r="AH143" s="1">
        <v>235636</v>
      </c>
      <c r="AI143">
        <v>5</v>
      </c>
    </row>
    <row r="144" spans="1:35" x14ac:dyDescent="0.25">
      <c r="A144" t="s">
        <v>433</v>
      </c>
      <c r="B144" t="s">
        <v>140</v>
      </c>
      <c r="C144" t="s">
        <v>584</v>
      </c>
      <c r="D144" t="s">
        <v>488</v>
      </c>
      <c r="E144" s="6">
        <v>118.17391304347827</v>
      </c>
      <c r="F144" s="6">
        <v>5.4782608695652177</v>
      </c>
      <c r="G144" s="6">
        <v>0.15597826086956523</v>
      </c>
      <c r="H144" s="6">
        <v>0.55499999999999983</v>
      </c>
      <c r="I144" s="6">
        <v>1.2608695652173914</v>
      </c>
      <c r="J144" s="6">
        <v>0</v>
      </c>
      <c r="K144" s="6">
        <v>0</v>
      </c>
      <c r="L144" s="6">
        <v>1.1480434782608697</v>
      </c>
      <c r="M144" s="6">
        <v>0</v>
      </c>
      <c r="N144" s="6">
        <v>10.415108695652174</v>
      </c>
      <c r="O144" s="6">
        <f>SUM(NonNurse[[#This Row],[Qualified Social Work Staff Hours]],NonNurse[[#This Row],[Other Social Work Staff Hours]])/NonNurse[[#This Row],[MDS Census]]</f>
        <v>8.8133738042678433E-2</v>
      </c>
      <c r="P144" s="6">
        <v>5.1398913043478265</v>
      </c>
      <c r="Q144" s="6">
        <v>17.75032608695652</v>
      </c>
      <c r="R144" s="6">
        <f>SUM(NonNurse[[#This Row],[Qualified Activities Professional Hours]],NonNurse[[#This Row],[Other Activities Professional Hours]])/NonNurse[[#This Row],[MDS Census]]</f>
        <v>0.19369941133186164</v>
      </c>
      <c r="S144" s="6">
        <v>4.8695652173913047</v>
      </c>
      <c r="T144" s="6">
        <v>5.3688043478260861</v>
      </c>
      <c r="U144" s="6">
        <v>0</v>
      </c>
      <c r="V144" s="6">
        <f>SUM(NonNurse[[#This Row],[Occupational Therapist Hours]],NonNurse[[#This Row],[OT Assistant Hours]],NonNurse[[#This Row],[OT Aide Hours]])/NonNurse[[#This Row],[MDS Census]]</f>
        <v>8.6638153053715958E-2</v>
      </c>
      <c r="W144" s="6">
        <v>5.1645652173913055</v>
      </c>
      <c r="X144" s="6">
        <v>11.018260869565218</v>
      </c>
      <c r="Y144" s="6">
        <v>0</v>
      </c>
      <c r="Z144" s="6">
        <f>SUM(NonNurse[[#This Row],[Physical Therapist (PT) Hours]],NonNurse[[#This Row],[PT Assistant Hours]],NonNurse[[#This Row],[PT Aide Hours]])/NonNurse[[#This Row],[MDS Census]]</f>
        <v>0.13694076526857984</v>
      </c>
      <c r="AA144" s="6">
        <v>0</v>
      </c>
      <c r="AB144" s="6">
        <v>0</v>
      </c>
      <c r="AC144" s="6">
        <v>0</v>
      </c>
      <c r="AD144" s="6">
        <v>0</v>
      </c>
      <c r="AE144" s="6">
        <v>0</v>
      </c>
      <c r="AF144" s="6">
        <v>0</v>
      </c>
      <c r="AG144" s="6">
        <v>0</v>
      </c>
      <c r="AH144" s="1">
        <v>235302</v>
      </c>
      <c r="AI144">
        <v>5</v>
      </c>
    </row>
    <row r="145" spans="1:35" x14ac:dyDescent="0.25">
      <c r="A145" t="s">
        <v>433</v>
      </c>
      <c r="B145" t="s">
        <v>263</v>
      </c>
      <c r="C145" t="s">
        <v>710</v>
      </c>
      <c r="D145" t="s">
        <v>492</v>
      </c>
      <c r="E145" s="6">
        <v>33.054347826086953</v>
      </c>
      <c r="F145" s="6">
        <v>4.4347826086956523</v>
      </c>
      <c r="G145" s="6">
        <v>0</v>
      </c>
      <c r="H145" s="6">
        <v>0.16717391304347826</v>
      </c>
      <c r="I145" s="6">
        <v>9.7826086956521743E-2</v>
      </c>
      <c r="J145" s="6">
        <v>0</v>
      </c>
      <c r="K145" s="6">
        <v>0</v>
      </c>
      <c r="L145" s="6">
        <v>6.5978260869565222E-2</v>
      </c>
      <c r="M145" s="6">
        <v>4.855652173913044</v>
      </c>
      <c r="N145" s="6">
        <v>0</v>
      </c>
      <c r="O145" s="6">
        <f>SUM(NonNurse[[#This Row],[Qualified Social Work Staff Hours]],NonNurse[[#This Row],[Other Social Work Staff Hours]])/NonNurse[[#This Row],[MDS Census]]</f>
        <v>0.14689904636632689</v>
      </c>
      <c r="P145" s="6">
        <v>0</v>
      </c>
      <c r="Q145" s="6">
        <v>1.9855434782608701</v>
      </c>
      <c r="R145" s="6">
        <f>SUM(NonNurse[[#This Row],[Qualified Activities Professional Hours]],NonNurse[[#This Row],[Other Activities Professional Hours]])/NonNurse[[#This Row],[MDS Census]]</f>
        <v>6.006905623150282E-2</v>
      </c>
      <c r="S145" s="6">
        <v>0.69347826086956521</v>
      </c>
      <c r="T145" s="6">
        <v>2.4615217391304349</v>
      </c>
      <c r="U145" s="6">
        <v>0</v>
      </c>
      <c r="V145" s="6">
        <f>SUM(NonNurse[[#This Row],[Occupational Therapist Hours]],NonNurse[[#This Row],[OT Assistant Hours]],NonNurse[[#This Row],[OT Aide Hours]])/NonNurse[[#This Row],[MDS Census]]</f>
        <v>9.5448865504768179E-2</v>
      </c>
      <c r="W145" s="6">
        <v>0.6948913043478262</v>
      </c>
      <c r="X145" s="6">
        <v>1.3074999999999999</v>
      </c>
      <c r="Y145" s="6">
        <v>0</v>
      </c>
      <c r="Z145" s="6">
        <f>SUM(NonNurse[[#This Row],[Physical Therapist (PT) Hours]],NonNurse[[#This Row],[PT Assistant Hours]],NonNurse[[#This Row],[PT Aide Hours]])/NonNurse[[#This Row],[MDS Census]]</f>
        <v>6.0578756987832959E-2</v>
      </c>
      <c r="AA145" s="6">
        <v>0</v>
      </c>
      <c r="AB145" s="6">
        <v>0</v>
      </c>
      <c r="AC145" s="6">
        <v>0</v>
      </c>
      <c r="AD145" s="6">
        <v>0</v>
      </c>
      <c r="AE145" s="6">
        <v>0</v>
      </c>
      <c r="AF145" s="6">
        <v>0</v>
      </c>
      <c r="AG145" s="6">
        <v>0</v>
      </c>
      <c r="AH145" s="1">
        <v>235513</v>
      </c>
      <c r="AI145">
        <v>5</v>
      </c>
    </row>
    <row r="146" spans="1:35" x14ac:dyDescent="0.25">
      <c r="A146" t="s">
        <v>433</v>
      </c>
      <c r="B146" t="s">
        <v>243</v>
      </c>
      <c r="C146" t="s">
        <v>575</v>
      </c>
      <c r="D146" t="s">
        <v>504</v>
      </c>
      <c r="E146" s="6">
        <v>83.423913043478265</v>
      </c>
      <c r="F146" s="6">
        <v>5.1304347826086953</v>
      </c>
      <c r="G146" s="6">
        <v>0.26250000000000001</v>
      </c>
      <c r="H146" s="6">
        <v>0.35413043478260869</v>
      </c>
      <c r="I146" s="6">
        <v>0</v>
      </c>
      <c r="J146" s="6">
        <v>0</v>
      </c>
      <c r="K146" s="6">
        <v>0</v>
      </c>
      <c r="L146" s="6">
        <v>1.9951086956521744</v>
      </c>
      <c r="M146" s="6">
        <v>5.8379347826086958</v>
      </c>
      <c r="N146" s="6">
        <v>0</v>
      </c>
      <c r="O146" s="6">
        <f>SUM(NonNurse[[#This Row],[Qualified Social Work Staff Hours]],NonNurse[[#This Row],[Other Social Work Staff Hours]])/NonNurse[[#This Row],[MDS Census]]</f>
        <v>6.9979153094462537E-2</v>
      </c>
      <c r="P146" s="6">
        <v>5.4851086956521735</v>
      </c>
      <c r="Q146" s="6">
        <v>8.9215217391304318</v>
      </c>
      <c r="R146" s="6">
        <f>SUM(NonNurse[[#This Row],[Qualified Activities Professional Hours]],NonNurse[[#This Row],[Other Activities Professional Hours]])/NonNurse[[#This Row],[MDS Census]]</f>
        <v>0.1726918566775244</v>
      </c>
      <c r="S146" s="6">
        <v>10.018478260869564</v>
      </c>
      <c r="T146" s="6">
        <v>3.3042391304347829</v>
      </c>
      <c r="U146" s="6">
        <v>0</v>
      </c>
      <c r="V146" s="6">
        <f>SUM(NonNurse[[#This Row],[Occupational Therapist Hours]],NonNurse[[#This Row],[OT Assistant Hours]],NonNurse[[#This Row],[OT Aide Hours]])/NonNurse[[#This Row],[MDS Census]]</f>
        <v>0.15969902280130294</v>
      </c>
      <c r="W146" s="6">
        <v>2.7599999999999993</v>
      </c>
      <c r="X146" s="6">
        <v>8.919130434782609</v>
      </c>
      <c r="Y146" s="6">
        <v>1.076086956521739</v>
      </c>
      <c r="Z146" s="6">
        <f>SUM(NonNurse[[#This Row],[Physical Therapist (PT) Hours]],NonNurse[[#This Row],[PT Assistant Hours]],NonNurse[[#This Row],[PT Aide Hours]])/NonNurse[[#This Row],[MDS Census]]</f>
        <v>0.15289641693811074</v>
      </c>
      <c r="AA146" s="6">
        <v>0</v>
      </c>
      <c r="AB146" s="6">
        <v>0</v>
      </c>
      <c r="AC146" s="6">
        <v>0</v>
      </c>
      <c r="AD146" s="6">
        <v>0</v>
      </c>
      <c r="AE146" s="6">
        <v>0</v>
      </c>
      <c r="AF146" s="6">
        <v>0</v>
      </c>
      <c r="AG146" s="6">
        <v>0</v>
      </c>
      <c r="AH146" s="1">
        <v>235483</v>
      </c>
      <c r="AI146">
        <v>5</v>
      </c>
    </row>
    <row r="147" spans="1:35" x14ac:dyDescent="0.25">
      <c r="A147" t="s">
        <v>433</v>
      </c>
      <c r="B147" t="s">
        <v>150</v>
      </c>
      <c r="C147" t="s">
        <v>667</v>
      </c>
      <c r="D147" t="s">
        <v>482</v>
      </c>
      <c r="E147" s="6">
        <v>77.706521739130437</v>
      </c>
      <c r="F147" s="6">
        <v>4.5217391304347823</v>
      </c>
      <c r="G147" s="6">
        <v>0.27173913043478259</v>
      </c>
      <c r="H147" s="6">
        <v>0.39402173913043476</v>
      </c>
      <c r="I147" s="6">
        <v>0.92391304347826086</v>
      </c>
      <c r="J147" s="6">
        <v>0</v>
      </c>
      <c r="K147" s="6">
        <v>0</v>
      </c>
      <c r="L147" s="6">
        <v>4.3180434782608703</v>
      </c>
      <c r="M147" s="6">
        <v>6.1261956521739105</v>
      </c>
      <c r="N147" s="6">
        <v>0</v>
      </c>
      <c r="O147" s="6">
        <f>SUM(NonNurse[[#This Row],[Qualified Social Work Staff Hours]],NonNurse[[#This Row],[Other Social Work Staff Hours]])/NonNurse[[#This Row],[MDS Census]]</f>
        <v>7.8837599664288674E-2</v>
      </c>
      <c r="P147" s="6">
        <v>6.3741304347826082</v>
      </c>
      <c r="Q147" s="6">
        <v>9.2348913043478245</v>
      </c>
      <c r="R147" s="6">
        <f>SUM(NonNurse[[#This Row],[Qualified Activities Professional Hours]],NonNurse[[#This Row],[Other Activities Professional Hours]])/NonNurse[[#This Row],[MDS Census]]</f>
        <v>0.20087145055252481</v>
      </c>
      <c r="S147" s="6">
        <v>5.2005434782608688</v>
      </c>
      <c r="T147" s="6">
        <v>10.282717391304347</v>
      </c>
      <c r="U147" s="6">
        <v>0</v>
      </c>
      <c r="V147" s="6">
        <f>SUM(NonNurse[[#This Row],[Occupational Therapist Hours]],NonNurse[[#This Row],[OT Assistant Hours]],NonNurse[[#This Row],[OT Aide Hours]])/NonNurse[[#This Row],[MDS Census]]</f>
        <v>0.19925304238355013</v>
      </c>
      <c r="W147" s="6">
        <v>3.7919565217391304</v>
      </c>
      <c r="X147" s="6">
        <v>6.214130434782609</v>
      </c>
      <c r="Y147" s="6">
        <v>0</v>
      </c>
      <c r="Z147" s="6">
        <f>SUM(NonNurse[[#This Row],[Physical Therapist (PT) Hours]],NonNurse[[#This Row],[PT Assistant Hours]],NonNurse[[#This Row],[PT Aide Hours]])/NonNurse[[#This Row],[MDS Census]]</f>
        <v>0.12876765981256119</v>
      </c>
      <c r="AA147" s="6">
        <v>0</v>
      </c>
      <c r="AB147" s="6">
        <v>0</v>
      </c>
      <c r="AC147" s="6">
        <v>0</v>
      </c>
      <c r="AD147" s="6">
        <v>0</v>
      </c>
      <c r="AE147" s="6">
        <v>0</v>
      </c>
      <c r="AF147" s="6">
        <v>0</v>
      </c>
      <c r="AG147" s="6">
        <v>0</v>
      </c>
      <c r="AH147" s="1">
        <v>235327</v>
      </c>
      <c r="AI147">
        <v>5</v>
      </c>
    </row>
    <row r="148" spans="1:35" x14ac:dyDescent="0.25">
      <c r="A148" t="s">
        <v>433</v>
      </c>
      <c r="B148" t="s">
        <v>104</v>
      </c>
      <c r="C148" t="s">
        <v>582</v>
      </c>
      <c r="D148" t="s">
        <v>470</v>
      </c>
      <c r="E148" s="6">
        <v>104.08695652173913</v>
      </c>
      <c r="F148" s="6">
        <v>5.5652173913043477</v>
      </c>
      <c r="G148" s="6">
        <v>0.33967391304347827</v>
      </c>
      <c r="H148" s="6">
        <v>0.49206521739130443</v>
      </c>
      <c r="I148" s="6">
        <v>0.95652173913043481</v>
      </c>
      <c r="J148" s="6">
        <v>0</v>
      </c>
      <c r="K148" s="6">
        <v>0</v>
      </c>
      <c r="L148" s="6">
        <v>2.9646739130434776</v>
      </c>
      <c r="M148" s="6">
        <v>0</v>
      </c>
      <c r="N148" s="6">
        <v>0</v>
      </c>
      <c r="O148" s="6">
        <f>SUM(NonNurse[[#This Row],[Qualified Social Work Staff Hours]],NonNurse[[#This Row],[Other Social Work Staff Hours]])/NonNurse[[#This Row],[MDS Census]]</f>
        <v>0</v>
      </c>
      <c r="P148" s="6">
        <v>5.4991304347826091</v>
      </c>
      <c r="Q148" s="6">
        <v>8.5172826086956519</v>
      </c>
      <c r="R148" s="6">
        <f>SUM(NonNurse[[#This Row],[Qualified Activities Professional Hours]],NonNurse[[#This Row],[Other Activities Professional Hours]])/NonNurse[[#This Row],[MDS Census]]</f>
        <v>0.13466060985797829</v>
      </c>
      <c r="S148" s="6">
        <v>3.4213043478260876</v>
      </c>
      <c r="T148" s="6">
        <v>8.5085869565217394</v>
      </c>
      <c r="U148" s="6">
        <v>0</v>
      </c>
      <c r="V148" s="6">
        <f>SUM(NonNurse[[#This Row],[Occupational Therapist Hours]],NonNurse[[#This Row],[OT Assistant Hours]],NonNurse[[#This Row],[OT Aide Hours]])/NonNurse[[#This Row],[MDS Census]]</f>
        <v>0.11461466165413535</v>
      </c>
      <c r="W148" s="6">
        <v>5.3478260869565215</v>
      </c>
      <c r="X148" s="6">
        <v>8.0634782608695676</v>
      </c>
      <c r="Y148" s="6">
        <v>0</v>
      </c>
      <c r="Z148" s="6">
        <f>SUM(NonNurse[[#This Row],[Physical Therapist (PT) Hours]],NonNurse[[#This Row],[PT Assistant Hours]],NonNurse[[#This Row],[PT Aide Hours]])/NonNurse[[#This Row],[MDS Census]]</f>
        <v>0.12884711779448624</v>
      </c>
      <c r="AA148" s="6">
        <v>0</v>
      </c>
      <c r="AB148" s="6">
        <v>0</v>
      </c>
      <c r="AC148" s="6">
        <v>0</v>
      </c>
      <c r="AD148" s="6">
        <v>0</v>
      </c>
      <c r="AE148" s="6">
        <v>0</v>
      </c>
      <c r="AF148" s="6">
        <v>0</v>
      </c>
      <c r="AG148" s="6">
        <v>0</v>
      </c>
      <c r="AH148" s="1">
        <v>235253</v>
      </c>
      <c r="AI148">
        <v>5</v>
      </c>
    </row>
    <row r="149" spans="1:35" x14ac:dyDescent="0.25">
      <c r="A149" t="s">
        <v>433</v>
      </c>
      <c r="B149" t="s">
        <v>189</v>
      </c>
      <c r="C149" t="s">
        <v>571</v>
      </c>
      <c r="D149" t="s">
        <v>502</v>
      </c>
      <c r="E149" s="6">
        <v>78.130434782608702</v>
      </c>
      <c r="F149" s="6">
        <v>4.9565217391304346</v>
      </c>
      <c r="G149" s="6">
        <v>0.15217391304347827</v>
      </c>
      <c r="H149" s="6">
        <v>0.42347826086956536</v>
      </c>
      <c r="I149" s="6">
        <v>0.96739130434782605</v>
      </c>
      <c r="J149" s="6">
        <v>0</v>
      </c>
      <c r="K149" s="6">
        <v>0</v>
      </c>
      <c r="L149" s="6">
        <v>4.5151086956521729</v>
      </c>
      <c r="M149" s="6">
        <v>0</v>
      </c>
      <c r="N149" s="6">
        <v>2.3901086956521738</v>
      </c>
      <c r="O149" s="6">
        <f>SUM(NonNurse[[#This Row],[Qualified Social Work Staff Hours]],NonNurse[[#This Row],[Other Social Work Staff Hours]])/NonNurse[[#This Row],[MDS Census]]</f>
        <v>3.0591263216471893E-2</v>
      </c>
      <c r="P149" s="6">
        <v>5.8307608695652196</v>
      </c>
      <c r="Q149" s="6">
        <v>9.8785869565217386</v>
      </c>
      <c r="R149" s="6">
        <f>SUM(NonNurse[[#This Row],[Qualified Activities Professional Hours]],NonNurse[[#This Row],[Other Activities Professional Hours]])/NonNurse[[#This Row],[MDS Census]]</f>
        <v>0.20106566499721759</v>
      </c>
      <c r="S149" s="6">
        <v>6.3221739130434758</v>
      </c>
      <c r="T149" s="6">
        <v>5.6631521739130433</v>
      </c>
      <c r="U149" s="6">
        <v>0</v>
      </c>
      <c r="V149" s="6">
        <f>SUM(NonNurse[[#This Row],[Occupational Therapist Hours]],NonNurse[[#This Row],[OT Assistant Hours]],NonNurse[[#This Row],[OT Aide Hours]])/NonNurse[[#This Row],[MDS Census]]</f>
        <v>0.15340150250417359</v>
      </c>
      <c r="W149" s="6">
        <v>5.0792391304347806</v>
      </c>
      <c r="X149" s="6">
        <v>5.7711956521739127</v>
      </c>
      <c r="Y149" s="6">
        <v>0</v>
      </c>
      <c r="Z149" s="6">
        <f>SUM(NonNurse[[#This Row],[Physical Therapist (PT) Hours]],NonNurse[[#This Row],[PT Assistant Hours]],NonNurse[[#This Row],[PT Aide Hours]])/NonNurse[[#This Row],[MDS Census]]</f>
        <v>0.13887590428491928</v>
      </c>
      <c r="AA149" s="6">
        <v>0</v>
      </c>
      <c r="AB149" s="6">
        <v>0</v>
      </c>
      <c r="AC149" s="6">
        <v>6.5217391304347824E-2</v>
      </c>
      <c r="AD149" s="6">
        <v>0</v>
      </c>
      <c r="AE149" s="6">
        <v>0</v>
      </c>
      <c r="AF149" s="6">
        <v>0</v>
      </c>
      <c r="AG149" s="6">
        <v>0</v>
      </c>
      <c r="AH149" s="1">
        <v>235385</v>
      </c>
      <c r="AI149">
        <v>5</v>
      </c>
    </row>
    <row r="150" spans="1:35" x14ac:dyDescent="0.25">
      <c r="A150" t="s">
        <v>433</v>
      </c>
      <c r="B150" t="s">
        <v>144</v>
      </c>
      <c r="C150" t="s">
        <v>574</v>
      </c>
      <c r="D150" t="s">
        <v>524</v>
      </c>
      <c r="E150" s="6">
        <v>50.858695652173914</v>
      </c>
      <c r="F150" s="6">
        <v>1.3043478260869565</v>
      </c>
      <c r="G150" s="6">
        <v>0.25326086956521737</v>
      </c>
      <c r="H150" s="6">
        <v>0.27336956521739136</v>
      </c>
      <c r="I150" s="6">
        <v>1</v>
      </c>
      <c r="J150" s="6">
        <v>0</v>
      </c>
      <c r="K150" s="6">
        <v>0</v>
      </c>
      <c r="L150" s="6">
        <v>1.521521739130435</v>
      </c>
      <c r="M150" s="6">
        <v>5.2781521739130435</v>
      </c>
      <c r="N150" s="6">
        <v>0</v>
      </c>
      <c r="O150" s="6">
        <f>SUM(NonNurse[[#This Row],[Qualified Social Work Staff Hours]],NonNurse[[#This Row],[Other Social Work Staff Hours]])/NonNurse[[#This Row],[MDS Census]]</f>
        <v>0.10378072237657619</v>
      </c>
      <c r="P150" s="6">
        <v>5.0796739130434787</v>
      </c>
      <c r="Q150" s="6">
        <v>9.3046739130434766</v>
      </c>
      <c r="R150" s="6">
        <f>SUM(NonNurse[[#This Row],[Qualified Activities Professional Hours]],NonNurse[[#This Row],[Other Activities Professional Hours]])/NonNurse[[#This Row],[MDS Census]]</f>
        <v>0.28282966445821756</v>
      </c>
      <c r="S150" s="6">
        <v>2.97608695652174</v>
      </c>
      <c r="T150" s="6">
        <v>1.8939130434782603</v>
      </c>
      <c r="U150" s="6">
        <v>0</v>
      </c>
      <c r="V150" s="6">
        <f>SUM(NonNurse[[#This Row],[Occupational Therapist Hours]],NonNurse[[#This Row],[OT Assistant Hours]],NonNurse[[#This Row],[OT Aide Hours]])/NonNurse[[#This Row],[MDS Census]]</f>
        <v>9.5755503312673643E-2</v>
      </c>
      <c r="W150" s="6">
        <v>1.9814130434782604</v>
      </c>
      <c r="X150" s="6">
        <v>10.304456521739134</v>
      </c>
      <c r="Y150" s="6">
        <v>0</v>
      </c>
      <c r="Z150" s="6">
        <f>SUM(NonNurse[[#This Row],[Physical Therapist (PT) Hours]],NonNurse[[#This Row],[PT Assistant Hours]],NonNurse[[#This Row],[PT Aide Hours]])/NonNurse[[#This Row],[MDS Census]]</f>
        <v>0.24156871126309046</v>
      </c>
      <c r="AA150" s="6">
        <v>0</v>
      </c>
      <c r="AB150" s="6">
        <v>0</v>
      </c>
      <c r="AC150" s="6">
        <v>0</v>
      </c>
      <c r="AD150" s="6">
        <v>0</v>
      </c>
      <c r="AE150" s="6">
        <v>0</v>
      </c>
      <c r="AF150" s="6">
        <v>0</v>
      </c>
      <c r="AG150" s="6">
        <v>0</v>
      </c>
      <c r="AH150" s="1">
        <v>235313</v>
      </c>
      <c r="AI150">
        <v>5</v>
      </c>
    </row>
    <row r="151" spans="1:35" x14ac:dyDescent="0.25">
      <c r="A151" t="s">
        <v>433</v>
      </c>
      <c r="B151" t="s">
        <v>88</v>
      </c>
      <c r="C151" t="s">
        <v>569</v>
      </c>
      <c r="D151" t="s">
        <v>520</v>
      </c>
      <c r="E151" s="6">
        <v>91.358695652173907</v>
      </c>
      <c r="F151" s="6">
        <v>69.72173913043477</v>
      </c>
      <c r="G151" s="6">
        <v>0.39076086956521744</v>
      </c>
      <c r="H151" s="6">
        <v>0.32608695652173914</v>
      </c>
      <c r="I151" s="6">
        <v>3</v>
      </c>
      <c r="J151" s="6">
        <v>0</v>
      </c>
      <c r="K151" s="6">
        <v>0</v>
      </c>
      <c r="L151" s="6">
        <v>2.0545652173913043</v>
      </c>
      <c r="M151" s="6">
        <v>20.313586956521746</v>
      </c>
      <c r="N151" s="6">
        <v>5.3913043478260869</v>
      </c>
      <c r="O151" s="6">
        <f>SUM(NonNurse[[#This Row],[Qualified Social Work Staff Hours]],NonNurse[[#This Row],[Other Social Work Staff Hours]])/NonNurse[[#This Row],[MDS Census]]</f>
        <v>0.28136228435455096</v>
      </c>
      <c r="P151" s="6">
        <v>0</v>
      </c>
      <c r="Q151" s="6">
        <v>27.199999999999996</v>
      </c>
      <c r="R151" s="6">
        <f>SUM(NonNurse[[#This Row],[Qualified Activities Professional Hours]],NonNurse[[#This Row],[Other Activities Professional Hours]])/NonNurse[[#This Row],[MDS Census]]</f>
        <v>0.29772754312908978</v>
      </c>
      <c r="S151" s="6">
        <v>2.8570652173913045</v>
      </c>
      <c r="T151" s="6">
        <v>5.6693478260869554</v>
      </c>
      <c r="U151" s="6">
        <v>0</v>
      </c>
      <c r="V151" s="6">
        <f>SUM(NonNurse[[#This Row],[Occupational Therapist Hours]],NonNurse[[#This Row],[OT Assistant Hours]],NonNurse[[#This Row],[OT Aide Hours]])/NonNurse[[#This Row],[MDS Census]]</f>
        <v>9.3328970850684118E-2</v>
      </c>
      <c r="W151" s="6">
        <v>2.5293478260869553</v>
      </c>
      <c r="X151" s="6">
        <v>3.7786956521739135</v>
      </c>
      <c r="Y151" s="6">
        <v>0</v>
      </c>
      <c r="Z151" s="6">
        <f>SUM(NonNurse[[#This Row],[Physical Therapist (PT) Hours]],NonNurse[[#This Row],[PT Assistant Hours]],NonNurse[[#This Row],[PT Aide Hours]])/NonNurse[[#This Row],[MDS Census]]</f>
        <v>6.9046995835812017E-2</v>
      </c>
      <c r="AA151" s="6">
        <v>0</v>
      </c>
      <c r="AB151" s="6">
        <v>5.3478260869565215</v>
      </c>
      <c r="AC151" s="6">
        <v>0</v>
      </c>
      <c r="AD151" s="6">
        <v>0</v>
      </c>
      <c r="AE151" s="6">
        <v>0</v>
      </c>
      <c r="AF151" s="6">
        <v>0</v>
      </c>
      <c r="AG151" s="6">
        <v>0</v>
      </c>
      <c r="AH151" s="1">
        <v>235224</v>
      </c>
      <c r="AI151">
        <v>5</v>
      </c>
    </row>
    <row r="152" spans="1:35" x14ac:dyDescent="0.25">
      <c r="A152" t="s">
        <v>433</v>
      </c>
      <c r="B152" t="s">
        <v>233</v>
      </c>
      <c r="C152" t="s">
        <v>703</v>
      </c>
      <c r="D152" t="s">
        <v>524</v>
      </c>
      <c r="E152" s="6">
        <v>72.858695652173907</v>
      </c>
      <c r="F152" s="6">
        <v>46.069021739130427</v>
      </c>
      <c r="G152" s="6">
        <v>0.30978260869565216</v>
      </c>
      <c r="H152" s="6">
        <v>0.37445652173913041</v>
      </c>
      <c r="I152" s="6">
        <v>5.3043478260869561</v>
      </c>
      <c r="J152" s="6">
        <v>0</v>
      </c>
      <c r="K152" s="6">
        <v>0</v>
      </c>
      <c r="L152" s="6">
        <v>2.6677173913043473</v>
      </c>
      <c r="M152" s="6">
        <v>2.9565217391304346</v>
      </c>
      <c r="N152" s="6">
        <v>0</v>
      </c>
      <c r="O152" s="6">
        <f>SUM(NonNurse[[#This Row],[Qualified Social Work Staff Hours]],NonNurse[[#This Row],[Other Social Work Staff Hours]])/NonNurse[[#This Row],[MDS Census]]</f>
        <v>4.0578845293152317E-2</v>
      </c>
      <c r="P152" s="6">
        <v>5.5582608695652151</v>
      </c>
      <c r="Q152" s="6">
        <v>12.824021739130433</v>
      </c>
      <c r="R152" s="6">
        <f>SUM(NonNurse[[#This Row],[Qualified Activities Professional Hours]],NonNurse[[#This Row],[Other Activities Professional Hours]])/NonNurse[[#This Row],[MDS Census]]</f>
        <v>0.25230046247948673</v>
      </c>
      <c r="S152" s="6">
        <v>9.3664130434782606</v>
      </c>
      <c r="T152" s="6">
        <v>3.3822826086956543</v>
      </c>
      <c r="U152" s="6">
        <v>0</v>
      </c>
      <c r="V152" s="6">
        <f>SUM(NonNurse[[#This Row],[Occupational Therapist Hours]],NonNurse[[#This Row],[OT Assistant Hours]],NonNurse[[#This Row],[OT Aide Hours]])/NonNurse[[#This Row],[MDS Census]]</f>
        <v>0.17497836789497243</v>
      </c>
      <c r="W152" s="6">
        <v>4.2632608695652161</v>
      </c>
      <c r="X152" s="6">
        <v>5.4771739130434778</v>
      </c>
      <c r="Y152" s="6">
        <v>0</v>
      </c>
      <c r="Z152" s="6">
        <f>SUM(NonNurse[[#This Row],[Physical Therapist (PT) Hours]],NonNurse[[#This Row],[PT Assistant Hours]],NonNurse[[#This Row],[PT Aide Hours]])/NonNurse[[#This Row],[MDS Census]]</f>
        <v>0.13368939280918993</v>
      </c>
      <c r="AA152" s="6">
        <v>0</v>
      </c>
      <c r="AB152" s="6">
        <v>0</v>
      </c>
      <c r="AC152" s="6">
        <v>0</v>
      </c>
      <c r="AD152" s="6">
        <v>0</v>
      </c>
      <c r="AE152" s="6">
        <v>0</v>
      </c>
      <c r="AF152" s="6">
        <v>0</v>
      </c>
      <c r="AG152" s="6">
        <v>0</v>
      </c>
      <c r="AH152" s="1">
        <v>235471</v>
      </c>
      <c r="AI152">
        <v>5</v>
      </c>
    </row>
    <row r="153" spans="1:35" x14ac:dyDescent="0.25">
      <c r="A153" t="s">
        <v>433</v>
      </c>
      <c r="B153" t="s">
        <v>287</v>
      </c>
      <c r="C153" t="s">
        <v>556</v>
      </c>
      <c r="D153" t="s">
        <v>538</v>
      </c>
      <c r="E153" s="6">
        <v>34.119565217391305</v>
      </c>
      <c r="F153" s="6">
        <v>5.3043478260869561</v>
      </c>
      <c r="G153" s="6">
        <v>0.13043478260869565</v>
      </c>
      <c r="H153" s="6">
        <v>0</v>
      </c>
      <c r="I153" s="6">
        <v>3.5217391304347827</v>
      </c>
      <c r="J153" s="6">
        <v>0</v>
      </c>
      <c r="K153" s="6">
        <v>0.28260869565217389</v>
      </c>
      <c r="L153" s="6">
        <v>4.328804347826086</v>
      </c>
      <c r="M153" s="6">
        <v>2.8328260869565218</v>
      </c>
      <c r="N153" s="6">
        <v>0</v>
      </c>
      <c r="O153" s="6">
        <f>SUM(NonNurse[[#This Row],[Qualified Social Work Staff Hours]],NonNurse[[#This Row],[Other Social Work Staff Hours]])/NonNurse[[#This Row],[MDS Census]]</f>
        <v>8.3026441541892329E-2</v>
      </c>
      <c r="P153" s="6">
        <v>5.4786956521739132</v>
      </c>
      <c r="Q153" s="6">
        <v>1.5978260869565217</v>
      </c>
      <c r="R153" s="6">
        <f>SUM(NonNurse[[#This Row],[Qualified Activities Professional Hours]],NonNurse[[#This Row],[Other Activities Professional Hours]])/NonNurse[[#This Row],[MDS Census]]</f>
        <v>0.20740363172985027</v>
      </c>
      <c r="S153" s="6">
        <v>5.9996739130434786</v>
      </c>
      <c r="T153" s="6">
        <v>0</v>
      </c>
      <c r="U153" s="6">
        <v>0</v>
      </c>
      <c r="V153" s="6">
        <f>SUM(NonNurse[[#This Row],[Occupational Therapist Hours]],NonNurse[[#This Row],[OT Assistant Hours]],NonNurse[[#This Row],[OT Aide Hours]])/NonNurse[[#This Row],[MDS Census]]</f>
        <v>0.17584262503982162</v>
      </c>
      <c r="W153" s="6">
        <v>7.3151086956521736</v>
      </c>
      <c r="X153" s="6">
        <v>0</v>
      </c>
      <c r="Y153" s="6">
        <v>0</v>
      </c>
      <c r="Z153" s="6">
        <f>SUM(NonNurse[[#This Row],[Physical Therapist (PT) Hours]],NonNurse[[#This Row],[PT Assistant Hours]],NonNurse[[#This Row],[PT Aide Hours]])/NonNurse[[#This Row],[MDS Census]]</f>
        <v>0.21439630455559094</v>
      </c>
      <c r="AA153" s="6">
        <v>0</v>
      </c>
      <c r="AB153" s="6">
        <v>0</v>
      </c>
      <c r="AC153" s="6">
        <v>0</v>
      </c>
      <c r="AD153" s="6">
        <v>0</v>
      </c>
      <c r="AE153" s="6">
        <v>0</v>
      </c>
      <c r="AF153" s="6">
        <v>0</v>
      </c>
      <c r="AG153" s="6">
        <v>0</v>
      </c>
      <c r="AH153" s="1">
        <v>235543</v>
      </c>
      <c r="AI153">
        <v>5</v>
      </c>
    </row>
    <row r="154" spans="1:35" x14ac:dyDescent="0.25">
      <c r="A154" t="s">
        <v>433</v>
      </c>
      <c r="B154" t="s">
        <v>316</v>
      </c>
      <c r="C154" t="s">
        <v>609</v>
      </c>
      <c r="D154" t="s">
        <v>474</v>
      </c>
      <c r="E154" s="6">
        <v>49.304347826086953</v>
      </c>
      <c r="F154" s="6">
        <v>5.7391304347826084</v>
      </c>
      <c r="G154" s="6">
        <v>0.28804347826086957</v>
      </c>
      <c r="H154" s="6">
        <v>0.22826086956521738</v>
      </c>
      <c r="I154" s="6">
        <v>2.152173913043478</v>
      </c>
      <c r="J154" s="6">
        <v>0</v>
      </c>
      <c r="K154" s="6">
        <v>0</v>
      </c>
      <c r="L154" s="6">
        <v>1.576086956521739</v>
      </c>
      <c r="M154" s="6">
        <v>4.4347826086956523</v>
      </c>
      <c r="N154" s="6">
        <v>1.4130434782608696</v>
      </c>
      <c r="O154" s="6">
        <f>SUM(NonNurse[[#This Row],[Qualified Social Work Staff Hours]],NonNurse[[#This Row],[Other Social Work Staff Hours]])/NonNurse[[#This Row],[MDS Census]]</f>
        <v>0.11860670194003528</v>
      </c>
      <c r="P154" s="6">
        <v>0</v>
      </c>
      <c r="Q154" s="6">
        <v>10.239130434782609</v>
      </c>
      <c r="R154" s="6">
        <f>SUM(NonNurse[[#This Row],[Qualified Activities Professional Hours]],NonNurse[[#This Row],[Other Activities Professional Hours]])/NonNurse[[#This Row],[MDS Census]]</f>
        <v>0.2076719576719577</v>
      </c>
      <c r="S154" s="6">
        <v>1.7147826086956524</v>
      </c>
      <c r="T154" s="6">
        <v>6.0279347826086953</v>
      </c>
      <c r="U154" s="6">
        <v>0</v>
      </c>
      <c r="V154" s="6">
        <f>SUM(NonNurse[[#This Row],[Occupational Therapist Hours]],NonNurse[[#This Row],[OT Assistant Hours]],NonNurse[[#This Row],[OT Aide Hours]])/NonNurse[[#This Row],[MDS Census]]</f>
        <v>0.15703924162257496</v>
      </c>
      <c r="W154" s="6">
        <v>5.4935869565217388</v>
      </c>
      <c r="X154" s="6">
        <v>2.9614130434782622</v>
      </c>
      <c r="Y154" s="6">
        <v>0</v>
      </c>
      <c r="Z154" s="6">
        <f>SUM(NonNurse[[#This Row],[Physical Therapist (PT) Hours]],NonNurse[[#This Row],[PT Assistant Hours]],NonNurse[[#This Row],[PT Aide Hours]])/NonNurse[[#This Row],[MDS Census]]</f>
        <v>0.17148589065255737</v>
      </c>
      <c r="AA154" s="6">
        <v>0</v>
      </c>
      <c r="AB154" s="6">
        <v>0</v>
      </c>
      <c r="AC154" s="6">
        <v>0</v>
      </c>
      <c r="AD154" s="6">
        <v>0</v>
      </c>
      <c r="AE154" s="6">
        <v>0</v>
      </c>
      <c r="AF154" s="6">
        <v>0</v>
      </c>
      <c r="AG154" s="6">
        <v>0</v>
      </c>
      <c r="AH154" s="1">
        <v>235590</v>
      </c>
      <c r="AI154">
        <v>5</v>
      </c>
    </row>
    <row r="155" spans="1:35" x14ac:dyDescent="0.25">
      <c r="A155" t="s">
        <v>433</v>
      </c>
      <c r="B155" t="s">
        <v>103</v>
      </c>
      <c r="C155" t="s">
        <v>562</v>
      </c>
      <c r="D155" t="s">
        <v>501</v>
      </c>
      <c r="E155" s="6">
        <v>69.489130434782609</v>
      </c>
      <c r="F155" s="6">
        <v>5.1739130434782608</v>
      </c>
      <c r="G155" s="6">
        <v>0.15760869565217392</v>
      </c>
      <c r="H155" s="6">
        <v>0.2608695652173913</v>
      </c>
      <c r="I155" s="6">
        <v>4.0434782608695654</v>
      </c>
      <c r="J155" s="6">
        <v>0</v>
      </c>
      <c r="K155" s="6">
        <v>0</v>
      </c>
      <c r="L155" s="6">
        <v>4.5558695652173906</v>
      </c>
      <c r="M155" s="6">
        <v>10.342391304347826</v>
      </c>
      <c r="N155" s="6">
        <v>0</v>
      </c>
      <c r="O155" s="6">
        <f>SUM(NonNurse[[#This Row],[Qualified Social Work Staff Hours]],NonNurse[[#This Row],[Other Social Work Staff Hours]])/NonNurse[[#This Row],[MDS Census]]</f>
        <v>0.14883466291256062</v>
      </c>
      <c r="P155" s="6">
        <v>4.8152173913043477</v>
      </c>
      <c r="Q155" s="6">
        <v>17.888586956521738</v>
      </c>
      <c r="R155" s="6">
        <f>SUM(NonNurse[[#This Row],[Qualified Activities Professional Hours]],NonNurse[[#This Row],[Other Activities Professional Hours]])/NonNurse[[#This Row],[MDS Census]]</f>
        <v>0.32672454246832472</v>
      </c>
      <c r="S155" s="6">
        <v>16.621086956521737</v>
      </c>
      <c r="T155" s="6">
        <v>4.4619565217391308</v>
      </c>
      <c r="U155" s="6">
        <v>0</v>
      </c>
      <c r="V155" s="6">
        <f>SUM(NonNurse[[#This Row],[Occupational Therapist Hours]],NonNurse[[#This Row],[OT Assistant Hours]],NonNurse[[#This Row],[OT Aide Hours]])/NonNurse[[#This Row],[MDS Census]]</f>
        <v>0.30340059440012512</v>
      </c>
      <c r="W155" s="6">
        <v>9.8424999999999994</v>
      </c>
      <c r="X155" s="6">
        <v>4.6709782608695631</v>
      </c>
      <c r="Y155" s="6">
        <v>0</v>
      </c>
      <c r="Z155" s="6">
        <f>SUM(NonNurse[[#This Row],[Physical Therapist (PT) Hours]],NonNurse[[#This Row],[PT Assistant Hours]],NonNurse[[#This Row],[PT Aide Hours]])/NonNurse[[#This Row],[MDS Census]]</f>
        <v>0.20885969028625054</v>
      </c>
      <c r="AA155" s="6">
        <v>0</v>
      </c>
      <c r="AB155" s="6">
        <v>0</v>
      </c>
      <c r="AC155" s="6">
        <v>0</v>
      </c>
      <c r="AD155" s="6">
        <v>0</v>
      </c>
      <c r="AE155" s="6">
        <v>0</v>
      </c>
      <c r="AF155" s="6">
        <v>0</v>
      </c>
      <c r="AG155" s="6">
        <v>0</v>
      </c>
      <c r="AH155" s="1">
        <v>235252</v>
      </c>
      <c r="AI155">
        <v>5</v>
      </c>
    </row>
    <row r="156" spans="1:35" x14ac:dyDescent="0.25">
      <c r="A156" t="s">
        <v>433</v>
      </c>
      <c r="B156" t="s">
        <v>74</v>
      </c>
      <c r="C156" t="s">
        <v>569</v>
      </c>
      <c r="D156" t="s">
        <v>520</v>
      </c>
      <c r="E156" s="6">
        <v>62.315217391304351</v>
      </c>
      <c r="F156" s="6">
        <v>4.4836956521739131</v>
      </c>
      <c r="G156" s="6">
        <v>0.15217391304347827</v>
      </c>
      <c r="H156" s="6">
        <v>0</v>
      </c>
      <c r="I156" s="6">
        <v>2.3043478260869565</v>
      </c>
      <c r="J156" s="6">
        <v>0</v>
      </c>
      <c r="K156" s="6">
        <v>0</v>
      </c>
      <c r="L156" s="6">
        <v>1.4633695652173913</v>
      </c>
      <c r="M156" s="6">
        <v>4.5652173913043477</v>
      </c>
      <c r="N156" s="6">
        <v>0</v>
      </c>
      <c r="O156" s="6">
        <f>SUM(NonNurse[[#This Row],[Qualified Social Work Staff Hours]],NonNurse[[#This Row],[Other Social Work Staff Hours]])/NonNurse[[#This Row],[MDS Census]]</f>
        <v>7.326007326007325E-2</v>
      </c>
      <c r="P156" s="6">
        <v>4.8097826086956523</v>
      </c>
      <c r="Q156" s="6">
        <v>10.736956521739133</v>
      </c>
      <c r="R156" s="6">
        <f>SUM(NonNurse[[#This Row],[Qualified Activities Professional Hours]],NonNurse[[#This Row],[Other Activities Professional Hours]])/NonNurse[[#This Row],[MDS Census]]</f>
        <v>0.24948543519972094</v>
      </c>
      <c r="S156" s="6">
        <v>2.6329347826086957</v>
      </c>
      <c r="T156" s="6">
        <v>3.2858695652173915</v>
      </c>
      <c r="U156" s="6">
        <v>0</v>
      </c>
      <c r="V156" s="6">
        <f>SUM(NonNurse[[#This Row],[Occupational Therapist Hours]],NonNurse[[#This Row],[OT Assistant Hours]],NonNurse[[#This Row],[OT Aide Hours]])/NonNurse[[#This Row],[MDS Census]]</f>
        <v>9.4981684981684994E-2</v>
      </c>
      <c r="W156" s="6">
        <v>3.8459782608695661</v>
      </c>
      <c r="X156" s="6">
        <v>5.0326086956521738</v>
      </c>
      <c r="Y156" s="6">
        <v>0</v>
      </c>
      <c r="Z156" s="6">
        <f>SUM(NonNurse[[#This Row],[Physical Therapist (PT) Hours]],NonNurse[[#This Row],[PT Assistant Hours]],NonNurse[[#This Row],[PT Aide Hours]])/NonNurse[[#This Row],[MDS Census]]</f>
        <v>0.14247863247863249</v>
      </c>
      <c r="AA156" s="6">
        <v>0</v>
      </c>
      <c r="AB156" s="6">
        <v>0</v>
      </c>
      <c r="AC156" s="6">
        <v>0</v>
      </c>
      <c r="AD156" s="6">
        <v>0</v>
      </c>
      <c r="AE156" s="6">
        <v>0</v>
      </c>
      <c r="AF156" s="6">
        <v>0</v>
      </c>
      <c r="AG156" s="6">
        <v>0</v>
      </c>
      <c r="AH156" s="1">
        <v>235182</v>
      </c>
      <c r="AI156">
        <v>5</v>
      </c>
    </row>
    <row r="157" spans="1:35" x14ac:dyDescent="0.25">
      <c r="A157" t="s">
        <v>433</v>
      </c>
      <c r="B157" t="s">
        <v>34</v>
      </c>
      <c r="C157" t="s">
        <v>604</v>
      </c>
      <c r="D157" t="s">
        <v>503</v>
      </c>
      <c r="E157" s="6">
        <v>42.630434782608695</v>
      </c>
      <c r="F157" s="6">
        <v>2.4130434782608696</v>
      </c>
      <c r="G157" s="6">
        <v>0.90000000000000013</v>
      </c>
      <c r="H157" s="6">
        <v>5.9782608695652176E-2</v>
      </c>
      <c r="I157" s="6">
        <v>2.75</v>
      </c>
      <c r="J157" s="6">
        <v>0</v>
      </c>
      <c r="K157" s="6">
        <v>0</v>
      </c>
      <c r="L157" s="6">
        <v>0.15434782608695652</v>
      </c>
      <c r="M157" s="6">
        <v>4.7907608695652177</v>
      </c>
      <c r="N157" s="6">
        <v>0</v>
      </c>
      <c r="O157" s="6">
        <f>SUM(NonNurse[[#This Row],[Qualified Social Work Staff Hours]],NonNurse[[#This Row],[Other Social Work Staff Hours]])/NonNurse[[#This Row],[MDS Census]]</f>
        <v>0.11237888832228456</v>
      </c>
      <c r="P157" s="6">
        <v>3.589673913043478</v>
      </c>
      <c r="Q157" s="6">
        <v>1.7391304347826086</v>
      </c>
      <c r="R157" s="6">
        <f>SUM(NonNurse[[#This Row],[Qualified Activities Professional Hours]],NonNurse[[#This Row],[Other Activities Professional Hours]])/NonNurse[[#This Row],[MDS Census]]</f>
        <v>0.125</v>
      </c>
      <c r="S157" s="6">
        <v>0.15597826086956521</v>
      </c>
      <c r="T157" s="6">
        <v>0</v>
      </c>
      <c r="U157" s="6">
        <v>0</v>
      </c>
      <c r="V157" s="6">
        <f>SUM(NonNurse[[#This Row],[Occupational Therapist Hours]],NonNurse[[#This Row],[OT Assistant Hours]],NonNurse[[#This Row],[OT Aide Hours]])/NonNurse[[#This Row],[MDS Census]]</f>
        <v>3.658847526772055E-3</v>
      </c>
      <c r="W157" s="6">
        <v>0.12282608695652175</v>
      </c>
      <c r="X157" s="6">
        <v>0</v>
      </c>
      <c r="Y157" s="6">
        <v>0</v>
      </c>
      <c r="Z157" s="6">
        <f>SUM(NonNurse[[#This Row],[Physical Therapist (PT) Hours]],NonNurse[[#This Row],[PT Assistant Hours]],NonNurse[[#This Row],[PT Aide Hours]])/NonNurse[[#This Row],[MDS Census]]</f>
        <v>2.8811830698623154E-3</v>
      </c>
      <c r="AA157" s="6">
        <v>0</v>
      </c>
      <c r="AB157" s="6">
        <v>0</v>
      </c>
      <c r="AC157" s="6">
        <v>0</v>
      </c>
      <c r="AD157" s="6">
        <v>2.9347826086956519E-2</v>
      </c>
      <c r="AE157" s="6">
        <v>0</v>
      </c>
      <c r="AF157" s="6">
        <v>0</v>
      </c>
      <c r="AG157" s="6">
        <v>0</v>
      </c>
      <c r="AH157" s="1">
        <v>235041</v>
      </c>
      <c r="AI157">
        <v>5</v>
      </c>
    </row>
    <row r="158" spans="1:35" x14ac:dyDescent="0.25">
      <c r="A158" t="s">
        <v>433</v>
      </c>
      <c r="B158" t="s">
        <v>22</v>
      </c>
      <c r="C158" t="s">
        <v>573</v>
      </c>
      <c r="D158" t="s">
        <v>462</v>
      </c>
      <c r="E158" s="6">
        <v>59.369565217391305</v>
      </c>
      <c r="F158" s="6">
        <v>5.4782608695652177</v>
      </c>
      <c r="G158" s="6">
        <v>0.46739130434782611</v>
      </c>
      <c r="H158" s="6">
        <v>0</v>
      </c>
      <c r="I158" s="6">
        <v>0</v>
      </c>
      <c r="J158" s="6">
        <v>0</v>
      </c>
      <c r="K158" s="6">
        <v>0</v>
      </c>
      <c r="L158" s="6">
        <v>1.2220652173913042</v>
      </c>
      <c r="M158" s="6">
        <v>2.2608695652173911</v>
      </c>
      <c r="N158" s="6">
        <v>3.2173913043478262</v>
      </c>
      <c r="O158" s="6">
        <f>SUM(NonNurse[[#This Row],[Qualified Social Work Staff Hours]],NonNurse[[#This Row],[Other Social Work Staff Hours]])/NonNurse[[#This Row],[MDS Census]]</f>
        <v>9.2273892347125588E-2</v>
      </c>
      <c r="P158" s="6">
        <v>0</v>
      </c>
      <c r="Q158" s="6">
        <v>4.6861956521739145</v>
      </c>
      <c r="R158" s="6">
        <f>SUM(NonNurse[[#This Row],[Qualified Activities Professional Hours]],NonNurse[[#This Row],[Other Activities Professional Hours]])/NonNurse[[#This Row],[MDS Census]]</f>
        <v>7.8932625411937046E-2</v>
      </c>
      <c r="S158" s="6">
        <v>4.3758695652173909</v>
      </c>
      <c r="T158" s="6">
        <v>5.2173913043478262</v>
      </c>
      <c r="U158" s="6">
        <v>0</v>
      </c>
      <c r="V158" s="6">
        <f>SUM(NonNurse[[#This Row],[Occupational Therapist Hours]],NonNurse[[#This Row],[OT Assistant Hours]],NonNurse[[#This Row],[OT Aide Hours]])/NonNurse[[#This Row],[MDS Census]]</f>
        <v>0.16158549981691686</v>
      </c>
      <c r="W158" s="6">
        <v>3.2352173913043472</v>
      </c>
      <c r="X158" s="6">
        <v>4.0101086956521756</v>
      </c>
      <c r="Y158" s="6">
        <v>0</v>
      </c>
      <c r="Z158" s="6">
        <f>SUM(NonNurse[[#This Row],[Physical Therapist (PT) Hours]],NonNurse[[#This Row],[PT Assistant Hours]],NonNurse[[#This Row],[PT Aide Hours]])/NonNurse[[#This Row],[MDS Census]]</f>
        <v>0.1220377151226657</v>
      </c>
      <c r="AA158" s="6">
        <v>0</v>
      </c>
      <c r="AB158" s="6">
        <v>0</v>
      </c>
      <c r="AC158" s="6">
        <v>0</v>
      </c>
      <c r="AD158" s="6">
        <v>0</v>
      </c>
      <c r="AE158" s="6">
        <v>0</v>
      </c>
      <c r="AF158" s="6">
        <v>0</v>
      </c>
      <c r="AG158" s="6">
        <v>0</v>
      </c>
      <c r="AH158" s="1">
        <v>235023</v>
      </c>
      <c r="AI158">
        <v>5</v>
      </c>
    </row>
    <row r="159" spans="1:35" x14ac:dyDescent="0.25">
      <c r="A159" t="s">
        <v>433</v>
      </c>
      <c r="B159" t="s">
        <v>59</v>
      </c>
      <c r="C159" t="s">
        <v>621</v>
      </c>
      <c r="D159" t="s">
        <v>516</v>
      </c>
      <c r="E159" s="6">
        <v>88.184782608695656</v>
      </c>
      <c r="F159" s="6">
        <v>5.4782608695652177</v>
      </c>
      <c r="G159" s="6">
        <v>0.11413043478260869</v>
      </c>
      <c r="H159" s="6">
        <v>0</v>
      </c>
      <c r="I159" s="6">
        <v>0.34782608695652173</v>
      </c>
      <c r="J159" s="6">
        <v>0</v>
      </c>
      <c r="K159" s="6">
        <v>0.11956521739130435</v>
      </c>
      <c r="L159" s="6">
        <v>1.1347826086956523</v>
      </c>
      <c r="M159" s="6">
        <v>7.9997826086956527</v>
      </c>
      <c r="N159" s="6">
        <v>0</v>
      </c>
      <c r="O159" s="6">
        <f>SUM(NonNurse[[#This Row],[Qualified Social Work Staff Hours]],NonNurse[[#This Row],[Other Social Work Staff Hours]])/NonNurse[[#This Row],[MDS Census]]</f>
        <v>9.0716134598792061E-2</v>
      </c>
      <c r="P159" s="6">
        <v>6.5236956521739122</v>
      </c>
      <c r="Q159" s="6">
        <v>7.0191304347826078</v>
      </c>
      <c r="R159" s="6">
        <f>SUM(NonNurse[[#This Row],[Qualified Activities Professional Hours]],NonNurse[[#This Row],[Other Activities Professional Hours]])/NonNurse[[#This Row],[MDS Census]]</f>
        <v>0.15357327745593488</v>
      </c>
      <c r="S159" s="6">
        <v>7.642282608695651</v>
      </c>
      <c r="T159" s="6">
        <v>1.7258695652173917</v>
      </c>
      <c r="U159" s="6">
        <v>0</v>
      </c>
      <c r="V159" s="6">
        <f>SUM(NonNurse[[#This Row],[Occupational Therapist Hours]],NonNurse[[#This Row],[OT Assistant Hours]],NonNurse[[#This Row],[OT Aide Hours]])/NonNurse[[#This Row],[MDS Census]]</f>
        <v>0.10623320596573399</v>
      </c>
      <c r="W159" s="6">
        <v>3.4816304347826086</v>
      </c>
      <c r="X159" s="6">
        <v>2.8081521739130433</v>
      </c>
      <c r="Y159" s="6">
        <v>0</v>
      </c>
      <c r="Z159" s="6">
        <f>SUM(NonNurse[[#This Row],[Physical Therapist (PT) Hours]],NonNurse[[#This Row],[PT Assistant Hours]],NonNurse[[#This Row],[PT Aide Hours]])/NonNurse[[#This Row],[MDS Census]]</f>
        <v>7.1325033896215945E-2</v>
      </c>
      <c r="AA159" s="6">
        <v>0</v>
      </c>
      <c r="AB159" s="6">
        <v>0</v>
      </c>
      <c r="AC159" s="6">
        <v>0</v>
      </c>
      <c r="AD159" s="6">
        <v>0</v>
      </c>
      <c r="AE159" s="6">
        <v>0</v>
      </c>
      <c r="AF159" s="6">
        <v>0</v>
      </c>
      <c r="AG159" s="6">
        <v>0</v>
      </c>
      <c r="AH159" s="1">
        <v>235132</v>
      </c>
      <c r="AI159">
        <v>5</v>
      </c>
    </row>
    <row r="160" spans="1:35" x14ac:dyDescent="0.25">
      <c r="A160" t="s">
        <v>433</v>
      </c>
      <c r="B160" t="s">
        <v>41</v>
      </c>
      <c r="C160" t="s">
        <v>609</v>
      </c>
      <c r="D160" t="s">
        <v>474</v>
      </c>
      <c r="E160" s="6">
        <v>88.673913043478265</v>
      </c>
      <c r="F160" s="6">
        <v>5.2173913043478262</v>
      </c>
      <c r="G160" s="6">
        <v>0</v>
      </c>
      <c r="H160" s="6">
        <v>0</v>
      </c>
      <c r="I160" s="6">
        <v>0</v>
      </c>
      <c r="J160" s="6">
        <v>0</v>
      </c>
      <c r="K160" s="6">
        <v>0</v>
      </c>
      <c r="L160" s="6">
        <v>1.1220652173913042</v>
      </c>
      <c r="M160" s="6">
        <v>4.3615217391304348</v>
      </c>
      <c r="N160" s="6">
        <v>0</v>
      </c>
      <c r="O160" s="6">
        <f>SUM(NonNurse[[#This Row],[Qualified Social Work Staff Hours]],NonNurse[[#This Row],[Other Social Work Staff Hours]])/NonNurse[[#This Row],[MDS Census]]</f>
        <v>4.9186075018386857E-2</v>
      </c>
      <c r="P160" s="6">
        <v>4.1678260869565209</v>
      </c>
      <c r="Q160" s="6">
        <v>9.1283695652173922</v>
      </c>
      <c r="R160" s="6">
        <f>SUM(NonNurse[[#This Row],[Qualified Activities Professional Hours]],NonNurse[[#This Row],[Other Activities Professional Hours]])/NonNurse[[#This Row],[MDS Census]]</f>
        <v>0.14994483942142683</v>
      </c>
      <c r="S160" s="6">
        <v>3.4828260869565217</v>
      </c>
      <c r="T160" s="6">
        <v>0.99086956521739145</v>
      </c>
      <c r="U160" s="6">
        <v>0</v>
      </c>
      <c r="V160" s="6">
        <f>SUM(NonNurse[[#This Row],[Occupational Therapist Hours]],NonNurse[[#This Row],[OT Assistant Hours]],NonNurse[[#This Row],[OT Aide Hours]])/NonNurse[[#This Row],[MDS Census]]</f>
        <v>5.0451090953665116E-2</v>
      </c>
      <c r="W160" s="6">
        <v>2.9209782608695654</v>
      </c>
      <c r="X160" s="6">
        <v>3.5608695652173914</v>
      </c>
      <c r="Y160" s="6">
        <v>0</v>
      </c>
      <c r="Z160" s="6">
        <f>SUM(NonNurse[[#This Row],[Physical Therapist (PT) Hours]],NonNurse[[#This Row],[PT Assistant Hours]],NonNurse[[#This Row],[PT Aide Hours]])/NonNurse[[#This Row],[MDS Census]]</f>
        <v>7.309757293454279E-2</v>
      </c>
      <c r="AA160" s="6">
        <v>0</v>
      </c>
      <c r="AB160" s="6">
        <v>0</v>
      </c>
      <c r="AC160" s="6">
        <v>0</v>
      </c>
      <c r="AD160" s="6">
        <v>0</v>
      </c>
      <c r="AE160" s="6">
        <v>0</v>
      </c>
      <c r="AF160" s="6">
        <v>0</v>
      </c>
      <c r="AG160" s="6">
        <v>0</v>
      </c>
      <c r="AH160" s="1">
        <v>235057</v>
      </c>
      <c r="AI160">
        <v>5</v>
      </c>
    </row>
    <row r="161" spans="1:35" x14ac:dyDescent="0.25">
      <c r="A161" t="s">
        <v>433</v>
      </c>
      <c r="B161" t="s">
        <v>7</v>
      </c>
      <c r="C161" t="s">
        <v>587</v>
      </c>
      <c r="D161" t="s">
        <v>484</v>
      </c>
      <c r="E161" s="6">
        <v>43.945652173913047</v>
      </c>
      <c r="F161" s="6">
        <v>5.5108695652173925</v>
      </c>
      <c r="G161" s="6">
        <v>0.55434782608695654</v>
      </c>
      <c r="H161" s="6">
        <v>0.47826086956521741</v>
      </c>
      <c r="I161" s="6">
        <v>1.0217391304347827</v>
      </c>
      <c r="J161" s="6">
        <v>0</v>
      </c>
      <c r="K161" s="6">
        <v>0</v>
      </c>
      <c r="L161" s="6">
        <v>0</v>
      </c>
      <c r="M161" s="6">
        <v>4.4304347826086961</v>
      </c>
      <c r="N161" s="6">
        <v>0</v>
      </c>
      <c r="O161" s="6">
        <f>SUM(NonNurse[[#This Row],[Qualified Social Work Staff Hours]],NonNurse[[#This Row],[Other Social Work Staff Hours]])/NonNurse[[#This Row],[MDS Census]]</f>
        <v>0.10081622557506802</v>
      </c>
      <c r="P161" s="6">
        <v>4.732608695652174</v>
      </c>
      <c r="Q161" s="6">
        <v>18.042391304347817</v>
      </c>
      <c r="R161" s="6">
        <f>SUM(NonNurse[[#This Row],[Qualified Activities Professional Hours]],NonNurse[[#This Row],[Other Activities Professional Hours]])/NonNurse[[#This Row],[MDS Census]]</f>
        <v>0.51825377195152089</v>
      </c>
      <c r="S161" s="6">
        <v>0.96902173913043488</v>
      </c>
      <c r="T161" s="6">
        <v>5.3152173913043477</v>
      </c>
      <c r="U161" s="6">
        <v>0</v>
      </c>
      <c r="V161" s="6">
        <f>SUM(NonNurse[[#This Row],[Occupational Therapist Hours]],NonNurse[[#This Row],[OT Assistant Hours]],NonNurse[[#This Row],[OT Aide Hours]])/NonNurse[[#This Row],[MDS Census]]</f>
        <v>0.14300024734108335</v>
      </c>
      <c r="W161" s="6">
        <v>3.4926086956521738</v>
      </c>
      <c r="X161" s="6">
        <v>0</v>
      </c>
      <c r="Y161" s="6">
        <v>3.5217391304347827</v>
      </c>
      <c r="Z161" s="6">
        <f>SUM(NonNurse[[#This Row],[Physical Therapist (PT) Hours]],NonNurse[[#This Row],[PT Assistant Hours]],NonNurse[[#This Row],[PT Aide Hours]])/NonNurse[[#This Row],[MDS Census]]</f>
        <v>0.15961414790996784</v>
      </c>
      <c r="AA161" s="6">
        <v>0</v>
      </c>
      <c r="AB161" s="6">
        <v>0</v>
      </c>
      <c r="AC161" s="6">
        <v>0</v>
      </c>
      <c r="AD161" s="6">
        <v>0</v>
      </c>
      <c r="AE161" s="6">
        <v>0</v>
      </c>
      <c r="AF161" s="6">
        <v>0</v>
      </c>
      <c r="AG161" s="6">
        <v>0</v>
      </c>
      <c r="AH161" s="1">
        <v>235003</v>
      </c>
      <c r="AI161">
        <v>5</v>
      </c>
    </row>
    <row r="162" spans="1:35" x14ac:dyDescent="0.25">
      <c r="A162" t="s">
        <v>433</v>
      </c>
      <c r="B162" t="s">
        <v>11</v>
      </c>
      <c r="C162" t="s">
        <v>584</v>
      </c>
      <c r="D162" t="s">
        <v>488</v>
      </c>
      <c r="E162" s="6">
        <v>83.923913043478265</v>
      </c>
      <c r="F162" s="6">
        <v>4.6684782608695654</v>
      </c>
      <c r="G162" s="6">
        <v>2.1739130434782608E-2</v>
      </c>
      <c r="H162" s="6">
        <v>0.35586956521739133</v>
      </c>
      <c r="I162" s="6">
        <v>5.0108695652173916</v>
      </c>
      <c r="J162" s="6">
        <v>0</v>
      </c>
      <c r="K162" s="6">
        <v>0</v>
      </c>
      <c r="L162" s="6">
        <v>4.1586956521739129</v>
      </c>
      <c r="M162" s="6">
        <v>0</v>
      </c>
      <c r="N162" s="6">
        <v>4.5652173913043477</v>
      </c>
      <c r="O162" s="6">
        <f>SUM(NonNurse[[#This Row],[Qualified Social Work Staff Hours]],NonNurse[[#This Row],[Other Social Work Staff Hours]])/NonNurse[[#This Row],[MDS Census]]</f>
        <v>5.4397098821396185E-2</v>
      </c>
      <c r="P162" s="6">
        <v>4.5652173913043477</v>
      </c>
      <c r="Q162" s="6">
        <v>19.314130434782609</v>
      </c>
      <c r="R162" s="6">
        <f>SUM(NonNurse[[#This Row],[Qualified Activities Professional Hours]],NonNurse[[#This Row],[Other Activities Professional Hours]])/NonNurse[[#This Row],[MDS Census]]</f>
        <v>0.28453568190648876</v>
      </c>
      <c r="S162" s="6">
        <v>5.1391304347826079</v>
      </c>
      <c r="T162" s="6">
        <v>5.0673913043478258</v>
      </c>
      <c r="U162" s="6">
        <v>0</v>
      </c>
      <c r="V162" s="6">
        <f>SUM(NonNurse[[#This Row],[Occupational Therapist Hours]],NonNurse[[#This Row],[OT Assistant Hours]],NonNurse[[#This Row],[OT Aide Hours]])/NonNurse[[#This Row],[MDS Census]]</f>
        <v>0.12161637093640718</v>
      </c>
      <c r="W162" s="6">
        <v>5.1695652173913036</v>
      </c>
      <c r="X162" s="6">
        <v>9.6923913043478258</v>
      </c>
      <c r="Y162" s="6">
        <v>0</v>
      </c>
      <c r="Z162" s="6">
        <f>SUM(NonNurse[[#This Row],[Physical Therapist (PT) Hours]],NonNurse[[#This Row],[PT Assistant Hours]],NonNurse[[#This Row],[PT Aide Hours]])/NonNurse[[#This Row],[MDS Census]]</f>
        <v>0.17708846004403572</v>
      </c>
      <c r="AA162" s="6">
        <v>0</v>
      </c>
      <c r="AB162" s="6">
        <v>0</v>
      </c>
      <c r="AC162" s="6">
        <v>0</v>
      </c>
      <c r="AD162" s="6">
        <v>0</v>
      </c>
      <c r="AE162" s="6">
        <v>0</v>
      </c>
      <c r="AF162" s="6">
        <v>0</v>
      </c>
      <c r="AG162" s="6">
        <v>0</v>
      </c>
      <c r="AH162" s="1">
        <v>235008</v>
      </c>
      <c r="AI162">
        <v>5</v>
      </c>
    </row>
    <row r="163" spans="1:35" x14ac:dyDescent="0.25">
      <c r="A163" t="s">
        <v>433</v>
      </c>
      <c r="B163" t="s">
        <v>334</v>
      </c>
      <c r="C163" t="s">
        <v>713</v>
      </c>
      <c r="D163" t="s">
        <v>474</v>
      </c>
      <c r="E163" s="6">
        <v>35.728260869565219</v>
      </c>
      <c r="F163" s="6">
        <v>5.6576086956521738</v>
      </c>
      <c r="G163" s="6">
        <v>5.2173913043478262</v>
      </c>
      <c r="H163" s="6">
        <v>0</v>
      </c>
      <c r="I163" s="6">
        <v>0</v>
      </c>
      <c r="J163" s="6">
        <v>0</v>
      </c>
      <c r="K163" s="6">
        <v>0</v>
      </c>
      <c r="L163" s="6">
        <v>0</v>
      </c>
      <c r="M163" s="6">
        <v>0</v>
      </c>
      <c r="N163" s="6">
        <v>0</v>
      </c>
      <c r="O163" s="6">
        <f>SUM(NonNurse[[#This Row],[Qualified Social Work Staff Hours]],NonNurse[[#This Row],[Other Social Work Staff Hours]])/NonNurse[[#This Row],[MDS Census]]</f>
        <v>0</v>
      </c>
      <c r="P163" s="6">
        <v>4.5257608695652163</v>
      </c>
      <c r="Q163" s="6">
        <v>0</v>
      </c>
      <c r="R163" s="6">
        <f>SUM(NonNurse[[#This Row],[Qualified Activities Professional Hours]],NonNurse[[#This Row],[Other Activities Professional Hours]])/NonNurse[[#This Row],[MDS Census]]</f>
        <v>0.12667173714633401</v>
      </c>
      <c r="S163" s="6">
        <v>3.5254347826086958</v>
      </c>
      <c r="T163" s="6">
        <v>3.4367391304347832</v>
      </c>
      <c r="U163" s="6">
        <v>0</v>
      </c>
      <c r="V163" s="6">
        <f>SUM(NonNurse[[#This Row],[Occupational Therapist Hours]],NonNurse[[#This Row],[OT Assistant Hours]],NonNurse[[#This Row],[OT Aide Hours]])/NonNurse[[#This Row],[MDS Census]]</f>
        <v>0.19486461819288106</v>
      </c>
      <c r="W163" s="6">
        <v>9.7910869565217382</v>
      </c>
      <c r="X163" s="6">
        <v>5.2580434782608689</v>
      </c>
      <c r="Y163" s="6">
        <v>4.9130434782608692</v>
      </c>
      <c r="Z163" s="6">
        <f>SUM(NonNurse[[#This Row],[Physical Therapist (PT) Hours]],NonNurse[[#This Row],[PT Assistant Hours]],NonNurse[[#This Row],[PT Aide Hours]])/NonNurse[[#This Row],[MDS Census]]</f>
        <v>0.55872223912382113</v>
      </c>
      <c r="AA163" s="6">
        <v>0</v>
      </c>
      <c r="AB163" s="6">
        <v>0</v>
      </c>
      <c r="AC163" s="6">
        <v>0</v>
      </c>
      <c r="AD163" s="6">
        <v>0</v>
      </c>
      <c r="AE163" s="6">
        <v>0</v>
      </c>
      <c r="AF163" s="6">
        <v>0</v>
      </c>
      <c r="AG163" s="6">
        <v>0</v>
      </c>
      <c r="AH163" s="1">
        <v>235613</v>
      </c>
      <c r="AI163">
        <v>5</v>
      </c>
    </row>
    <row r="164" spans="1:35" x14ac:dyDescent="0.25">
      <c r="A164" t="s">
        <v>433</v>
      </c>
      <c r="B164" t="s">
        <v>382</v>
      </c>
      <c r="C164" t="s">
        <v>717</v>
      </c>
      <c r="D164" t="s">
        <v>501</v>
      </c>
      <c r="E164" s="6">
        <v>42.945652173913047</v>
      </c>
      <c r="F164" s="6">
        <v>3.1793478260869565</v>
      </c>
      <c r="G164" s="6">
        <v>6.0108695652173916</v>
      </c>
      <c r="H164" s="6">
        <v>0</v>
      </c>
      <c r="I164" s="6">
        <v>3.6739130434782608</v>
      </c>
      <c r="J164" s="6">
        <v>0</v>
      </c>
      <c r="K164" s="6">
        <v>0</v>
      </c>
      <c r="L164" s="6">
        <v>2.3846739130434784</v>
      </c>
      <c r="M164" s="6">
        <v>4.9204347826086954</v>
      </c>
      <c r="N164" s="6">
        <v>0</v>
      </c>
      <c r="O164" s="6">
        <f>SUM(NonNurse[[#This Row],[Qualified Social Work Staff Hours]],NonNurse[[#This Row],[Other Social Work Staff Hours]])/NonNurse[[#This Row],[MDS Census]]</f>
        <v>0.11457352568969879</v>
      </c>
      <c r="P164" s="6">
        <v>0</v>
      </c>
      <c r="Q164" s="6">
        <v>0</v>
      </c>
      <c r="R164" s="6">
        <f>SUM(NonNurse[[#This Row],[Qualified Activities Professional Hours]],NonNurse[[#This Row],[Other Activities Professional Hours]])/NonNurse[[#This Row],[MDS Census]]</f>
        <v>0</v>
      </c>
      <c r="S164" s="6">
        <v>12.567608695652169</v>
      </c>
      <c r="T164" s="6">
        <v>11.722173913043477</v>
      </c>
      <c r="U164" s="6">
        <v>0</v>
      </c>
      <c r="V164" s="6">
        <f>SUM(NonNurse[[#This Row],[Occupational Therapist Hours]],NonNurse[[#This Row],[OT Assistant Hours]],NonNurse[[#This Row],[OT Aide Hours]])/NonNurse[[#This Row],[MDS Census]]</f>
        <v>0.56559352062768897</v>
      </c>
      <c r="W164" s="6">
        <v>12.436956521739134</v>
      </c>
      <c r="X164" s="6">
        <v>11.522282608695651</v>
      </c>
      <c r="Y164" s="6">
        <v>1.9891304347826086</v>
      </c>
      <c r="Z164" s="6">
        <f>SUM(NonNurse[[#This Row],[Physical Therapist (PT) Hours]],NonNurse[[#This Row],[PT Assistant Hours]],NonNurse[[#This Row],[PT Aide Hours]])/NonNurse[[#This Row],[MDS Census]]</f>
        <v>0.60421412300683375</v>
      </c>
      <c r="AA164" s="6">
        <v>0</v>
      </c>
      <c r="AB164" s="6">
        <v>4.6304347826086953</v>
      </c>
      <c r="AC164" s="6">
        <v>0</v>
      </c>
      <c r="AD164" s="6">
        <v>0</v>
      </c>
      <c r="AE164" s="6">
        <v>0</v>
      </c>
      <c r="AF164" s="6">
        <v>0</v>
      </c>
      <c r="AG164" s="6">
        <v>0</v>
      </c>
      <c r="AH164" s="1">
        <v>235669</v>
      </c>
      <c r="AI164">
        <v>5</v>
      </c>
    </row>
    <row r="165" spans="1:35" x14ac:dyDescent="0.25">
      <c r="A165" t="s">
        <v>433</v>
      </c>
      <c r="B165" t="s">
        <v>314</v>
      </c>
      <c r="C165" t="s">
        <v>727</v>
      </c>
      <c r="D165" t="s">
        <v>523</v>
      </c>
      <c r="E165" s="6">
        <v>16.369565217391305</v>
      </c>
      <c r="F165" s="6">
        <v>4.7717391304347823</v>
      </c>
      <c r="G165" s="6">
        <v>0.13043478260869565</v>
      </c>
      <c r="H165" s="6">
        <v>0.17391304347826086</v>
      </c>
      <c r="I165" s="6">
        <v>2.8913043478260869</v>
      </c>
      <c r="J165" s="6">
        <v>0</v>
      </c>
      <c r="K165" s="6">
        <v>0</v>
      </c>
      <c r="L165" s="6">
        <v>0.14673913043478262</v>
      </c>
      <c r="M165" s="6">
        <v>2.5434782608695654</v>
      </c>
      <c r="N165" s="6">
        <v>0</v>
      </c>
      <c r="O165" s="6">
        <f>SUM(NonNurse[[#This Row],[Qualified Social Work Staff Hours]],NonNurse[[#This Row],[Other Social Work Staff Hours]])/NonNurse[[#This Row],[MDS Census]]</f>
        <v>0.15537848605577689</v>
      </c>
      <c r="P165" s="6">
        <v>4.0081521739130439</v>
      </c>
      <c r="Q165" s="6">
        <v>4.8967391304347823</v>
      </c>
      <c r="R165" s="6">
        <f>SUM(NonNurse[[#This Row],[Qualified Activities Professional Hours]],NonNurse[[#This Row],[Other Activities Professional Hours]])/NonNurse[[#This Row],[MDS Census]]</f>
        <v>0.54399070385126158</v>
      </c>
      <c r="S165" s="6">
        <v>0.64130434782608692</v>
      </c>
      <c r="T165" s="6">
        <v>0</v>
      </c>
      <c r="U165" s="6">
        <v>0</v>
      </c>
      <c r="V165" s="6">
        <f>SUM(NonNurse[[#This Row],[Occupational Therapist Hours]],NonNurse[[#This Row],[OT Assistant Hours]],NonNurse[[#This Row],[OT Aide Hours]])/NonNurse[[#This Row],[MDS Census]]</f>
        <v>3.9176626826029216E-2</v>
      </c>
      <c r="W165" s="6">
        <v>0.75</v>
      </c>
      <c r="X165" s="6">
        <v>3.8043478260869568E-2</v>
      </c>
      <c r="Y165" s="6">
        <v>0</v>
      </c>
      <c r="Z165" s="6">
        <f>SUM(NonNurse[[#This Row],[Physical Therapist (PT) Hours]],NonNurse[[#This Row],[PT Assistant Hours]],NonNurse[[#This Row],[PT Aide Hours]])/NonNurse[[#This Row],[MDS Census]]</f>
        <v>4.8140770252324043E-2</v>
      </c>
      <c r="AA165" s="6">
        <v>0</v>
      </c>
      <c r="AB165" s="6">
        <v>0</v>
      </c>
      <c r="AC165" s="6">
        <v>0</v>
      </c>
      <c r="AD165" s="6">
        <v>0</v>
      </c>
      <c r="AE165" s="6">
        <v>0</v>
      </c>
      <c r="AF165" s="6">
        <v>0</v>
      </c>
      <c r="AG165" s="6">
        <v>0</v>
      </c>
      <c r="AH165" s="1">
        <v>235588</v>
      </c>
      <c r="AI165">
        <v>5</v>
      </c>
    </row>
    <row r="166" spans="1:35" x14ac:dyDescent="0.25">
      <c r="A166" t="s">
        <v>433</v>
      </c>
      <c r="B166" t="s">
        <v>267</v>
      </c>
      <c r="C166" t="s">
        <v>711</v>
      </c>
      <c r="D166" t="s">
        <v>516</v>
      </c>
      <c r="E166" s="6">
        <v>98.163043478260875</v>
      </c>
      <c r="F166" s="6">
        <v>5.3913043478260869</v>
      </c>
      <c r="G166" s="6">
        <v>2.1739130434782608E-2</v>
      </c>
      <c r="H166" s="6">
        <v>0.47826086956521741</v>
      </c>
      <c r="I166" s="6">
        <v>3.25</v>
      </c>
      <c r="J166" s="6">
        <v>0</v>
      </c>
      <c r="K166" s="6">
        <v>0</v>
      </c>
      <c r="L166" s="6">
        <v>2.2023913043478269</v>
      </c>
      <c r="M166" s="6">
        <v>5.0434782608695654</v>
      </c>
      <c r="N166" s="6">
        <v>0</v>
      </c>
      <c r="O166" s="6">
        <f>SUM(NonNurse[[#This Row],[Qualified Social Work Staff Hours]],NonNurse[[#This Row],[Other Social Work Staff Hours]])/NonNurse[[#This Row],[MDS Census]]</f>
        <v>5.137858487432178E-2</v>
      </c>
      <c r="P166" s="6">
        <v>0.52989130434782605</v>
      </c>
      <c r="Q166" s="6">
        <v>3.5652173913043477</v>
      </c>
      <c r="R166" s="6">
        <f>SUM(NonNurse[[#This Row],[Qualified Activities Professional Hours]],NonNurse[[#This Row],[Other Activities Professional Hours]])/NonNurse[[#This Row],[MDS Census]]</f>
        <v>4.1717417783191227E-2</v>
      </c>
      <c r="S166" s="6">
        <v>5.3130434782608704</v>
      </c>
      <c r="T166" s="6">
        <v>10.308260869565215</v>
      </c>
      <c r="U166" s="6">
        <v>0</v>
      </c>
      <c r="V166" s="6">
        <f>SUM(NonNurse[[#This Row],[Occupational Therapist Hours]],NonNurse[[#This Row],[OT Assistant Hours]],NonNurse[[#This Row],[OT Aide Hours]])/NonNurse[[#This Row],[MDS Census]]</f>
        <v>0.15913630827150924</v>
      </c>
      <c r="W166" s="6">
        <v>5.1748913043478266</v>
      </c>
      <c r="X166" s="6">
        <v>11.054782608695653</v>
      </c>
      <c r="Y166" s="6">
        <v>1.8695652173913044</v>
      </c>
      <c r="Z166" s="6">
        <f>SUM(NonNurse[[#This Row],[Physical Therapist (PT) Hours]],NonNurse[[#This Row],[PT Assistant Hours]],NonNurse[[#This Row],[PT Aide Hours]])/NonNurse[[#This Row],[MDS Census]]</f>
        <v>0.18437935998228328</v>
      </c>
      <c r="AA166" s="6">
        <v>8.6956521739130432E-2</v>
      </c>
      <c r="AB166" s="6">
        <v>0</v>
      </c>
      <c r="AC166" s="6">
        <v>0</v>
      </c>
      <c r="AD166" s="6">
        <v>0</v>
      </c>
      <c r="AE166" s="6">
        <v>0</v>
      </c>
      <c r="AF166" s="6">
        <v>0</v>
      </c>
      <c r="AG166" s="6">
        <v>0</v>
      </c>
      <c r="AH166" s="1">
        <v>235518</v>
      </c>
      <c r="AI166">
        <v>5</v>
      </c>
    </row>
    <row r="167" spans="1:35" x14ac:dyDescent="0.25">
      <c r="A167" t="s">
        <v>433</v>
      </c>
      <c r="B167" t="s">
        <v>9</v>
      </c>
      <c r="C167" t="s">
        <v>580</v>
      </c>
      <c r="D167" t="s">
        <v>486</v>
      </c>
      <c r="E167" s="6">
        <v>64.717391304347828</v>
      </c>
      <c r="F167" s="6">
        <v>1.7391304347826086</v>
      </c>
      <c r="G167" s="6">
        <v>0.14130434782608695</v>
      </c>
      <c r="H167" s="6">
        <v>0.53260869565217395</v>
      </c>
      <c r="I167" s="6">
        <v>0.17391304347826086</v>
      </c>
      <c r="J167" s="6">
        <v>0</v>
      </c>
      <c r="K167" s="6">
        <v>0</v>
      </c>
      <c r="L167" s="6">
        <v>0.38858695652173914</v>
      </c>
      <c r="M167" s="6">
        <v>5.4891304347826084</v>
      </c>
      <c r="N167" s="6">
        <v>4.0896739130434785</v>
      </c>
      <c r="O167" s="6">
        <f>SUM(NonNurse[[#This Row],[Qualified Social Work Staff Hours]],NonNurse[[#This Row],[Other Social Work Staff Hours]])/NonNurse[[#This Row],[MDS Census]]</f>
        <v>0.14800974135035269</v>
      </c>
      <c r="P167" s="6">
        <v>4.6956521739130439</v>
      </c>
      <c r="Q167" s="6">
        <v>43.410326086956523</v>
      </c>
      <c r="R167" s="6">
        <f>SUM(NonNurse[[#This Row],[Qualified Activities Professional Hours]],NonNurse[[#This Row],[Other Activities Professional Hours]])/NonNurse[[#This Row],[MDS Census]]</f>
        <v>0.7433238159220692</v>
      </c>
      <c r="S167" s="6">
        <v>7.1138043478260844</v>
      </c>
      <c r="T167" s="6">
        <v>0</v>
      </c>
      <c r="U167" s="6">
        <v>0</v>
      </c>
      <c r="V167" s="6">
        <f>SUM(NonNurse[[#This Row],[Occupational Therapist Hours]],NonNurse[[#This Row],[OT Assistant Hours]],NonNurse[[#This Row],[OT Aide Hours]])/NonNurse[[#This Row],[MDS Census]]</f>
        <v>0.10992106147127977</v>
      </c>
      <c r="W167" s="6">
        <v>3.4316304347826083</v>
      </c>
      <c r="X167" s="6">
        <v>1.9817391304347829</v>
      </c>
      <c r="Y167" s="6">
        <v>0</v>
      </c>
      <c r="Z167" s="6">
        <f>SUM(NonNurse[[#This Row],[Physical Therapist (PT) Hours]],NonNurse[[#This Row],[PT Assistant Hours]],NonNurse[[#This Row],[PT Aide Hours]])/NonNurse[[#This Row],[MDS Census]]</f>
        <v>8.3646288209606984E-2</v>
      </c>
      <c r="AA167" s="6">
        <v>0</v>
      </c>
      <c r="AB167" s="6">
        <v>0</v>
      </c>
      <c r="AC167" s="6">
        <v>0</v>
      </c>
      <c r="AD167" s="6">
        <v>0</v>
      </c>
      <c r="AE167" s="6">
        <v>0</v>
      </c>
      <c r="AF167" s="6">
        <v>0</v>
      </c>
      <c r="AG167" s="6">
        <v>0</v>
      </c>
      <c r="AH167" s="1">
        <v>235005</v>
      </c>
      <c r="AI167">
        <v>5</v>
      </c>
    </row>
    <row r="168" spans="1:35" x14ac:dyDescent="0.25">
      <c r="A168" t="s">
        <v>433</v>
      </c>
      <c r="B168" t="s">
        <v>48</v>
      </c>
      <c r="C168" t="s">
        <v>616</v>
      </c>
      <c r="D168" t="s">
        <v>511</v>
      </c>
      <c r="E168" s="6">
        <v>26.206521739130434</v>
      </c>
      <c r="F168" s="6">
        <v>0</v>
      </c>
      <c r="G168" s="6">
        <v>0.29891304347826086</v>
      </c>
      <c r="H168" s="6">
        <v>0.15217391304347827</v>
      </c>
      <c r="I168" s="6">
        <v>0</v>
      </c>
      <c r="J168" s="6">
        <v>5.3043478260869561</v>
      </c>
      <c r="K168" s="6">
        <v>0</v>
      </c>
      <c r="L168" s="6">
        <v>0</v>
      </c>
      <c r="M168" s="6">
        <v>4.0135869565217392</v>
      </c>
      <c r="N168" s="6">
        <v>0</v>
      </c>
      <c r="O168" s="6">
        <f>SUM(NonNurse[[#This Row],[Qualified Social Work Staff Hours]],NonNurse[[#This Row],[Other Social Work Staff Hours]])/NonNurse[[#This Row],[MDS Census]]</f>
        <v>0.15315221899626713</v>
      </c>
      <c r="P168" s="6">
        <v>5.2961956521739131</v>
      </c>
      <c r="Q168" s="6">
        <v>3.0951086956521738</v>
      </c>
      <c r="R168" s="6">
        <f>SUM(NonNurse[[#This Row],[Qualified Activities Professional Hours]],NonNurse[[#This Row],[Other Activities Professional Hours]])/NonNurse[[#This Row],[MDS Census]]</f>
        <v>0.3201990875155537</v>
      </c>
      <c r="S168" s="6">
        <v>0</v>
      </c>
      <c r="T168" s="6">
        <v>0</v>
      </c>
      <c r="U168" s="6">
        <v>0</v>
      </c>
      <c r="V168" s="6">
        <f>SUM(NonNurse[[#This Row],[Occupational Therapist Hours]],NonNurse[[#This Row],[OT Assistant Hours]],NonNurse[[#This Row],[OT Aide Hours]])/NonNurse[[#This Row],[MDS Census]]</f>
        <v>0</v>
      </c>
      <c r="W168" s="6">
        <v>0</v>
      </c>
      <c r="X168" s="6">
        <v>0</v>
      </c>
      <c r="Y168" s="6">
        <v>0</v>
      </c>
      <c r="Z168" s="6">
        <f>SUM(NonNurse[[#This Row],[Physical Therapist (PT) Hours]],NonNurse[[#This Row],[PT Assistant Hours]],NonNurse[[#This Row],[PT Aide Hours]])/NonNurse[[#This Row],[MDS Census]]</f>
        <v>0</v>
      </c>
      <c r="AA168" s="6">
        <v>0</v>
      </c>
      <c r="AB168" s="6">
        <v>0</v>
      </c>
      <c r="AC168" s="6">
        <v>0</v>
      </c>
      <c r="AD168" s="6">
        <v>0</v>
      </c>
      <c r="AE168" s="6">
        <v>0</v>
      </c>
      <c r="AF168" s="6">
        <v>0</v>
      </c>
      <c r="AG168" s="6">
        <v>0</v>
      </c>
      <c r="AH168" s="1">
        <v>235074</v>
      </c>
      <c r="AI168">
        <v>5</v>
      </c>
    </row>
    <row r="169" spans="1:35" x14ac:dyDescent="0.25">
      <c r="A169" t="s">
        <v>433</v>
      </c>
      <c r="B169" t="s">
        <v>147</v>
      </c>
      <c r="C169" t="s">
        <v>664</v>
      </c>
      <c r="D169" t="s">
        <v>530</v>
      </c>
      <c r="E169" s="6">
        <v>114.40217391304348</v>
      </c>
      <c r="F169" s="6">
        <v>63.019021739130437</v>
      </c>
      <c r="G169" s="6">
        <v>0</v>
      </c>
      <c r="H169" s="6">
        <v>0</v>
      </c>
      <c r="I169" s="6">
        <v>8.9565217391304355</v>
      </c>
      <c r="J169" s="6">
        <v>0</v>
      </c>
      <c r="K169" s="6">
        <v>0</v>
      </c>
      <c r="L169" s="6">
        <v>1.6493478260869565</v>
      </c>
      <c r="M169" s="6">
        <v>8.7364130434782616</v>
      </c>
      <c r="N169" s="6">
        <v>0</v>
      </c>
      <c r="O169" s="6">
        <f>SUM(NonNurse[[#This Row],[Qualified Social Work Staff Hours]],NonNurse[[#This Row],[Other Social Work Staff Hours]])/NonNurse[[#This Row],[MDS Census]]</f>
        <v>7.6365795724465557E-2</v>
      </c>
      <c r="P169" s="6">
        <v>9.2336956521739122</v>
      </c>
      <c r="Q169" s="6">
        <v>33.383152173913047</v>
      </c>
      <c r="R169" s="6">
        <f>SUM(NonNurse[[#This Row],[Qualified Activities Professional Hours]],NonNurse[[#This Row],[Other Activities Professional Hours]])/NonNurse[[#This Row],[MDS Census]]</f>
        <v>0.37251781472684087</v>
      </c>
      <c r="S169" s="6">
        <v>5.1914130434782608</v>
      </c>
      <c r="T169" s="6">
        <v>0</v>
      </c>
      <c r="U169" s="6">
        <v>0</v>
      </c>
      <c r="V169" s="6">
        <f>SUM(NonNurse[[#This Row],[Occupational Therapist Hours]],NonNurse[[#This Row],[OT Assistant Hours]],NonNurse[[#This Row],[OT Aide Hours]])/NonNurse[[#This Row],[MDS Census]]</f>
        <v>4.5378622327790968E-2</v>
      </c>
      <c r="W169" s="6">
        <v>3.5733695652173902</v>
      </c>
      <c r="X169" s="6">
        <v>4.3029347826086957</v>
      </c>
      <c r="Y169" s="6">
        <v>27.771739130434781</v>
      </c>
      <c r="Z169" s="6">
        <f>SUM(NonNurse[[#This Row],[Physical Therapist (PT) Hours]],NonNurse[[#This Row],[PT Assistant Hours]],NonNurse[[#This Row],[PT Aide Hours]])/NonNurse[[#This Row],[MDS Census]]</f>
        <v>0.31160285035629448</v>
      </c>
      <c r="AA169" s="6">
        <v>0</v>
      </c>
      <c r="AB169" s="6">
        <v>0</v>
      </c>
      <c r="AC169" s="6">
        <v>0</v>
      </c>
      <c r="AD169" s="6">
        <v>9.991847826086957</v>
      </c>
      <c r="AE169" s="6">
        <v>0</v>
      </c>
      <c r="AF169" s="6">
        <v>0</v>
      </c>
      <c r="AG169" s="6">
        <v>0</v>
      </c>
      <c r="AH169" s="1">
        <v>235321</v>
      </c>
      <c r="AI169">
        <v>5</v>
      </c>
    </row>
    <row r="170" spans="1:35" x14ac:dyDescent="0.25">
      <c r="A170" t="s">
        <v>433</v>
      </c>
      <c r="B170" t="s">
        <v>69</v>
      </c>
      <c r="C170" t="s">
        <v>548</v>
      </c>
      <c r="D170" t="s">
        <v>462</v>
      </c>
      <c r="E170" s="6">
        <v>66.228260869565219</v>
      </c>
      <c r="F170" s="6">
        <v>5.4782608695652177</v>
      </c>
      <c r="G170" s="6">
        <v>0.42391304347826086</v>
      </c>
      <c r="H170" s="6">
        <v>0</v>
      </c>
      <c r="I170" s="6">
        <v>5.8369565217391308</v>
      </c>
      <c r="J170" s="6">
        <v>0</v>
      </c>
      <c r="K170" s="6">
        <v>0</v>
      </c>
      <c r="L170" s="6">
        <v>0.27880434782608693</v>
      </c>
      <c r="M170" s="6">
        <v>5.4782608695652177</v>
      </c>
      <c r="N170" s="6">
        <v>0</v>
      </c>
      <c r="O170" s="6">
        <f>SUM(NonNurse[[#This Row],[Qualified Social Work Staff Hours]],NonNurse[[#This Row],[Other Social Work Staff Hours]])/NonNurse[[#This Row],[MDS Census]]</f>
        <v>8.2717872968980796E-2</v>
      </c>
      <c r="P170" s="6">
        <v>2.347826086956522</v>
      </c>
      <c r="Q170" s="6">
        <v>2.2201086956521738</v>
      </c>
      <c r="R170" s="6">
        <f>SUM(NonNurse[[#This Row],[Qualified Activities Professional Hours]],NonNurse[[#This Row],[Other Activities Professional Hours]])/NonNurse[[#This Row],[MDS Census]]</f>
        <v>6.897259149844083E-2</v>
      </c>
      <c r="S170" s="6">
        <v>9.1664130434782596</v>
      </c>
      <c r="T170" s="6">
        <v>0</v>
      </c>
      <c r="U170" s="6">
        <v>0</v>
      </c>
      <c r="V170" s="6">
        <f>SUM(NonNurse[[#This Row],[Occupational Therapist Hours]],NonNurse[[#This Row],[OT Assistant Hours]],NonNurse[[#This Row],[OT Aide Hours]])/NonNurse[[#This Row],[MDS Census]]</f>
        <v>0.13840636796323647</v>
      </c>
      <c r="W170" s="6">
        <v>20.382608695652173</v>
      </c>
      <c r="X170" s="6">
        <v>0</v>
      </c>
      <c r="Y170" s="6">
        <v>0</v>
      </c>
      <c r="Z170" s="6">
        <f>SUM(NonNurse[[#This Row],[Physical Therapist (PT) Hours]],NonNurse[[#This Row],[PT Assistant Hours]],NonNurse[[#This Row],[PT Aide Hours]])/NonNurse[[#This Row],[MDS Census]]</f>
        <v>0.30776300672903328</v>
      </c>
      <c r="AA170" s="6">
        <v>0</v>
      </c>
      <c r="AB170" s="6">
        <v>0</v>
      </c>
      <c r="AC170" s="6">
        <v>0</v>
      </c>
      <c r="AD170" s="6">
        <v>0</v>
      </c>
      <c r="AE170" s="6">
        <v>0</v>
      </c>
      <c r="AF170" s="6">
        <v>0</v>
      </c>
      <c r="AG170" s="6">
        <v>0</v>
      </c>
      <c r="AH170" s="1">
        <v>235174</v>
      </c>
      <c r="AI170">
        <v>5</v>
      </c>
    </row>
    <row r="171" spans="1:35" x14ac:dyDescent="0.25">
      <c r="A171" t="s">
        <v>433</v>
      </c>
      <c r="B171" t="s">
        <v>65</v>
      </c>
      <c r="C171" t="s">
        <v>624</v>
      </c>
      <c r="D171" t="s">
        <v>519</v>
      </c>
      <c r="E171" s="6">
        <v>176.53260869565219</v>
      </c>
      <c r="F171" s="6">
        <v>4.8695652173913047</v>
      </c>
      <c r="G171" s="6">
        <v>0</v>
      </c>
      <c r="H171" s="6">
        <v>0.84782608695652173</v>
      </c>
      <c r="I171" s="6">
        <v>0</v>
      </c>
      <c r="J171" s="6">
        <v>0</v>
      </c>
      <c r="K171" s="6">
        <v>0</v>
      </c>
      <c r="L171" s="6">
        <v>5.8975000000000017</v>
      </c>
      <c r="M171" s="6">
        <v>21.043478260869566</v>
      </c>
      <c r="N171" s="6">
        <v>0</v>
      </c>
      <c r="O171" s="6">
        <f>SUM(NonNurse[[#This Row],[Qualified Social Work Staff Hours]],NonNurse[[#This Row],[Other Social Work Staff Hours]])/NonNurse[[#This Row],[MDS Census]]</f>
        <v>0.11920448248260575</v>
      </c>
      <c r="P171" s="6">
        <v>0</v>
      </c>
      <c r="Q171" s="6">
        <v>0</v>
      </c>
      <c r="R171" s="6">
        <f>SUM(NonNurse[[#This Row],[Qualified Activities Professional Hours]],NonNurse[[#This Row],[Other Activities Professional Hours]])/NonNurse[[#This Row],[MDS Census]]</f>
        <v>0</v>
      </c>
      <c r="S171" s="6">
        <v>3.8719565217391296</v>
      </c>
      <c r="T171" s="6">
        <v>4.3531521739130419</v>
      </c>
      <c r="U171" s="6">
        <v>0</v>
      </c>
      <c r="V171" s="6">
        <f>SUM(NonNurse[[#This Row],[Occupational Therapist Hours]],NonNurse[[#This Row],[OT Assistant Hours]],NonNurse[[#This Row],[OT Aide Hours]])/NonNurse[[#This Row],[MDS Census]]</f>
        <v>4.6592574348870125E-2</v>
      </c>
      <c r="W171" s="6">
        <v>2.7023913043478247</v>
      </c>
      <c r="X171" s="6">
        <v>4.2255434782608701</v>
      </c>
      <c r="Y171" s="6">
        <v>1.1304347826086956</v>
      </c>
      <c r="Z171" s="6">
        <f>SUM(NonNurse[[#This Row],[Physical Therapist (PT) Hours]],NonNurse[[#This Row],[PT Assistant Hours]],NonNurse[[#This Row],[PT Aide Hours]])/NonNurse[[#This Row],[MDS Census]]</f>
        <v>4.5648051228372628E-2</v>
      </c>
      <c r="AA171" s="6">
        <v>0</v>
      </c>
      <c r="AB171" s="6">
        <v>0</v>
      </c>
      <c r="AC171" s="6">
        <v>0</v>
      </c>
      <c r="AD171" s="6">
        <v>0</v>
      </c>
      <c r="AE171" s="6">
        <v>0</v>
      </c>
      <c r="AF171" s="6">
        <v>0</v>
      </c>
      <c r="AG171" s="6">
        <v>0</v>
      </c>
      <c r="AH171" s="1">
        <v>235155</v>
      </c>
      <c r="AI171">
        <v>5</v>
      </c>
    </row>
    <row r="172" spans="1:35" x14ac:dyDescent="0.25">
      <c r="A172" t="s">
        <v>433</v>
      </c>
      <c r="B172" t="s">
        <v>175</v>
      </c>
      <c r="C172" t="s">
        <v>678</v>
      </c>
      <c r="D172" t="s">
        <v>464</v>
      </c>
      <c r="E172" s="6">
        <v>198.83098591549296</v>
      </c>
      <c r="F172" s="6">
        <v>4.901408450704225</v>
      </c>
      <c r="G172" s="6">
        <v>2.1126760563380281E-2</v>
      </c>
      <c r="H172" s="6">
        <v>0.47887323943661969</v>
      </c>
      <c r="I172" s="6">
        <v>13.746478873239436</v>
      </c>
      <c r="J172" s="6">
        <v>0</v>
      </c>
      <c r="K172" s="6">
        <v>5.295774647887324</v>
      </c>
      <c r="L172" s="6">
        <v>4.3907042253521142</v>
      </c>
      <c r="M172" s="6">
        <v>5.348591549295775</v>
      </c>
      <c r="N172" s="6">
        <v>0</v>
      </c>
      <c r="O172" s="6">
        <f>SUM(NonNurse[[#This Row],[Qualified Social Work Staff Hours]],NonNurse[[#This Row],[Other Social Work Staff Hours]])/NonNurse[[#This Row],[MDS Census]]</f>
        <v>2.6900191258766026E-2</v>
      </c>
      <c r="P172" s="6">
        <v>5.746478873239437</v>
      </c>
      <c r="Q172" s="6">
        <v>13.980704225352115</v>
      </c>
      <c r="R172" s="6">
        <f>SUM(NonNurse[[#This Row],[Qualified Activities Professional Hours]],NonNurse[[#This Row],[Other Activities Professional Hours]])/NonNurse[[#This Row],[MDS Census]]</f>
        <v>9.9215839059290239E-2</v>
      </c>
      <c r="S172" s="6">
        <v>8.9246478873239425</v>
      </c>
      <c r="T172" s="6">
        <v>13.149154929577461</v>
      </c>
      <c r="U172" s="6">
        <v>0</v>
      </c>
      <c r="V172" s="6">
        <f>SUM(NonNurse[[#This Row],[Occupational Therapist Hours]],NonNurse[[#This Row],[OT Assistant Hours]],NonNurse[[#This Row],[OT Aide Hours]])/NonNurse[[#This Row],[MDS Census]]</f>
        <v>0.11101792165474249</v>
      </c>
      <c r="W172" s="6">
        <v>8.1367605633802782</v>
      </c>
      <c r="X172" s="6">
        <v>18.033239436619716</v>
      </c>
      <c r="Y172" s="6">
        <v>4.901408450704225</v>
      </c>
      <c r="Z172" s="6">
        <f>SUM(NonNurse[[#This Row],[Physical Therapist (PT) Hours]],NonNurse[[#This Row],[PT Assistant Hours]],NonNurse[[#This Row],[PT Aide Hours]])/NonNurse[[#This Row],[MDS Census]]</f>
        <v>0.15627045406247783</v>
      </c>
      <c r="AA172" s="6">
        <v>0</v>
      </c>
      <c r="AB172" s="6">
        <v>0</v>
      </c>
      <c r="AC172" s="6">
        <v>0</v>
      </c>
      <c r="AD172" s="6">
        <v>0</v>
      </c>
      <c r="AE172" s="6">
        <v>0</v>
      </c>
      <c r="AF172" s="6">
        <v>0</v>
      </c>
      <c r="AG172" s="6">
        <v>0</v>
      </c>
      <c r="AH172" s="1">
        <v>235369</v>
      </c>
      <c r="AI172">
        <v>5</v>
      </c>
    </row>
    <row r="173" spans="1:35" x14ac:dyDescent="0.25">
      <c r="A173" t="s">
        <v>433</v>
      </c>
      <c r="B173" t="s">
        <v>391</v>
      </c>
      <c r="C173" t="s">
        <v>601</v>
      </c>
      <c r="D173" t="s">
        <v>470</v>
      </c>
      <c r="E173" s="6">
        <v>37.369565217391305</v>
      </c>
      <c r="F173" s="6">
        <v>5.1304347826086953</v>
      </c>
      <c r="G173" s="6">
        <v>0.2391304347826087</v>
      </c>
      <c r="H173" s="6">
        <v>0.40978260869565242</v>
      </c>
      <c r="I173" s="6">
        <v>7.7173913043478262</v>
      </c>
      <c r="J173" s="6">
        <v>0</v>
      </c>
      <c r="K173" s="6">
        <v>0</v>
      </c>
      <c r="L173" s="6">
        <v>10.60347826086957</v>
      </c>
      <c r="M173" s="6">
        <v>9.7391304347826093</v>
      </c>
      <c r="N173" s="6">
        <v>0.58695652173913049</v>
      </c>
      <c r="O173" s="6">
        <f>SUM(NonNurse[[#This Row],[Qualified Social Work Staff Hours]],NonNurse[[#This Row],[Other Social Work Staff Hours]])/NonNurse[[#This Row],[MDS Census]]</f>
        <v>0.2763234438627109</v>
      </c>
      <c r="P173" s="6">
        <v>0</v>
      </c>
      <c r="Q173" s="6">
        <v>0</v>
      </c>
      <c r="R173" s="6">
        <f>SUM(NonNurse[[#This Row],[Qualified Activities Professional Hours]],NonNurse[[#This Row],[Other Activities Professional Hours]])/NonNurse[[#This Row],[MDS Census]]</f>
        <v>0</v>
      </c>
      <c r="S173" s="6">
        <v>21.634021739130443</v>
      </c>
      <c r="T173" s="6">
        <v>11.015326086956525</v>
      </c>
      <c r="U173" s="6">
        <v>0</v>
      </c>
      <c r="V173" s="6">
        <f>SUM(NonNurse[[#This Row],[Occupational Therapist Hours]],NonNurse[[#This Row],[OT Assistant Hours]],NonNurse[[#This Row],[OT Aide Hours]])/NonNurse[[#This Row],[MDS Census]]</f>
        <v>0.87368819080860993</v>
      </c>
      <c r="W173" s="6">
        <v>17.748586956521738</v>
      </c>
      <c r="X173" s="6">
        <v>23.928695652173914</v>
      </c>
      <c r="Y173" s="6">
        <v>0</v>
      </c>
      <c r="Z173" s="6">
        <f>SUM(NonNurse[[#This Row],[Physical Therapist (PT) Hours]],NonNurse[[#This Row],[PT Assistant Hours]],NonNurse[[#This Row],[PT Aide Hours]])/NonNurse[[#This Row],[MDS Census]]</f>
        <v>1.1152734147760324</v>
      </c>
      <c r="AA173" s="6">
        <v>0.45652173913043476</v>
      </c>
      <c r="AB173" s="6">
        <v>5.25</v>
      </c>
      <c r="AC173" s="6">
        <v>0</v>
      </c>
      <c r="AD173" s="6">
        <v>0</v>
      </c>
      <c r="AE173" s="6">
        <v>0</v>
      </c>
      <c r="AF173" s="6">
        <v>0</v>
      </c>
      <c r="AG173" s="6">
        <v>0</v>
      </c>
      <c r="AH173" s="1">
        <v>235708</v>
      </c>
      <c r="AI173">
        <v>5</v>
      </c>
    </row>
    <row r="174" spans="1:35" x14ac:dyDescent="0.25">
      <c r="A174" t="s">
        <v>433</v>
      </c>
      <c r="B174" t="s">
        <v>279</v>
      </c>
      <c r="C174" t="s">
        <v>609</v>
      </c>
      <c r="D174" t="s">
        <v>474</v>
      </c>
      <c r="E174" s="6">
        <v>73.163043478260875</v>
      </c>
      <c r="F174" s="6">
        <v>10.146739130434783</v>
      </c>
      <c r="G174" s="6">
        <v>1.6847826086956521</v>
      </c>
      <c r="H174" s="6">
        <v>0</v>
      </c>
      <c r="I174" s="6">
        <v>14.478260869565217</v>
      </c>
      <c r="J174" s="6">
        <v>0</v>
      </c>
      <c r="K174" s="6">
        <v>0</v>
      </c>
      <c r="L174" s="6">
        <v>5.0543478260869561</v>
      </c>
      <c r="M174" s="6">
        <v>8.9184782608695645</v>
      </c>
      <c r="N174" s="6">
        <v>0</v>
      </c>
      <c r="O174" s="6">
        <f>SUM(NonNurse[[#This Row],[Qualified Social Work Staff Hours]],NonNurse[[#This Row],[Other Social Work Staff Hours]])/NonNurse[[#This Row],[MDS Census]]</f>
        <v>0.12189867775961966</v>
      </c>
      <c r="P174" s="6">
        <v>0</v>
      </c>
      <c r="Q174" s="6">
        <v>16.448369565217391</v>
      </c>
      <c r="R174" s="6">
        <f>SUM(NonNurse[[#This Row],[Qualified Activities Professional Hours]],NonNurse[[#This Row],[Other Activities Professional Hours]])/NonNurse[[#This Row],[MDS Census]]</f>
        <v>0.22481800623978604</v>
      </c>
      <c r="S174" s="6">
        <v>2.7231521739130433</v>
      </c>
      <c r="T174" s="6">
        <v>6.9555434782608696</v>
      </c>
      <c r="U174" s="6">
        <v>0</v>
      </c>
      <c r="V174" s="6">
        <f>SUM(NonNurse[[#This Row],[Occupational Therapist Hours]],NonNurse[[#This Row],[OT Assistant Hours]],NonNurse[[#This Row],[OT Aide Hours]])/NonNurse[[#This Row],[MDS Census]]</f>
        <v>0.13228940722032387</v>
      </c>
      <c r="W174" s="6">
        <v>3.6692391304347818</v>
      </c>
      <c r="X174" s="6">
        <v>6.7876086956521728</v>
      </c>
      <c r="Y174" s="6">
        <v>0</v>
      </c>
      <c r="Z174" s="6">
        <f>SUM(NonNurse[[#This Row],[Physical Therapist (PT) Hours]],NonNurse[[#This Row],[PT Assistant Hours]],NonNurse[[#This Row],[PT Aide Hours]])/NonNurse[[#This Row],[MDS Census]]</f>
        <v>0.1429252711335611</v>
      </c>
      <c r="AA174" s="6">
        <v>0</v>
      </c>
      <c r="AB174" s="6">
        <v>5.3043478260869561</v>
      </c>
      <c r="AC174" s="6">
        <v>0</v>
      </c>
      <c r="AD174" s="6">
        <v>0</v>
      </c>
      <c r="AE174" s="6">
        <v>0</v>
      </c>
      <c r="AF174" s="6">
        <v>0</v>
      </c>
      <c r="AG174" s="6">
        <v>0.98913043478260865</v>
      </c>
      <c r="AH174" s="1">
        <v>235530</v>
      </c>
      <c r="AI174">
        <v>5</v>
      </c>
    </row>
    <row r="175" spans="1:35" x14ac:dyDescent="0.25">
      <c r="A175" t="s">
        <v>433</v>
      </c>
      <c r="B175" t="s">
        <v>307</v>
      </c>
      <c r="C175" t="s">
        <v>610</v>
      </c>
      <c r="D175" t="s">
        <v>507</v>
      </c>
      <c r="E175" s="6">
        <v>10.95774647887324</v>
      </c>
      <c r="F175" s="6">
        <v>2.3028169014084505</v>
      </c>
      <c r="G175" s="6">
        <v>0</v>
      </c>
      <c r="H175" s="6">
        <v>2.2057746478873219</v>
      </c>
      <c r="I175" s="6">
        <v>2.3380281690140845</v>
      </c>
      <c r="J175" s="6">
        <v>0</v>
      </c>
      <c r="K175" s="6">
        <v>0</v>
      </c>
      <c r="L175" s="6">
        <v>0.44577464788732402</v>
      </c>
      <c r="M175" s="6">
        <v>4.070422535211268</v>
      </c>
      <c r="N175" s="6">
        <v>0</v>
      </c>
      <c r="O175" s="6">
        <f>SUM(NonNurse[[#This Row],[Qualified Social Work Staff Hours]],NonNurse[[#This Row],[Other Social Work Staff Hours]])/NonNurse[[#This Row],[MDS Census]]</f>
        <v>0.37146529562982006</v>
      </c>
      <c r="P175" s="6">
        <v>4.3380281690140849</v>
      </c>
      <c r="Q175" s="6">
        <v>0</v>
      </c>
      <c r="R175" s="6">
        <f>SUM(NonNurse[[#This Row],[Qualified Activities Professional Hours]],NonNurse[[#This Row],[Other Activities Professional Hours]])/NonNurse[[#This Row],[MDS Census]]</f>
        <v>0.39588688946015427</v>
      </c>
      <c r="S175" s="6">
        <v>6.257042253521127</v>
      </c>
      <c r="T175" s="6">
        <v>3.1619718309859159</v>
      </c>
      <c r="U175" s="6">
        <v>0</v>
      </c>
      <c r="V175" s="6">
        <f>SUM(NonNurse[[#This Row],[Occupational Therapist Hours]],NonNurse[[#This Row],[OT Assistant Hours]],NonNurse[[#This Row],[OT Aide Hours]])/NonNurse[[#This Row],[MDS Census]]</f>
        <v>0.85957583547557848</v>
      </c>
      <c r="W175" s="6">
        <v>6.52112676056338</v>
      </c>
      <c r="X175" s="6">
        <v>5.052816901408451</v>
      </c>
      <c r="Y175" s="6">
        <v>0</v>
      </c>
      <c r="Z175" s="6">
        <f>SUM(NonNurse[[#This Row],[Physical Therapist (PT) Hours]],NonNurse[[#This Row],[PT Assistant Hours]],NonNurse[[#This Row],[PT Aide Hours]])/NonNurse[[#This Row],[MDS Census]]</f>
        <v>1.0562339331619537</v>
      </c>
      <c r="AA175" s="6">
        <v>0</v>
      </c>
      <c r="AB175" s="6">
        <v>0</v>
      </c>
      <c r="AC175" s="6">
        <v>0</v>
      </c>
      <c r="AD175" s="6">
        <v>0</v>
      </c>
      <c r="AE175" s="6">
        <v>0.46478873239436619</v>
      </c>
      <c r="AF175" s="6">
        <v>0</v>
      </c>
      <c r="AG175" s="6">
        <v>0</v>
      </c>
      <c r="AH175" s="1">
        <v>235577</v>
      </c>
      <c r="AI175">
        <v>5</v>
      </c>
    </row>
    <row r="176" spans="1:35" x14ac:dyDescent="0.25">
      <c r="A176" t="s">
        <v>433</v>
      </c>
      <c r="B176" t="s">
        <v>23</v>
      </c>
      <c r="C176" t="s">
        <v>595</v>
      </c>
      <c r="D176" t="s">
        <v>495</v>
      </c>
      <c r="E176" s="6">
        <v>93.695652173913047</v>
      </c>
      <c r="F176" s="6">
        <v>4.9456521739130439</v>
      </c>
      <c r="G176" s="6">
        <v>8.152173913043478E-3</v>
      </c>
      <c r="H176" s="6">
        <v>0.41500000000000009</v>
      </c>
      <c r="I176" s="6">
        <v>0.81521739130434778</v>
      </c>
      <c r="J176" s="6">
        <v>0</v>
      </c>
      <c r="K176" s="6">
        <v>0</v>
      </c>
      <c r="L176" s="6">
        <v>3.2840217391304365</v>
      </c>
      <c r="M176" s="6">
        <v>14.266304347826088</v>
      </c>
      <c r="N176" s="6">
        <v>0</v>
      </c>
      <c r="O176" s="6">
        <f>SUM(NonNurse[[#This Row],[Qualified Social Work Staff Hours]],NonNurse[[#This Row],[Other Social Work Staff Hours]])/NonNurse[[#This Row],[MDS Census]]</f>
        <v>0.15226218097447797</v>
      </c>
      <c r="P176" s="6">
        <v>5.3695652173913047</v>
      </c>
      <c r="Q176" s="6">
        <v>3.6222826086956523</v>
      </c>
      <c r="R176" s="6">
        <f>SUM(NonNurse[[#This Row],[Qualified Activities Professional Hours]],NonNurse[[#This Row],[Other Activities Professional Hours]])/NonNurse[[#This Row],[MDS Census]]</f>
        <v>9.5968677494199545E-2</v>
      </c>
      <c r="S176" s="6">
        <v>3.9571739130434769</v>
      </c>
      <c r="T176" s="6">
        <v>9.2483695652173896</v>
      </c>
      <c r="U176" s="6">
        <v>0</v>
      </c>
      <c r="V176" s="6">
        <f>SUM(NonNurse[[#This Row],[Occupational Therapist Hours]],NonNurse[[#This Row],[OT Assistant Hours]],NonNurse[[#This Row],[OT Aide Hours]])/NonNurse[[#This Row],[MDS Census]]</f>
        <v>0.1409408352668213</v>
      </c>
      <c r="W176" s="6">
        <v>3.7238043478260874</v>
      </c>
      <c r="X176" s="6">
        <v>8.4883695652173916</v>
      </c>
      <c r="Y176" s="6">
        <v>0</v>
      </c>
      <c r="Z176" s="6">
        <f>SUM(NonNurse[[#This Row],[Physical Therapist (PT) Hours]],NonNurse[[#This Row],[PT Assistant Hours]],NonNurse[[#This Row],[PT Aide Hours]])/NonNurse[[#This Row],[MDS Census]]</f>
        <v>0.13033874709976798</v>
      </c>
      <c r="AA176" s="6">
        <v>0</v>
      </c>
      <c r="AB176" s="6">
        <v>0</v>
      </c>
      <c r="AC176" s="6">
        <v>0</v>
      </c>
      <c r="AD176" s="6">
        <v>0</v>
      </c>
      <c r="AE176" s="6">
        <v>0</v>
      </c>
      <c r="AF176" s="6">
        <v>0</v>
      </c>
      <c r="AG176" s="6">
        <v>0</v>
      </c>
      <c r="AH176" s="1">
        <v>235025</v>
      </c>
      <c r="AI176">
        <v>5</v>
      </c>
    </row>
    <row r="177" spans="1:35" x14ac:dyDescent="0.25">
      <c r="A177" t="s">
        <v>433</v>
      </c>
      <c r="B177" t="s">
        <v>356</v>
      </c>
      <c r="C177" t="s">
        <v>577</v>
      </c>
      <c r="D177" t="s">
        <v>467</v>
      </c>
      <c r="E177" s="6">
        <v>47.565217391304351</v>
      </c>
      <c r="F177" s="6">
        <v>4.3478260869565215</v>
      </c>
      <c r="G177" s="6">
        <v>0.5</v>
      </c>
      <c r="H177" s="6">
        <v>0.16304347826086957</v>
      </c>
      <c r="I177" s="6">
        <v>0.2608695652173913</v>
      </c>
      <c r="J177" s="6">
        <v>0</v>
      </c>
      <c r="K177" s="6">
        <v>0</v>
      </c>
      <c r="L177" s="6">
        <v>1.2331521739130433</v>
      </c>
      <c r="M177" s="6">
        <v>4.9380434782608704</v>
      </c>
      <c r="N177" s="6">
        <v>0</v>
      </c>
      <c r="O177" s="6">
        <f>SUM(NonNurse[[#This Row],[Qualified Social Work Staff Hours]],NonNurse[[#This Row],[Other Social Work Staff Hours]])/NonNurse[[#This Row],[MDS Census]]</f>
        <v>0.10381627056672761</v>
      </c>
      <c r="P177" s="6">
        <v>4.9347826086956523</v>
      </c>
      <c r="Q177" s="6">
        <v>9.8207608695652233</v>
      </c>
      <c r="R177" s="6">
        <f>SUM(NonNurse[[#This Row],[Qualified Activities Professional Hours]],NonNurse[[#This Row],[Other Activities Professional Hours]])/NonNurse[[#This Row],[MDS Census]]</f>
        <v>0.31021709323583191</v>
      </c>
      <c r="S177" s="6">
        <v>5.2764130434782599</v>
      </c>
      <c r="T177" s="6">
        <v>0.22673913043478261</v>
      </c>
      <c r="U177" s="6">
        <v>0</v>
      </c>
      <c r="V177" s="6">
        <f>SUM(NonNurse[[#This Row],[Occupational Therapist Hours]],NonNurse[[#This Row],[OT Assistant Hours]],NonNurse[[#This Row],[OT Aide Hours]])/NonNurse[[#This Row],[MDS Census]]</f>
        <v>0.11569698354661788</v>
      </c>
      <c r="W177" s="6">
        <v>0.73282608695652196</v>
      </c>
      <c r="X177" s="6">
        <v>3.62</v>
      </c>
      <c r="Y177" s="6">
        <v>0</v>
      </c>
      <c r="Z177" s="6">
        <f>SUM(NonNurse[[#This Row],[Physical Therapist (PT) Hours]],NonNurse[[#This Row],[PT Assistant Hours]],NonNurse[[#This Row],[PT Aide Hours]])/NonNurse[[#This Row],[MDS Census]]</f>
        <v>9.15127970749543E-2</v>
      </c>
      <c r="AA177" s="6">
        <v>0</v>
      </c>
      <c r="AB177" s="6">
        <v>0</v>
      </c>
      <c r="AC177" s="6">
        <v>0</v>
      </c>
      <c r="AD177" s="6">
        <v>0</v>
      </c>
      <c r="AE177" s="6">
        <v>0</v>
      </c>
      <c r="AF177" s="6">
        <v>0</v>
      </c>
      <c r="AG177" s="6">
        <v>0</v>
      </c>
      <c r="AH177" s="1">
        <v>235640</v>
      </c>
      <c r="AI177">
        <v>5</v>
      </c>
    </row>
    <row r="178" spans="1:35" x14ac:dyDescent="0.25">
      <c r="A178" t="s">
        <v>433</v>
      </c>
      <c r="B178" t="s">
        <v>165</v>
      </c>
      <c r="C178" t="s">
        <v>675</v>
      </c>
      <c r="D178" t="s">
        <v>482</v>
      </c>
      <c r="E178" s="6">
        <v>102.6195652173913</v>
      </c>
      <c r="F178" s="6">
        <v>7.6521739130434785</v>
      </c>
      <c r="G178" s="6">
        <v>0.2391304347826087</v>
      </c>
      <c r="H178" s="6">
        <v>0.59510869565217395</v>
      </c>
      <c r="I178" s="6">
        <v>5.0108695652173916</v>
      </c>
      <c r="J178" s="6">
        <v>0</v>
      </c>
      <c r="K178" s="6">
        <v>0</v>
      </c>
      <c r="L178" s="6">
        <v>1.6200000000000003</v>
      </c>
      <c r="M178" s="6">
        <v>5.7228260869565215</v>
      </c>
      <c r="N178" s="6">
        <v>8.4347826086956523</v>
      </c>
      <c r="O178" s="6">
        <f>SUM(NonNurse[[#This Row],[Qualified Social Work Staff Hours]],NonNurse[[#This Row],[Other Social Work Staff Hours]])/NonNurse[[#This Row],[MDS Census]]</f>
        <v>0.13796208028810508</v>
      </c>
      <c r="P178" s="6">
        <v>0</v>
      </c>
      <c r="Q178" s="6">
        <v>22.252717391304348</v>
      </c>
      <c r="R178" s="6">
        <f>SUM(NonNurse[[#This Row],[Qualified Activities Professional Hours]],NonNurse[[#This Row],[Other Activities Professional Hours]])/NonNurse[[#This Row],[MDS Census]]</f>
        <v>0.2168467323376761</v>
      </c>
      <c r="S178" s="6">
        <v>7.433369565217391</v>
      </c>
      <c r="T178" s="6">
        <v>8.6723913043478262</v>
      </c>
      <c r="U178" s="6">
        <v>0</v>
      </c>
      <c r="V178" s="6">
        <f>SUM(NonNurse[[#This Row],[Occupational Therapist Hours]],NonNurse[[#This Row],[OT Assistant Hours]],NonNurse[[#This Row],[OT Aide Hours]])/NonNurse[[#This Row],[MDS Census]]</f>
        <v>0.15694629806164601</v>
      </c>
      <c r="W178" s="6">
        <v>5.082934782608695</v>
      </c>
      <c r="X178" s="6">
        <v>6.8330434782608718</v>
      </c>
      <c r="Y178" s="6">
        <v>3.6956521739130435</v>
      </c>
      <c r="Z178" s="6">
        <f>SUM(NonNurse[[#This Row],[Physical Therapist (PT) Hours]],NonNurse[[#This Row],[PT Assistant Hours]],NonNurse[[#This Row],[PT Aide Hours]])/NonNurse[[#This Row],[MDS Census]]</f>
        <v>0.15213113017688806</v>
      </c>
      <c r="AA178" s="6">
        <v>0</v>
      </c>
      <c r="AB178" s="6">
        <v>0</v>
      </c>
      <c r="AC178" s="6">
        <v>0</v>
      </c>
      <c r="AD178" s="6">
        <v>0</v>
      </c>
      <c r="AE178" s="6">
        <v>0</v>
      </c>
      <c r="AF178" s="6">
        <v>0</v>
      </c>
      <c r="AG178" s="6">
        <v>0</v>
      </c>
      <c r="AH178" s="1">
        <v>235356</v>
      </c>
      <c r="AI178">
        <v>5</v>
      </c>
    </row>
    <row r="179" spans="1:35" x14ac:dyDescent="0.25">
      <c r="A179" t="s">
        <v>433</v>
      </c>
      <c r="B179" t="s">
        <v>120</v>
      </c>
      <c r="C179" t="s">
        <v>654</v>
      </c>
      <c r="D179" t="s">
        <v>527</v>
      </c>
      <c r="E179" s="6">
        <v>102.40217391304348</v>
      </c>
      <c r="F179" s="6">
        <v>10.956521739130435</v>
      </c>
      <c r="G179" s="6">
        <v>0.58695652173913049</v>
      </c>
      <c r="H179" s="6">
        <v>0.50271739130434778</v>
      </c>
      <c r="I179" s="6">
        <v>5.5760869565217392</v>
      </c>
      <c r="J179" s="6">
        <v>0</v>
      </c>
      <c r="K179" s="6">
        <v>0</v>
      </c>
      <c r="L179" s="6">
        <v>3.2418478260869565</v>
      </c>
      <c r="M179" s="6">
        <v>5.0608695652173914</v>
      </c>
      <c r="N179" s="6">
        <v>5.5374999999999979</v>
      </c>
      <c r="O179" s="6">
        <f>SUM(NonNurse[[#This Row],[Qualified Social Work Staff Hours]],NonNurse[[#This Row],[Other Social Work Staff Hours]])/NonNurse[[#This Row],[MDS Census]]</f>
        <v>0.1034975055726568</v>
      </c>
      <c r="P179" s="6">
        <v>5.3793478260869554</v>
      </c>
      <c r="Q179" s="6">
        <v>10.582391304347825</v>
      </c>
      <c r="R179" s="6">
        <f>SUM(NonNurse[[#This Row],[Qualified Activities Professional Hours]],NonNurse[[#This Row],[Other Activities Professional Hours]])/NonNurse[[#This Row],[MDS Census]]</f>
        <v>0.15587304957010928</v>
      </c>
      <c r="S179" s="6">
        <v>12.854565217391301</v>
      </c>
      <c r="T179" s="6">
        <v>1.7143478260869565</v>
      </c>
      <c r="U179" s="6">
        <v>0</v>
      </c>
      <c r="V179" s="6">
        <f>SUM(NonNurse[[#This Row],[Occupational Therapist Hours]],NonNurse[[#This Row],[OT Assistant Hours]],NonNurse[[#This Row],[OT Aide Hours]])/NonNurse[[#This Row],[MDS Census]]</f>
        <v>0.14227152106995009</v>
      </c>
      <c r="W179" s="6">
        <v>5.2348913043478245</v>
      </c>
      <c r="X179" s="6">
        <v>15.825543478260872</v>
      </c>
      <c r="Y179" s="6">
        <v>0</v>
      </c>
      <c r="Z179" s="6">
        <f>SUM(NonNurse[[#This Row],[Physical Therapist (PT) Hours]],NonNurse[[#This Row],[PT Assistant Hours]],NonNurse[[#This Row],[PT Aide Hours]])/NonNurse[[#This Row],[MDS Census]]</f>
        <v>0.20566394225666063</v>
      </c>
      <c r="AA179" s="6">
        <v>0</v>
      </c>
      <c r="AB179" s="6">
        <v>0</v>
      </c>
      <c r="AC179" s="6">
        <v>0</v>
      </c>
      <c r="AD179" s="6">
        <v>0</v>
      </c>
      <c r="AE179" s="6">
        <v>0</v>
      </c>
      <c r="AF179" s="6">
        <v>0</v>
      </c>
      <c r="AG179" s="6">
        <v>0</v>
      </c>
      <c r="AH179" s="1">
        <v>235280</v>
      </c>
      <c r="AI179">
        <v>5</v>
      </c>
    </row>
    <row r="180" spans="1:35" x14ac:dyDescent="0.25">
      <c r="A180" t="s">
        <v>433</v>
      </c>
      <c r="B180" t="s">
        <v>266</v>
      </c>
      <c r="C180" t="s">
        <v>644</v>
      </c>
      <c r="D180" t="s">
        <v>491</v>
      </c>
      <c r="E180" s="6">
        <v>62.967391304347828</v>
      </c>
      <c r="F180" s="6">
        <v>5.7391304347826084</v>
      </c>
      <c r="G180" s="6">
        <v>0.32608695652173914</v>
      </c>
      <c r="H180" s="6">
        <v>0.36956521739130432</v>
      </c>
      <c r="I180" s="6">
        <v>2.4565217391304346</v>
      </c>
      <c r="J180" s="6">
        <v>0</v>
      </c>
      <c r="K180" s="6">
        <v>0</v>
      </c>
      <c r="L180" s="6">
        <v>1.6447826086956521</v>
      </c>
      <c r="M180" s="6">
        <v>0</v>
      </c>
      <c r="N180" s="6">
        <v>0</v>
      </c>
      <c r="O180" s="6">
        <f>SUM(NonNurse[[#This Row],[Qualified Social Work Staff Hours]],NonNurse[[#This Row],[Other Social Work Staff Hours]])/NonNurse[[#This Row],[MDS Census]]</f>
        <v>0</v>
      </c>
      <c r="P180" s="6">
        <v>4.9684782608695652</v>
      </c>
      <c r="Q180" s="6">
        <v>7.2315217391304332</v>
      </c>
      <c r="R180" s="6">
        <f>SUM(NonNurse[[#This Row],[Qualified Activities Professional Hours]],NonNurse[[#This Row],[Other Activities Professional Hours]])/NonNurse[[#This Row],[MDS Census]]</f>
        <v>0.19375107888831347</v>
      </c>
      <c r="S180" s="6">
        <v>2.1282608695652177</v>
      </c>
      <c r="T180" s="6">
        <v>4.0658695652173904</v>
      </c>
      <c r="U180" s="6">
        <v>0</v>
      </c>
      <c r="V180" s="6">
        <f>SUM(NonNurse[[#This Row],[Occupational Therapist Hours]],NonNurse[[#This Row],[OT Assistant Hours]],NonNurse[[#This Row],[OT Aide Hours]])/NonNurse[[#This Row],[MDS Census]]</f>
        <v>9.8370447091317093E-2</v>
      </c>
      <c r="W180" s="6">
        <v>5.3203260869565216</v>
      </c>
      <c r="X180" s="6">
        <v>5.3784782608695654</v>
      </c>
      <c r="Y180" s="6">
        <v>0</v>
      </c>
      <c r="Z180" s="6">
        <f>SUM(NonNurse[[#This Row],[Physical Therapist (PT) Hours]],NonNurse[[#This Row],[PT Assistant Hours]],NonNurse[[#This Row],[PT Aide Hours]])/NonNurse[[#This Row],[MDS Census]]</f>
        <v>0.16991023649231832</v>
      </c>
      <c r="AA180" s="6">
        <v>0</v>
      </c>
      <c r="AB180" s="6">
        <v>0</v>
      </c>
      <c r="AC180" s="6">
        <v>0</v>
      </c>
      <c r="AD180" s="6">
        <v>0</v>
      </c>
      <c r="AE180" s="6">
        <v>0</v>
      </c>
      <c r="AF180" s="6">
        <v>0</v>
      </c>
      <c r="AG180" s="6">
        <v>0</v>
      </c>
      <c r="AH180" s="1">
        <v>235517</v>
      </c>
      <c r="AI180">
        <v>5</v>
      </c>
    </row>
    <row r="181" spans="1:35" x14ac:dyDescent="0.25">
      <c r="A181" t="s">
        <v>433</v>
      </c>
      <c r="B181" t="s">
        <v>368</v>
      </c>
      <c r="C181" t="s">
        <v>572</v>
      </c>
      <c r="D181" t="s">
        <v>491</v>
      </c>
      <c r="E181" s="6">
        <v>81.804347826086953</v>
      </c>
      <c r="F181" s="6">
        <v>8.6711956521739122</v>
      </c>
      <c r="G181" s="6">
        <v>0.32608695652173914</v>
      </c>
      <c r="H181" s="6">
        <v>0.50543478260869568</v>
      </c>
      <c r="I181" s="6">
        <v>5.5652173913043477</v>
      </c>
      <c r="J181" s="6">
        <v>0</v>
      </c>
      <c r="K181" s="6">
        <v>0</v>
      </c>
      <c r="L181" s="6">
        <v>5.3702173913043474</v>
      </c>
      <c r="M181" s="6">
        <v>5.7</v>
      </c>
      <c r="N181" s="6">
        <v>2.5315217391304352</v>
      </c>
      <c r="O181" s="6">
        <f>SUM(NonNurse[[#This Row],[Qualified Social Work Staff Hours]],NonNurse[[#This Row],[Other Social Work Staff Hours]])/NonNurse[[#This Row],[MDS Census]]</f>
        <v>0.10062450172734522</v>
      </c>
      <c r="P181" s="6">
        <v>5.4782608695652177</v>
      </c>
      <c r="Q181" s="6">
        <v>7.4032608695652184</v>
      </c>
      <c r="R181" s="6">
        <f>SUM(NonNurse[[#This Row],[Qualified Activities Professional Hours]],NonNurse[[#This Row],[Other Activities Professional Hours]])/NonNurse[[#This Row],[MDS Census]]</f>
        <v>0.15746744618655331</v>
      </c>
      <c r="S181" s="6">
        <v>4.1575000000000015</v>
      </c>
      <c r="T181" s="6">
        <v>8.4571739130434764</v>
      </c>
      <c r="U181" s="6">
        <v>0</v>
      </c>
      <c r="V181" s="6">
        <f>SUM(NonNurse[[#This Row],[Occupational Therapist Hours]],NonNurse[[#This Row],[OT Assistant Hours]],NonNurse[[#This Row],[OT Aide Hours]])/NonNurse[[#This Row],[MDS Census]]</f>
        <v>0.1542054212064842</v>
      </c>
      <c r="W181" s="6">
        <v>4.5971739130434779</v>
      </c>
      <c r="X181" s="6">
        <v>4.8284782608695647</v>
      </c>
      <c r="Y181" s="6">
        <v>0</v>
      </c>
      <c r="Z181" s="6">
        <f>SUM(NonNurse[[#This Row],[Physical Therapist (PT) Hours]],NonNurse[[#This Row],[PT Assistant Hours]],NonNurse[[#This Row],[PT Aide Hours]])/NonNurse[[#This Row],[MDS Census]]</f>
        <v>0.11522189742226947</v>
      </c>
      <c r="AA181" s="6">
        <v>0</v>
      </c>
      <c r="AB181" s="6">
        <v>0</v>
      </c>
      <c r="AC181" s="6">
        <v>0</v>
      </c>
      <c r="AD181" s="6">
        <v>0</v>
      </c>
      <c r="AE181" s="6">
        <v>0</v>
      </c>
      <c r="AF181" s="6">
        <v>0</v>
      </c>
      <c r="AG181" s="6">
        <v>0</v>
      </c>
      <c r="AH181" s="1">
        <v>235653</v>
      </c>
      <c r="AI181">
        <v>5</v>
      </c>
    </row>
    <row r="182" spans="1:35" x14ac:dyDescent="0.25">
      <c r="A182" t="s">
        <v>433</v>
      </c>
      <c r="B182" t="s">
        <v>126</v>
      </c>
      <c r="C182" t="s">
        <v>655</v>
      </c>
      <c r="D182" t="s">
        <v>514</v>
      </c>
      <c r="E182" s="6">
        <v>56.771739130434781</v>
      </c>
      <c r="F182" s="6">
        <v>8.6086956521739122</v>
      </c>
      <c r="G182" s="6">
        <v>0.39130434782608697</v>
      </c>
      <c r="H182" s="6">
        <v>0.4375</v>
      </c>
      <c r="I182" s="6">
        <v>2.152173913043478</v>
      </c>
      <c r="J182" s="6">
        <v>0</v>
      </c>
      <c r="K182" s="6">
        <v>0</v>
      </c>
      <c r="L182" s="6">
        <v>1.6292391304347831</v>
      </c>
      <c r="M182" s="6">
        <v>5.7391304347826084</v>
      </c>
      <c r="N182" s="6">
        <v>0</v>
      </c>
      <c r="O182" s="6">
        <f>SUM(NonNurse[[#This Row],[Qualified Social Work Staff Hours]],NonNurse[[#This Row],[Other Social Work Staff Hours]])/NonNurse[[#This Row],[MDS Census]]</f>
        <v>0.10109132682366456</v>
      </c>
      <c r="P182" s="6">
        <v>5.535869565217391</v>
      </c>
      <c r="Q182" s="6">
        <v>5.2989130434782608</v>
      </c>
      <c r="R182" s="6">
        <f>SUM(NonNurse[[#This Row],[Qualified Activities Professional Hours]],NonNurse[[#This Row],[Other Activities Professional Hours]])/NonNurse[[#This Row],[MDS Census]]</f>
        <v>0.19084817154891823</v>
      </c>
      <c r="S182" s="6">
        <v>4.5459782608695658</v>
      </c>
      <c r="T182" s="6">
        <v>4.81054347826087</v>
      </c>
      <c r="U182" s="6">
        <v>0</v>
      </c>
      <c r="V182" s="6">
        <f>SUM(NonNurse[[#This Row],[Occupational Therapist Hours]],NonNurse[[#This Row],[OT Assistant Hours]],NonNurse[[#This Row],[OT Aide Hours]])/NonNurse[[#This Row],[MDS Census]]</f>
        <v>0.16480949645797435</v>
      </c>
      <c r="W182" s="6">
        <v>1.1471739130434784</v>
      </c>
      <c r="X182" s="6">
        <v>6.9915217391304365</v>
      </c>
      <c r="Y182" s="6">
        <v>0</v>
      </c>
      <c r="Z182" s="6">
        <f>SUM(NonNurse[[#This Row],[Physical Therapist (PT) Hours]],NonNurse[[#This Row],[PT Assistant Hours]],NonNurse[[#This Row],[PT Aide Hours]])/NonNurse[[#This Row],[MDS Census]]</f>
        <v>0.14335822324334677</v>
      </c>
      <c r="AA182" s="6">
        <v>0</v>
      </c>
      <c r="AB182" s="6">
        <v>0</v>
      </c>
      <c r="AC182" s="6">
        <v>0</v>
      </c>
      <c r="AD182" s="6">
        <v>0</v>
      </c>
      <c r="AE182" s="6">
        <v>0</v>
      </c>
      <c r="AF182" s="6">
        <v>0</v>
      </c>
      <c r="AG182" s="6">
        <v>0</v>
      </c>
      <c r="AH182" s="1">
        <v>235286</v>
      </c>
      <c r="AI182">
        <v>5</v>
      </c>
    </row>
    <row r="183" spans="1:35" x14ac:dyDescent="0.25">
      <c r="A183" t="s">
        <v>433</v>
      </c>
      <c r="B183" t="s">
        <v>303</v>
      </c>
      <c r="C183" t="s">
        <v>725</v>
      </c>
      <c r="D183" t="s">
        <v>540</v>
      </c>
      <c r="E183" s="6">
        <v>55.478260869565219</v>
      </c>
      <c r="F183" s="6">
        <v>5.3913043478260869</v>
      </c>
      <c r="G183" s="6">
        <v>1.173913043478261</v>
      </c>
      <c r="H183" s="6">
        <v>0.30434782608695654</v>
      </c>
      <c r="I183" s="6">
        <v>1.2065217391304348</v>
      </c>
      <c r="J183" s="6">
        <v>0</v>
      </c>
      <c r="K183" s="6">
        <v>0</v>
      </c>
      <c r="L183" s="6">
        <v>5.0652173913043468</v>
      </c>
      <c r="M183" s="6">
        <v>6.146739130434784</v>
      </c>
      <c r="N183" s="6">
        <v>0</v>
      </c>
      <c r="O183" s="6">
        <f>SUM(NonNurse[[#This Row],[Qualified Social Work Staff Hours]],NonNurse[[#This Row],[Other Social Work Staff Hours]])/NonNurse[[#This Row],[MDS Census]]</f>
        <v>0.11079545454545457</v>
      </c>
      <c r="P183" s="6">
        <v>6.0902173913043471</v>
      </c>
      <c r="Q183" s="6">
        <v>0</v>
      </c>
      <c r="R183" s="6">
        <f>SUM(NonNurse[[#This Row],[Qualified Activities Professional Hours]],NonNurse[[#This Row],[Other Activities Professional Hours]])/NonNurse[[#This Row],[MDS Census]]</f>
        <v>0.10977664576802507</v>
      </c>
      <c r="S183" s="6">
        <v>6.4388043478260872</v>
      </c>
      <c r="T183" s="6">
        <v>4.9768478260869555</v>
      </c>
      <c r="U183" s="6">
        <v>0</v>
      </c>
      <c r="V183" s="6">
        <f>SUM(NonNurse[[#This Row],[Occupational Therapist Hours]],NonNurse[[#This Row],[OT Assistant Hours]],NonNurse[[#This Row],[OT Aide Hours]])/NonNurse[[#This Row],[MDS Census]]</f>
        <v>0.20576802507836986</v>
      </c>
      <c r="W183" s="6">
        <v>1.8238043478260864</v>
      </c>
      <c r="X183" s="6">
        <v>10.102934782608695</v>
      </c>
      <c r="Y183" s="6">
        <v>0</v>
      </c>
      <c r="Z183" s="6">
        <f>SUM(NonNurse[[#This Row],[Physical Therapist (PT) Hours]],NonNurse[[#This Row],[PT Assistant Hours]],NonNurse[[#This Row],[PT Aide Hours]])/NonNurse[[#This Row],[MDS Census]]</f>
        <v>0.21498040752351097</v>
      </c>
      <c r="AA183" s="6">
        <v>0</v>
      </c>
      <c r="AB183" s="6">
        <v>0</v>
      </c>
      <c r="AC183" s="6">
        <v>0</v>
      </c>
      <c r="AD183" s="6">
        <v>0</v>
      </c>
      <c r="AE183" s="6">
        <v>0</v>
      </c>
      <c r="AF183" s="6">
        <v>0</v>
      </c>
      <c r="AG183" s="6">
        <v>0</v>
      </c>
      <c r="AH183" s="1">
        <v>235566</v>
      </c>
      <c r="AI183">
        <v>5</v>
      </c>
    </row>
    <row r="184" spans="1:35" x14ac:dyDescent="0.25">
      <c r="A184" t="s">
        <v>433</v>
      </c>
      <c r="B184" t="s">
        <v>21</v>
      </c>
      <c r="C184" t="s">
        <v>594</v>
      </c>
      <c r="D184" t="s">
        <v>494</v>
      </c>
      <c r="E184" s="6">
        <v>68.380434782608702</v>
      </c>
      <c r="F184" s="6">
        <v>5.4782608695652177</v>
      </c>
      <c r="G184" s="6">
        <v>1.1630434782608696</v>
      </c>
      <c r="H184" s="6">
        <v>0.45652173913043476</v>
      </c>
      <c r="I184" s="6">
        <v>1.5543478260869565</v>
      </c>
      <c r="J184" s="6">
        <v>0</v>
      </c>
      <c r="K184" s="6">
        <v>0</v>
      </c>
      <c r="L184" s="6">
        <v>2.3366304347826095</v>
      </c>
      <c r="M184" s="6">
        <v>5.7146739130434785</v>
      </c>
      <c r="N184" s="6">
        <v>0</v>
      </c>
      <c r="O184" s="6">
        <f>SUM(NonNurse[[#This Row],[Qualified Social Work Staff Hours]],NonNurse[[#This Row],[Other Social Work Staff Hours]])/NonNurse[[#This Row],[MDS Census]]</f>
        <v>8.3571769194086792E-2</v>
      </c>
      <c r="P184" s="6">
        <v>5.7969565217391326</v>
      </c>
      <c r="Q184" s="6">
        <v>7.043260869565219</v>
      </c>
      <c r="R184" s="6">
        <f>SUM(NonNurse[[#This Row],[Qualified Activities Professional Hours]],NonNurse[[#This Row],[Other Activities Professional Hours]])/NonNurse[[#This Row],[MDS Census]]</f>
        <v>0.18777618820537278</v>
      </c>
      <c r="S184" s="6">
        <v>9.1332608695652215</v>
      </c>
      <c r="T184" s="6">
        <v>4.5096739130434784</v>
      </c>
      <c r="U184" s="6">
        <v>0</v>
      </c>
      <c r="V184" s="6">
        <f>SUM(NonNurse[[#This Row],[Occupational Therapist Hours]],NonNurse[[#This Row],[OT Assistant Hours]],NonNurse[[#This Row],[OT Aide Hours]])/NonNurse[[#This Row],[MDS Census]]</f>
        <v>0.19951518041646801</v>
      </c>
      <c r="W184" s="6">
        <v>4.4491304347826084</v>
      </c>
      <c r="X184" s="6">
        <v>9.9596739130434759</v>
      </c>
      <c r="Y184" s="6">
        <v>0</v>
      </c>
      <c r="Z184" s="6">
        <f>SUM(NonNurse[[#This Row],[Physical Therapist (PT) Hours]],NonNurse[[#This Row],[PT Assistant Hours]],NonNurse[[#This Row],[PT Aide Hours]])/NonNurse[[#This Row],[MDS Census]]</f>
        <v>0.21071530758226031</v>
      </c>
      <c r="AA184" s="6">
        <v>0</v>
      </c>
      <c r="AB184" s="6">
        <v>0</v>
      </c>
      <c r="AC184" s="6">
        <v>0</v>
      </c>
      <c r="AD184" s="6">
        <v>0</v>
      </c>
      <c r="AE184" s="6">
        <v>0</v>
      </c>
      <c r="AF184" s="6">
        <v>0</v>
      </c>
      <c r="AG184" s="6">
        <v>0</v>
      </c>
      <c r="AH184" s="1">
        <v>235022</v>
      </c>
      <c r="AI184">
        <v>5</v>
      </c>
    </row>
    <row r="185" spans="1:35" x14ac:dyDescent="0.25">
      <c r="A185" t="s">
        <v>433</v>
      </c>
      <c r="B185" t="s">
        <v>123</v>
      </c>
      <c r="C185" t="s">
        <v>644</v>
      </c>
      <c r="D185" t="s">
        <v>491</v>
      </c>
      <c r="E185" s="6">
        <v>60.695652173913047</v>
      </c>
      <c r="F185" s="6">
        <v>5.5652173913043477</v>
      </c>
      <c r="G185" s="6">
        <v>0.32608695652173914</v>
      </c>
      <c r="H185" s="6">
        <v>0.35869565217391303</v>
      </c>
      <c r="I185" s="6">
        <v>5.5652173913043477</v>
      </c>
      <c r="J185" s="6">
        <v>0</v>
      </c>
      <c r="K185" s="6">
        <v>0</v>
      </c>
      <c r="L185" s="6">
        <v>4.8933695652173901</v>
      </c>
      <c r="M185" s="6">
        <v>3.4047826086956516</v>
      </c>
      <c r="N185" s="6">
        <v>5.3913043478260869</v>
      </c>
      <c r="O185" s="6">
        <f>SUM(NonNurse[[#This Row],[Qualified Social Work Staff Hours]],NonNurse[[#This Row],[Other Social Work Staff Hours]])/NonNurse[[#This Row],[MDS Census]]</f>
        <v>0.1449212034383954</v>
      </c>
      <c r="P185" s="6">
        <v>0</v>
      </c>
      <c r="Q185" s="6">
        <v>4.1565217391304348</v>
      </c>
      <c r="R185" s="6">
        <f>SUM(NonNurse[[#This Row],[Qualified Activities Professional Hours]],NonNurse[[#This Row],[Other Activities Professional Hours]])/NonNurse[[#This Row],[MDS Census]]</f>
        <v>6.8481375358166188E-2</v>
      </c>
      <c r="S185" s="6">
        <v>2.5673913043478263</v>
      </c>
      <c r="T185" s="6">
        <v>7.2314130434782609</v>
      </c>
      <c r="U185" s="6">
        <v>0</v>
      </c>
      <c r="V185" s="6">
        <f>SUM(NonNurse[[#This Row],[Occupational Therapist Hours]],NonNurse[[#This Row],[OT Assistant Hours]],NonNurse[[#This Row],[OT Aide Hours]])/NonNurse[[#This Row],[MDS Census]]</f>
        <v>0.16144161891117478</v>
      </c>
      <c r="W185" s="6">
        <v>2.0784782608695656</v>
      </c>
      <c r="X185" s="6">
        <v>4.5841304347826091</v>
      </c>
      <c r="Y185" s="6">
        <v>0</v>
      </c>
      <c r="Z185" s="6">
        <f>SUM(NonNurse[[#This Row],[Physical Therapist (PT) Hours]],NonNurse[[#This Row],[PT Assistant Hours]],NonNurse[[#This Row],[PT Aide Hours]])/NonNurse[[#This Row],[MDS Census]]</f>
        <v>0.10977077363896849</v>
      </c>
      <c r="AA185" s="6">
        <v>0</v>
      </c>
      <c r="AB185" s="6">
        <v>0</v>
      </c>
      <c r="AC185" s="6">
        <v>0</v>
      </c>
      <c r="AD185" s="6">
        <v>0</v>
      </c>
      <c r="AE185" s="6">
        <v>31.489130434782609</v>
      </c>
      <c r="AF185" s="6">
        <v>0</v>
      </c>
      <c r="AG185" s="6">
        <v>0</v>
      </c>
      <c r="AH185" s="1">
        <v>235283</v>
      </c>
      <c r="AI185">
        <v>5</v>
      </c>
    </row>
    <row r="186" spans="1:35" x14ac:dyDescent="0.25">
      <c r="A186" t="s">
        <v>433</v>
      </c>
      <c r="B186" t="s">
        <v>132</v>
      </c>
      <c r="C186" t="s">
        <v>563</v>
      </c>
      <c r="D186" t="s">
        <v>501</v>
      </c>
      <c r="E186" s="6">
        <v>60.695652173913047</v>
      </c>
      <c r="F186" s="6">
        <v>5.6521739130434785</v>
      </c>
      <c r="G186" s="6">
        <v>0.32065217391304346</v>
      </c>
      <c r="H186" s="6">
        <v>0.43478260869565216</v>
      </c>
      <c r="I186" s="6">
        <v>5.1304347826086953</v>
      </c>
      <c r="J186" s="6">
        <v>0</v>
      </c>
      <c r="K186" s="6">
        <v>0</v>
      </c>
      <c r="L186" s="6">
        <v>5.5431521739130432</v>
      </c>
      <c r="M186" s="6">
        <v>2.6956521739130435</v>
      </c>
      <c r="N186" s="6">
        <v>6.0869565217391308</v>
      </c>
      <c r="O186" s="6">
        <f>SUM(NonNurse[[#This Row],[Qualified Social Work Staff Hours]],NonNurse[[#This Row],[Other Social Work Staff Hours]])/NonNurse[[#This Row],[MDS Census]]</f>
        <v>0.14469914040114612</v>
      </c>
      <c r="P186" s="6">
        <v>5.1586956521739147</v>
      </c>
      <c r="Q186" s="6">
        <v>0</v>
      </c>
      <c r="R186" s="6">
        <f>SUM(NonNurse[[#This Row],[Qualified Activities Professional Hours]],NonNurse[[#This Row],[Other Activities Professional Hours]])/NonNurse[[#This Row],[MDS Census]]</f>
        <v>8.4992836676217792E-2</v>
      </c>
      <c r="S186" s="6">
        <v>3.8897826086956528</v>
      </c>
      <c r="T186" s="6">
        <v>4.2815217391304357</v>
      </c>
      <c r="U186" s="6">
        <v>0</v>
      </c>
      <c r="V186" s="6">
        <f>SUM(NonNurse[[#This Row],[Occupational Therapist Hours]],NonNurse[[#This Row],[OT Assistant Hours]],NonNurse[[#This Row],[OT Aide Hours]])/NonNurse[[#This Row],[MDS Census]]</f>
        <v>0.13462750716332381</v>
      </c>
      <c r="W186" s="6">
        <v>2.3466304347826088</v>
      </c>
      <c r="X186" s="6">
        <v>4.540978260869565</v>
      </c>
      <c r="Y186" s="6">
        <v>0</v>
      </c>
      <c r="Z186" s="6">
        <f>SUM(NonNurse[[#This Row],[Physical Therapist (PT) Hours]],NonNurse[[#This Row],[PT Assistant Hours]],NonNurse[[#This Row],[PT Aide Hours]])/NonNurse[[#This Row],[MDS Census]]</f>
        <v>0.11347779369627507</v>
      </c>
      <c r="AA186" s="6">
        <v>0</v>
      </c>
      <c r="AB186" s="6">
        <v>0</v>
      </c>
      <c r="AC186" s="6">
        <v>0</v>
      </c>
      <c r="AD186" s="6">
        <v>0</v>
      </c>
      <c r="AE186" s="6">
        <v>57.902173913043477</v>
      </c>
      <c r="AF186" s="6">
        <v>0</v>
      </c>
      <c r="AG186" s="6">
        <v>0</v>
      </c>
      <c r="AH186" s="1">
        <v>235293</v>
      </c>
      <c r="AI186">
        <v>5</v>
      </c>
    </row>
    <row r="187" spans="1:35" x14ac:dyDescent="0.25">
      <c r="A187" t="s">
        <v>433</v>
      </c>
      <c r="B187" t="s">
        <v>70</v>
      </c>
      <c r="C187" t="s">
        <v>628</v>
      </c>
      <c r="D187" t="s">
        <v>506</v>
      </c>
      <c r="E187" s="6">
        <v>61.565217391304351</v>
      </c>
      <c r="F187" s="6">
        <v>5.5652173913043477</v>
      </c>
      <c r="G187" s="6">
        <v>0.48369565217391303</v>
      </c>
      <c r="H187" s="6">
        <v>0.45923913043478259</v>
      </c>
      <c r="I187" s="6">
        <v>2.847826086956522</v>
      </c>
      <c r="J187" s="6">
        <v>0</v>
      </c>
      <c r="K187" s="6">
        <v>0</v>
      </c>
      <c r="L187" s="6">
        <v>2.0405434782608696</v>
      </c>
      <c r="M187" s="6">
        <v>6.1630434782608692</v>
      </c>
      <c r="N187" s="6">
        <v>6.4413043478260885</v>
      </c>
      <c r="O187" s="6">
        <f>SUM(NonNurse[[#This Row],[Qualified Social Work Staff Hours]],NonNurse[[#This Row],[Other Social Work Staff Hours]])/NonNurse[[#This Row],[MDS Census]]</f>
        <v>0.20473163841807909</v>
      </c>
      <c r="P187" s="6">
        <v>5.5652173913043477</v>
      </c>
      <c r="Q187" s="6">
        <v>5.5130434782608697</v>
      </c>
      <c r="R187" s="6">
        <f>SUM(NonNurse[[#This Row],[Qualified Activities Professional Hours]],NonNurse[[#This Row],[Other Activities Professional Hours]])/NonNurse[[#This Row],[MDS Census]]</f>
        <v>0.17994350282485874</v>
      </c>
      <c r="S187" s="6">
        <v>8.4711956521739111</v>
      </c>
      <c r="T187" s="6">
        <v>12.548260869565217</v>
      </c>
      <c r="U187" s="6">
        <v>0</v>
      </c>
      <c r="V187" s="6">
        <f>SUM(NonNurse[[#This Row],[Occupational Therapist Hours]],NonNurse[[#This Row],[OT Assistant Hours]],NonNurse[[#This Row],[OT Aide Hours]])/NonNurse[[#This Row],[MDS Census]]</f>
        <v>0.34141772598870052</v>
      </c>
      <c r="W187" s="6">
        <v>3.6559782608695648</v>
      </c>
      <c r="X187" s="6">
        <v>10.632717391304347</v>
      </c>
      <c r="Y187" s="6">
        <v>0</v>
      </c>
      <c r="Z187" s="6">
        <f>SUM(NonNurse[[#This Row],[Physical Therapist (PT) Hours]],NonNurse[[#This Row],[PT Assistant Hours]],NonNurse[[#This Row],[PT Aide Hours]])/NonNurse[[#This Row],[MDS Census]]</f>
        <v>0.23209039548022595</v>
      </c>
      <c r="AA187" s="6">
        <v>0</v>
      </c>
      <c r="AB187" s="6">
        <v>0</v>
      </c>
      <c r="AC187" s="6">
        <v>0</v>
      </c>
      <c r="AD187" s="6">
        <v>0</v>
      </c>
      <c r="AE187" s="6">
        <v>0</v>
      </c>
      <c r="AF187" s="6">
        <v>0</v>
      </c>
      <c r="AG187" s="6">
        <v>0</v>
      </c>
      <c r="AH187" s="1">
        <v>235175</v>
      </c>
      <c r="AI187">
        <v>5</v>
      </c>
    </row>
    <row r="188" spans="1:35" x14ac:dyDescent="0.25">
      <c r="A188" t="s">
        <v>433</v>
      </c>
      <c r="B188" t="s">
        <v>160</v>
      </c>
      <c r="C188" t="s">
        <v>589</v>
      </c>
      <c r="D188" t="s">
        <v>487</v>
      </c>
      <c r="E188" s="6">
        <v>69.771739130434781</v>
      </c>
      <c r="F188" s="6">
        <v>5.3913043478260869</v>
      </c>
      <c r="G188" s="6">
        <v>0.24728260869565216</v>
      </c>
      <c r="H188" s="6">
        <v>0.3641304347826087</v>
      </c>
      <c r="I188" s="6">
        <v>2.1086956521739131</v>
      </c>
      <c r="J188" s="6">
        <v>0</v>
      </c>
      <c r="K188" s="6">
        <v>0</v>
      </c>
      <c r="L188" s="6">
        <v>2.4218478260869563</v>
      </c>
      <c r="M188" s="6">
        <v>5.667934782608695</v>
      </c>
      <c r="N188" s="6">
        <v>3.8119565217391305</v>
      </c>
      <c r="O188" s="6">
        <f>SUM(NonNurse[[#This Row],[Qualified Social Work Staff Hours]],NonNurse[[#This Row],[Other Social Work Staff Hours]])/NonNurse[[#This Row],[MDS Census]]</f>
        <v>0.13587007322012773</v>
      </c>
      <c r="P188" s="6">
        <v>5.85</v>
      </c>
      <c r="Q188" s="6">
        <v>12.747826086956522</v>
      </c>
      <c r="R188" s="6">
        <f>SUM(NonNurse[[#This Row],[Qualified Activities Professional Hours]],NonNurse[[#This Row],[Other Activities Professional Hours]])/NonNurse[[#This Row],[MDS Census]]</f>
        <v>0.26655242249571587</v>
      </c>
      <c r="S188" s="6">
        <v>5.5779347826086978</v>
      </c>
      <c r="T188" s="6">
        <v>2.2589130434782612</v>
      </c>
      <c r="U188" s="6">
        <v>0</v>
      </c>
      <c r="V188" s="6">
        <f>SUM(NonNurse[[#This Row],[Occupational Therapist Hours]],NonNurse[[#This Row],[OT Assistant Hours]],NonNurse[[#This Row],[OT Aide Hours]])/NonNurse[[#This Row],[MDS Census]]</f>
        <v>0.11232123383704631</v>
      </c>
      <c r="W188" s="6">
        <v>0.94967391304347826</v>
      </c>
      <c r="X188" s="6">
        <v>9.7807608695652153</v>
      </c>
      <c r="Y188" s="6">
        <v>0</v>
      </c>
      <c r="Z188" s="6">
        <f>SUM(NonNurse[[#This Row],[Physical Therapist (PT) Hours]],NonNurse[[#This Row],[PT Assistant Hours]],NonNurse[[#This Row],[PT Aide Hours]])/NonNurse[[#This Row],[MDS Census]]</f>
        <v>0.15379342576725344</v>
      </c>
      <c r="AA188" s="6">
        <v>0</v>
      </c>
      <c r="AB188" s="6">
        <v>0</v>
      </c>
      <c r="AC188" s="6">
        <v>0</v>
      </c>
      <c r="AD188" s="6">
        <v>0</v>
      </c>
      <c r="AE188" s="6">
        <v>28.108695652173914</v>
      </c>
      <c r="AF188" s="6">
        <v>0</v>
      </c>
      <c r="AG188" s="6">
        <v>0</v>
      </c>
      <c r="AH188" s="1">
        <v>235350</v>
      </c>
      <c r="AI188">
        <v>5</v>
      </c>
    </row>
    <row r="189" spans="1:35" x14ac:dyDescent="0.25">
      <c r="A189" t="s">
        <v>433</v>
      </c>
      <c r="B189" t="s">
        <v>90</v>
      </c>
      <c r="C189" t="s">
        <v>627</v>
      </c>
      <c r="D189" t="s">
        <v>516</v>
      </c>
      <c r="E189" s="6">
        <v>84.271739130434781</v>
      </c>
      <c r="F189" s="6">
        <v>5.1304347826086953</v>
      </c>
      <c r="G189" s="6">
        <v>0.34510869565217389</v>
      </c>
      <c r="H189" s="6">
        <v>0.52173913043478259</v>
      </c>
      <c r="I189" s="6">
        <v>9.6521739130434785</v>
      </c>
      <c r="J189" s="6">
        <v>0</v>
      </c>
      <c r="K189" s="6">
        <v>0</v>
      </c>
      <c r="L189" s="6">
        <v>5.0643478260869568</v>
      </c>
      <c r="M189" s="6">
        <v>5.7391304347826084</v>
      </c>
      <c r="N189" s="6">
        <v>3.9260869565217389</v>
      </c>
      <c r="O189" s="6">
        <f>SUM(NonNurse[[#This Row],[Qualified Social Work Staff Hours]],NonNurse[[#This Row],[Other Social Work Staff Hours]])/NonNurse[[#This Row],[MDS Census]]</f>
        <v>0.11469108732103701</v>
      </c>
      <c r="P189" s="6">
        <v>5.2173913043478262</v>
      </c>
      <c r="Q189" s="6">
        <v>13.902173913043486</v>
      </c>
      <c r="R189" s="6">
        <f>SUM(NonNurse[[#This Row],[Qualified Activities Professional Hours]],NonNurse[[#This Row],[Other Activities Professional Hours]])/NonNurse[[#This Row],[MDS Census]]</f>
        <v>0.22687991745130925</v>
      </c>
      <c r="S189" s="6">
        <v>1.3039130434782604</v>
      </c>
      <c r="T189" s="6">
        <v>3.8156521739130418</v>
      </c>
      <c r="U189" s="6">
        <v>0</v>
      </c>
      <c r="V189" s="6">
        <f>SUM(NonNurse[[#This Row],[Occupational Therapist Hours]],NonNurse[[#This Row],[OT Assistant Hours]],NonNurse[[#This Row],[OT Aide Hours]])/NonNurse[[#This Row],[MDS Census]]</f>
        <v>6.0750677157229434E-2</v>
      </c>
      <c r="W189" s="6">
        <v>1.0215217391304348</v>
      </c>
      <c r="X189" s="6">
        <v>3.5746739130434766</v>
      </c>
      <c r="Y189" s="6">
        <v>0</v>
      </c>
      <c r="Z189" s="6">
        <f>SUM(NonNurse[[#This Row],[Physical Therapist (PT) Hours]],NonNurse[[#This Row],[PT Assistant Hours]],NonNurse[[#This Row],[PT Aide Hours]])/NonNurse[[#This Row],[MDS Census]]</f>
        <v>5.4540177995614579E-2</v>
      </c>
      <c r="AA189" s="6">
        <v>0</v>
      </c>
      <c r="AB189" s="6">
        <v>0</v>
      </c>
      <c r="AC189" s="6">
        <v>0</v>
      </c>
      <c r="AD189" s="6">
        <v>0</v>
      </c>
      <c r="AE189" s="6">
        <v>83.978260869565219</v>
      </c>
      <c r="AF189" s="6">
        <v>0</v>
      </c>
      <c r="AG189" s="6">
        <v>0</v>
      </c>
      <c r="AH189" s="1">
        <v>235226</v>
      </c>
      <c r="AI189">
        <v>5</v>
      </c>
    </row>
    <row r="190" spans="1:35" x14ac:dyDescent="0.25">
      <c r="A190" t="s">
        <v>433</v>
      </c>
      <c r="B190" t="s">
        <v>310</v>
      </c>
      <c r="C190" t="s">
        <v>654</v>
      </c>
      <c r="D190" t="s">
        <v>527</v>
      </c>
      <c r="E190" s="6">
        <v>34.434782608695649</v>
      </c>
      <c r="F190" s="6">
        <v>4.9565217391304346</v>
      </c>
      <c r="G190" s="6">
        <v>0.28804347826086957</v>
      </c>
      <c r="H190" s="6">
        <v>0.22010869565217392</v>
      </c>
      <c r="I190" s="6">
        <v>0.77173913043478259</v>
      </c>
      <c r="J190" s="6">
        <v>0</v>
      </c>
      <c r="K190" s="6">
        <v>0</v>
      </c>
      <c r="L190" s="6">
        <v>1.179565217391304</v>
      </c>
      <c r="M190" s="6">
        <v>5.6521739130434785</v>
      </c>
      <c r="N190" s="6">
        <v>0</v>
      </c>
      <c r="O190" s="6">
        <f>SUM(NonNurse[[#This Row],[Qualified Social Work Staff Hours]],NonNurse[[#This Row],[Other Social Work Staff Hours]])/NonNurse[[#This Row],[MDS Census]]</f>
        <v>0.16414141414141417</v>
      </c>
      <c r="P190" s="6">
        <v>0</v>
      </c>
      <c r="Q190" s="6">
        <v>5.1130434782608694</v>
      </c>
      <c r="R190" s="6">
        <f>SUM(NonNurse[[#This Row],[Qualified Activities Professional Hours]],NonNurse[[#This Row],[Other Activities Professional Hours]])/NonNurse[[#This Row],[MDS Census]]</f>
        <v>0.1484848484848485</v>
      </c>
      <c r="S190" s="6">
        <v>5.7354347826086949</v>
      </c>
      <c r="T190" s="6">
        <v>0.11826086956521738</v>
      </c>
      <c r="U190" s="6">
        <v>0</v>
      </c>
      <c r="V190" s="6">
        <f>SUM(NonNurse[[#This Row],[Occupational Therapist Hours]],NonNurse[[#This Row],[OT Assistant Hours]],NonNurse[[#This Row],[OT Aide Hours]])/NonNurse[[#This Row],[MDS Census]]</f>
        <v>0.16999368686868688</v>
      </c>
      <c r="W190" s="6">
        <v>0.91597826086956535</v>
      </c>
      <c r="X190" s="6">
        <v>4.5863043478260872</v>
      </c>
      <c r="Y190" s="6">
        <v>0</v>
      </c>
      <c r="Z190" s="6">
        <f>SUM(NonNurse[[#This Row],[Physical Therapist (PT) Hours]],NonNurse[[#This Row],[PT Assistant Hours]],NonNurse[[#This Row],[PT Aide Hours]])/NonNurse[[#This Row],[MDS Census]]</f>
        <v>0.15978851010101011</v>
      </c>
      <c r="AA190" s="6">
        <v>0</v>
      </c>
      <c r="AB190" s="6">
        <v>0</v>
      </c>
      <c r="AC190" s="6">
        <v>0</v>
      </c>
      <c r="AD190" s="6">
        <v>0</v>
      </c>
      <c r="AE190" s="6">
        <v>0</v>
      </c>
      <c r="AF190" s="6">
        <v>0</v>
      </c>
      <c r="AG190" s="6">
        <v>0</v>
      </c>
      <c r="AH190" s="1">
        <v>235583</v>
      </c>
      <c r="AI190">
        <v>5</v>
      </c>
    </row>
    <row r="191" spans="1:35" x14ac:dyDescent="0.25">
      <c r="A191" t="s">
        <v>433</v>
      </c>
      <c r="B191" t="s">
        <v>98</v>
      </c>
      <c r="C191" t="s">
        <v>617</v>
      </c>
      <c r="D191" t="s">
        <v>513</v>
      </c>
      <c r="E191" s="6">
        <v>95.989130434782609</v>
      </c>
      <c r="F191" s="6">
        <v>5.7391304347826084</v>
      </c>
      <c r="G191" s="6">
        <v>0.32608695652173914</v>
      </c>
      <c r="H191" s="6">
        <v>0.49728260869565216</v>
      </c>
      <c r="I191" s="6">
        <v>2.1739130434782608</v>
      </c>
      <c r="J191" s="6">
        <v>0</v>
      </c>
      <c r="K191" s="6">
        <v>0</v>
      </c>
      <c r="L191" s="6">
        <v>8.1370652173913065</v>
      </c>
      <c r="M191" s="6">
        <v>5.5652173913043477</v>
      </c>
      <c r="N191" s="6">
        <v>6.0568478260869565</v>
      </c>
      <c r="O191" s="6">
        <f>SUM(NonNurse[[#This Row],[Qualified Social Work Staff Hours]],NonNurse[[#This Row],[Other Social Work Staff Hours]])/NonNurse[[#This Row],[MDS Census]]</f>
        <v>0.12107688823462802</v>
      </c>
      <c r="P191" s="6">
        <v>5.1184782608695647</v>
      </c>
      <c r="Q191" s="6">
        <v>9.9057608695652206</v>
      </c>
      <c r="R191" s="6">
        <f>SUM(NonNurse[[#This Row],[Qualified Activities Professional Hours]],NonNurse[[#This Row],[Other Activities Professional Hours]])/NonNurse[[#This Row],[MDS Census]]</f>
        <v>0.15652021288642287</v>
      </c>
      <c r="S191" s="6">
        <v>10.59804347826087</v>
      </c>
      <c r="T191" s="6">
        <v>7.8704347826086964</v>
      </c>
      <c r="U191" s="6">
        <v>0</v>
      </c>
      <c r="V191" s="6">
        <f>SUM(NonNurse[[#This Row],[Occupational Therapist Hours]],NonNurse[[#This Row],[OT Assistant Hours]],NonNurse[[#This Row],[OT Aide Hours]])/NonNurse[[#This Row],[MDS Census]]</f>
        <v>0.19240176650435967</v>
      </c>
      <c r="W191" s="6">
        <v>5.8620652173913061</v>
      </c>
      <c r="X191" s="6">
        <v>14.098586956521739</v>
      </c>
      <c r="Y191" s="6">
        <v>0</v>
      </c>
      <c r="Z191" s="6">
        <f>SUM(NonNurse[[#This Row],[Physical Therapist (PT) Hours]],NonNurse[[#This Row],[PT Assistant Hours]],NonNurse[[#This Row],[PT Aide Hours]])/NonNurse[[#This Row],[MDS Census]]</f>
        <v>0.20794700486921078</v>
      </c>
      <c r="AA191" s="6">
        <v>0</v>
      </c>
      <c r="AB191" s="6">
        <v>0</v>
      </c>
      <c r="AC191" s="6">
        <v>0</v>
      </c>
      <c r="AD191" s="6">
        <v>0</v>
      </c>
      <c r="AE191" s="6">
        <v>0</v>
      </c>
      <c r="AF191" s="6">
        <v>0</v>
      </c>
      <c r="AG191" s="6">
        <v>0</v>
      </c>
      <c r="AH191" s="1">
        <v>235243</v>
      </c>
      <c r="AI191">
        <v>5</v>
      </c>
    </row>
    <row r="192" spans="1:35" x14ac:dyDescent="0.25">
      <c r="A192" t="s">
        <v>433</v>
      </c>
      <c r="B192" t="s">
        <v>202</v>
      </c>
      <c r="C192" t="s">
        <v>689</v>
      </c>
      <c r="D192" t="s">
        <v>535</v>
      </c>
      <c r="E192" s="6">
        <v>30.913043478260871</v>
      </c>
      <c r="F192" s="6">
        <v>5.5652173913043477</v>
      </c>
      <c r="G192" s="6">
        <v>0.31793478260869568</v>
      </c>
      <c r="H192" s="6">
        <v>0.25543478260869568</v>
      </c>
      <c r="I192" s="6">
        <v>0.95652173913043481</v>
      </c>
      <c r="J192" s="6">
        <v>0</v>
      </c>
      <c r="K192" s="6">
        <v>0</v>
      </c>
      <c r="L192" s="6">
        <v>1.5182608695652176</v>
      </c>
      <c r="M192" s="6">
        <v>0</v>
      </c>
      <c r="N192" s="6">
        <v>5.3043478260869561</v>
      </c>
      <c r="O192" s="6">
        <f>SUM(NonNurse[[#This Row],[Qualified Social Work Staff Hours]],NonNurse[[#This Row],[Other Social Work Staff Hours]])/NonNurse[[#This Row],[MDS Census]]</f>
        <v>0.17158931082981713</v>
      </c>
      <c r="P192" s="6">
        <v>0</v>
      </c>
      <c r="Q192" s="6">
        <v>8.9264130434782611</v>
      </c>
      <c r="R192" s="6">
        <f>SUM(NonNurse[[#This Row],[Qualified Activities Professional Hours]],NonNurse[[#This Row],[Other Activities Professional Hours]])/NonNurse[[#This Row],[MDS Census]]</f>
        <v>0.28875879043600561</v>
      </c>
      <c r="S192" s="6">
        <v>4.8536956521739123</v>
      </c>
      <c r="T192" s="6">
        <v>0</v>
      </c>
      <c r="U192" s="6">
        <v>0</v>
      </c>
      <c r="V192" s="6">
        <f>SUM(NonNurse[[#This Row],[Occupational Therapist Hours]],NonNurse[[#This Row],[OT Assistant Hours]],NonNurse[[#This Row],[OT Aide Hours]])/NonNurse[[#This Row],[MDS Census]]</f>
        <v>0.15701125175808717</v>
      </c>
      <c r="W192" s="6">
        <v>1.2285869565217391</v>
      </c>
      <c r="X192" s="6">
        <v>5.8842391304347812</v>
      </c>
      <c r="Y192" s="6">
        <v>0</v>
      </c>
      <c r="Z192" s="6">
        <f>SUM(NonNurse[[#This Row],[Physical Therapist (PT) Hours]],NonNurse[[#This Row],[PT Assistant Hours]],NonNurse[[#This Row],[PT Aide Hours]])/NonNurse[[#This Row],[MDS Census]]</f>
        <v>0.23009142053445844</v>
      </c>
      <c r="AA192" s="6">
        <v>0</v>
      </c>
      <c r="AB192" s="6">
        <v>0</v>
      </c>
      <c r="AC192" s="6">
        <v>0</v>
      </c>
      <c r="AD192" s="6">
        <v>0</v>
      </c>
      <c r="AE192" s="6">
        <v>0</v>
      </c>
      <c r="AF192" s="6">
        <v>0</v>
      </c>
      <c r="AG192" s="6">
        <v>0</v>
      </c>
      <c r="AH192" s="1">
        <v>235423</v>
      </c>
      <c r="AI192">
        <v>5</v>
      </c>
    </row>
    <row r="193" spans="1:35" x14ac:dyDescent="0.25">
      <c r="A193" t="s">
        <v>433</v>
      </c>
      <c r="B193" t="s">
        <v>354</v>
      </c>
      <c r="C193" t="s">
        <v>683</v>
      </c>
      <c r="D193" t="s">
        <v>482</v>
      </c>
      <c r="E193" s="6">
        <v>71.934782608695656</v>
      </c>
      <c r="F193" s="6">
        <v>5.3043478260869561</v>
      </c>
      <c r="G193" s="6">
        <v>0.97826086956521741</v>
      </c>
      <c r="H193" s="6">
        <v>0.42391304347826086</v>
      </c>
      <c r="I193" s="6">
        <v>2.9456521739130435</v>
      </c>
      <c r="J193" s="6">
        <v>0</v>
      </c>
      <c r="K193" s="6">
        <v>0</v>
      </c>
      <c r="L193" s="6">
        <v>4.1409782608695664</v>
      </c>
      <c r="M193" s="6">
        <v>0</v>
      </c>
      <c r="N193" s="6">
        <v>9.1195652173913064</v>
      </c>
      <c r="O193" s="6">
        <f>SUM(NonNurse[[#This Row],[Qualified Social Work Staff Hours]],NonNurse[[#This Row],[Other Social Work Staff Hours]])/NonNurse[[#This Row],[MDS Census]]</f>
        <v>0.12677546086430949</v>
      </c>
      <c r="P193" s="6">
        <v>1.9347826086956521</v>
      </c>
      <c r="Q193" s="6">
        <v>10.552173913043477</v>
      </c>
      <c r="R193" s="6">
        <f>SUM(NonNurse[[#This Row],[Qualified Activities Professional Hours]],NonNurse[[#This Row],[Other Activities Professional Hours]])/NonNurse[[#This Row],[MDS Census]]</f>
        <v>0.1735871864611665</v>
      </c>
      <c r="S193" s="6">
        <v>3.0102173913043471</v>
      </c>
      <c r="T193" s="6">
        <v>3.91891304347826</v>
      </c>
      <c r="U193" s="6">
        <v>0</v>
      </c>
      <c r="V193" s="6">
        <f>SUM(NonNurse[[#This Row],[Occupational Therapist Hours]],NonNurse[[#This Row],[OT Assistant Hours]],NonNurse[[#This Row],[OT Aide Hours]])/NonNurse[[#This Row],[MDS Census]]</f>
        <v>9.6325173768510103E-2</v>
      </c>
      <c r="W193" s="6">
        <v>3.0059782608695649</v>
      </c>
      <c r="X193" s="6">
        <v>4.315652173913044</v>
      </c>
      <c r="Y193" s="6">
        <v>0</v>
      </c>
      <c r="Z193" s="6">
        <f>SUM(NonNurse[[#This Row],[Physical Therapist (PT) Hours]],NonNurse[[#This Row],[PT Assistant Hours]],NonNurse[[#This Row],[PT Aide Hours]])/NonNurse[[#This Row],[MDS Census]]</f>
        <v>0.10178150498640072</v>
      </c>
      <c r="AA193" s="6">
        <v>0</v>
      </c>
      <c r="AB193" s="6">
        <v>0</v>
      </c>
      <c r="AC193" s="6">
        <v>0</v>
      </c>
      <c r="AD193" s="6">
        <v>0</v>
      </c>
      <c r="AE193" s="6">
        <v>0</v>
      </c>
      <c r="AF193" s="6">
        <v>0</v>
      </c>
      <c r="AG193" s="6">
        <v>0</v>
      </c>
      <c r="AH193" s="1">
        <v>235638</v>
      </c>
      <c r="AI193">
        <v>5</v>
      </c>
    </row>
    <row r="194" spans="1:35" x14ac:dyDescent="0.25">
      <c r="A194" t="s">
        <v>433</v>
      </c>
      <c r="B194" t="s">
        <v>152</v>
      </c>
      <c r="C194" t="s">
        <v>668</v>
      </c>
      <c r="D194" t="s">
        <v>476</v>
      </c>
      <c r="E194" s="6">
        <v>123.05434782608695</v>
      </c>
      <c r="F194" s="6">
        <v>5.6521739130434785</v>
      </c>
      <c r="G194" s="6">
        <v>0.3233695652173913</v>
      </c>
      <c r="H194" s="6">
        <v>0.68478260869565222</v>
      </c>
      <c r="I194" s="6">
        <v>5.4782608695652177</v>
      </c>
      <c r="J194" s="6">
        <v>0</v>
      </c>
      <c r="K194" s="6">
        <v>0</v>
      </c>
      <c r="L194" s="6">
        <v>5.2152173913043471</v>
      </c>
      <c r="M194" s="6">
        <v>2.597826086956522</v>
      </c>
      <c r="N194" s="6">
        <v>5.3097826086956523</v>
      </c>
      <c r="O194" s="6">
        <f>SUM(NonNurse[[#This Row],[Qualified Social Work Staff Hours]],NonNurse[[#This Row],[Other Social Work Staff Hours]])/NonNurse[[#This Row],[MDS Census]]</f>
        <v>6.4261107676000351E-2</v>
      </c>
      <c r="P194" s="6">
        <v>5.5652173913043477</v>
      </c>
      <c r="Q194" s="6">
        <v>16.942391304347822</v>
      </c>
      <c r="R194" s="6">
        <f>SUM(NonNurse[[#This Row],[Qualified Activities Professional Hours]],NonNurse[[#This Row],[Other Activities Professional Hours]])/NonNurse[[#This Row],[MDS Census]]</f>
        <v>0.18290787032947617</v>
      </c>
      <c r="S194" s="6">
        <v>3.1900000000000004</v>
      </c>
      <c r="T194" s="6">
        <v>10.672608695652171</v>
      </c>
      <c r="U194" s="6">
        <v>0</v>
      </c>
      <c r="V194" s="6">
        <f>SUM(NonNurse[[#This Row],[Occupational Therapist Hours]],NonNurse[[#This Row],[OT Assistant Hours]],NonNurse[[#This Row],[OT Aide Hours]])/NonNurse[[#This Row],[MDS Census]]</f>
        <v>0.11265435915555161</v>
      </c>
      <c r="W194" s="6">
        <v>3.1276086956521745</v>
      </c>
      <c r="X194" s="6">
        <v>8.9757608695652173</v>
      </c>
      <c r="Y194" s="6">
        <v>0</v>
      </c>
      <c r="Z194" s="6">
        <f>SUM(NonNurse[[#This Row],[Physical Therapist (PT) Hours]],NonNurse[[#This Row],[PT Assistant Hours]],NonNurse[[#This Row],[PT Aide Hours]])/NonNurse[[#This Row],[MDS Census]]</f>
        <v>9.8357918911756922E-2</v>
      </c>
      <c r="AA194" s="6">
        <v>0</v>
      </c>
      <c r="AB194" s="6">
        <v>0</v>
      </c>
      <c r="AC194" s="6">
        <v>0</v>
      </c>
      <c r="AD194" s="6">
        <v>0</v>
      </c>
      <c r="AE194" s="6">
        <v>0</v>
      </c>
      <c r="AF194" s="6">
        <v>0</v>
      </c>
      <c r="AG194" s="6">
        <v>0</v>
      </c>
      <c r="AH194" s="1">
        <v>235331</v>
      </c>
      <c r="AI194">
        <v>5</v>
      </c>
    </row>
    <row r="195" spans="1:35" x14ac:dyDescent="0.25">
      <c r="A195" t="s">
        <v>433</v>
      </c>
      <c r="B195" t="s">
        <v>122</v>
      </c>
      <c r="C195" t="s">
        <v>606</v>
      </c>
      <c r="D195" t="s">
        <v>504</v>
      </c>
      <c r="E195" s="6">
        <v>37.391304347826086</v>
      </c>
      <c r="F195" s="6">
        <v>4.1451086956521745</v>
      </c>
      <c r="G195" s="6">
        <v>0.30978260869565216</v>
      </c>
      <c r="H195" s="6">
        <v>0.24456521739130435</v>
      </c>
      <c r="I195" s="6">
        <v>1</v>
      </c>
      <c r="J195" s="6">
        <v>0</v>
      </c>
      <c r="K195" s="6">
        <v>0</v>
      </c>
      <c r="L195" s="6">
        <v>0.98076086956521702</v>
      </c>
      <c r="M195" s="6">
        <v>0</v>
      </c>
      <c r="N195" s="6">
        <v>0</v>
      </c>
      <c r="O195" s="6">
        <f>SUM(NonNurse[[#This Row],[Qualified Social Work Staff Hours]],NonNurse[[#This Row],[Other Social Work Staff Hours]])/NonNurse[[#This Row],[MDS Census]]</f>
        <v>0</v>
      </c>
      <c r="P195" s="6">
        <v>5.176086956521738</v>
      </c>
      <c r="Q195" s="6">
        <v>4.5585869565217392</v>
      </c>
      <c r="R195" s="6">
        <f>SUM(NonNurse[[#This Row],[Qualified Activities Professional Hours]],NonNurse[[#This Row],[Other Activities Professional Hours]])/NonNurse[[#This Row],[MDS Census]]</f>
        <v>0.26034593023255809</v>
      </c>
      <c r="S195" s="6">
        <v>1.577391304347826</v>
      </c>
      <c r="T195" s="6">
        <v>1.5565217391304347</v>
      </c>
      <c r="U195" s="6">
        <v>0</v>
      </c>
      <c r="V195" s="6">
        <f>SUM(NonNurse[[#This Row],[Occupational Therapist Hours]],NonNurse[[#This Row],[OT Assistant Hours]],NonNurse[[#This Row],[OT Aide Hours]])/NonNurse[[#This Row],[MDS Census]]</f>
        <v>8.3813953488372089E-2</v>
      </c>
      <c r="W195" s="6">
        <v>0.88423913043478286</v>
      </c>
      <c r="X195" s="6">
        <v>5.7548913043478249</v>
      </c>
      <c r="Y195" s="6">
        <v>0</v>
      </c>
      <c r="Z195" s="6">
        <f>SUM(NonNurse[[#This Row],[Physical Therapist (PT) Hours]],NonNurse[[#This Row],[PT Assistant Hours]],NonNurse[[#This Row],[PT Aide Hours]])/NonNurse[[#This Row],[MDS Census]]</f>
        <v>0.1775581395348837</v>
      </c>
      <c r="AA195" s="6">
        <v>0</v>
      </c>
      <c r="AB195" s="6">
        <v>0</v>
      </c>
      <c r="AC195" s="6">
        <v>0</v>
      </c>
      <c r="AD195" s="6">
        <v>0</v>
      </c>
      <c r="AE195" s="6">
        <v>0</v>
      </c>
      <c r="AF195" s="6">
        <v>0</v>
      </c>
      <c r="AG195" s="6">
        <v>0</v>
      </c>
      <c r="AH195" s="1">
        <v>235282</v>
      </c>
      <c r="AI195">
        <v>5</v>
      </c>
    </row>
    <row r="196" spans="1:35" x14ac:dyDescent="0.25">
      <c r="A196" t="s">
        <v>433</v>
      </c>
      <c r="B196" t="s">
        <v>125</v>
      </c>
      <c r="C196" t="s">
        <v>572</v>
      </c>
      <c r="D196" t="s">
        <v>497</v>
      </c>
      <c r="E196" s="6">
        <v>49.358695652173914</v>
      </c>
      <c r="F196" s="6">
        <v>5.7391304347826084</v>
      </c>
      <c r="G196" s="6">
        <v>0.32608695652173914</v>
      </c>
      <c r="H196" s="6">
        <v>0.3233695652173913</v>
      </c>
      <c r="I196" s="6">
        <v>3.1956521739130435</v>
      </c>
      <c r="J196" s="6">
        <v>0</v>
      </c>
      <c r="K196" s="6">
        <v>0</v>
      </c>
      <c r="L196" s="6">
        <v>2.0478260869565208</v>
      </c>
      <c r="M196" s="6">
        <v>5.5842391304347823</v>
      </c>
      <c r="N196" s="6">
        <v>0</v>
      </c>
      <c r="O196" s="6">
        <f>SUM(NonNurse[[#This Row],[Qualified Social Work Staff Hours]],NonNurse[[#This Row],[Other Social Work Staff Hours]])/NonNurse[[#This Row],[MDS Census]]</f>
        <v>0.11313587315569257</v>
      </c>
      <c r="P196" s="6">
        <v>4.1489130434782622</v>
      </c>
      <c r="Q196" s="6">
        <v>4.3521739130434778</v>
      </c>
      <c r="R196" s="6">
        <f>SUM(NonNurse[[#This Row],[Qualified Activities Professional Hours]],NonNurse[[#This Row],[Other Activities Professional Hours]])/NonNurse[[#This Row],[MDS Census]]</f>
        <v>0.17223078617044704</v>
      </c>
      <c r="S196" s="6">
        <v>2.5929347826086953</v>
      </c>
      <c r="T196" s="6">
        <v>7.16608695652174</v>
      </c>
      <c r="U196" s="6">
        <v>0</v>
      </c>
      <c r="V196" s="6">
        <f>SUM(NonNurse[[#This Row],[Occupational Therapist Hours]],NonNurse[[#This Row],[OT Assistant Hours]],NonNurse[[#This Row],[OT Aide Hours]])/NonNurse[[#This Row],[MDS Census]]</f>
        <v>0.19771636203479412</v>
      </c>
      <c r="W196" s="6">
        <v>1.0639130434782609</v>
      </c>
      <c r="X196" s="6">
        <v>4.0905434782608703</v>
      </c>
      <c r="Y196" s="6">
        <v>0</v>
      </c>
      <c r="Z196" s="6">
        <f>SUM(NonNurse[[#This Row],[Physical Therapist (PT) Hours]],NonNurse[[#This Row],[PT Assistant Hours]],NonNurse[[#This Row],[PT Aide Hours]])/NonNurse[[#This Row],[MDS Census]]</f>
        <v>0.10442853996916981</v>
      </c>
      <c r="AA196" s="6">
        <v>0</v>
      </c>
      <c r="AB196" s="6">
        <v>0</v>
      </c>
      <c r="AC196" s="6">
        <v>0</v>
      </c>
      <c r="AD196" s="6">
        <v>0</v>
      </c>
      <c r="AE196" s="6">
        <v>0</v>
      </c>
      <c r="AF196" s="6">
        <v>0</v>
      </c>
      <c r="AG196" s="6">
        <v>0</v>
      </c>
      <c r="AH196" s="1">
        <v>235285</v>
      </c>
      <c r="AI196">
        <v>5</v>
      </c>
    </row>
    <row r="197" spans="1:35" x14ac:dyDescent="0.25">
      <c r="A197" t="s">
        <v>433</v>
      </c>
      <c r="B197" t="s">
        <v>83</v>
      </c>
      <c r="C197" t="s">
        <v>638</v>
      </c>
      <c r="D197" t="s">
        <v>523</v>
      </c>
      <c r="E197" s="6">
        <v>63.260869565217391</v>
      </c>
      <c r="F197" s="6">
        <v>5.4782608695652177</v>
      </c>
      <c r="G197" s="6">
        <v>0.65217391304347827</v>
      </c>
      <c r="H197" s="6">
        <v>0.52717391304347827</v>
      </c>
      <c r="I197" s="6">
        <v>5.2173913043478262</v>
      </c>
      <c r="J197" s="6">
        <v>0</v>
      </c>
      <c r="K197" s="6">
        <v>0</v>
      </c>
      <c r="L197" s="6">
        <v>2.1522826086956517</v>
      </c>
      <c r="M197" s="6">
        <v>3.5695652173913039</v>
      </c>
      <c r="N197" s="6">
        <v>0</v>
      </c>
      <c r="O197" s="6">
        <f>SUM(NonNurse[[#This Row],[Qualified Social Work Staff Hours]],NonNurse[[#This Row],[Other Social Work Staff Hours]])/NonNurse[[#This Row],[MDS Census]]</f>
        <v>5.6426116838487965E-2</v>
      </c>
      <c r="P197" s="6">
        <v>5.3271739130434792</v>
      </c>
      <c r="Q197" s="6">
        <v>17.640217391304351</v>
      </c>
      <c r="R197" s="6">
        <f>SUM(NonNurse[[#This Row],[Qualified Activities Professional Hours]],NonNurse[[#This Row],[Other Activities Professional Hours]])/NonNurse[[#This Row],[MDS Census]]</f>
        <v>0.3630584192439863</v>
      </c>
      <c r="S197" s="6">
        <v>5.9866304347826098</v>
      </c>
      <c r="T197" s="6">
        <v>5.1743478260869571</v>
      </c>
      <c r="U197" s="6">
        <v>0</v>
      </c>
      <c r="V197" s="6">
        <f>SUM(NonNurse[[#This Row],[Occupational Therapist Hours]],NonNurse[[#This Row],[OT Assistant Hours]],NonNurse[[#This Row],[OT Aide Hours]])/NonNurse[[#This Row],[MDS Census]]</f>
        <v>0.17642783505154641</v>
      </c>
      <c r="W197" s="6">
        <v>3.6320652173913039</v>
      </c>
      <c r="X197" s="6">
        <v>5.8078260869565215</v>
      </c>
      <c r="Y197" s="6">
        <v>0</v>
      </c>
      <c r="Z197" s="6">
        <f>SUM(NonNurse[[#This Row],[Physical Therapist (PT) Hours]],NonNurse[[#This Row],[PT Assistant Hours]],NonNurse[[#This Row],[PT Aide Hours]])/NonNurse[[#This Row],[MDS Census]]</f>
        <v>0.14922164948453606</v>
      </c>
      <c r="AA197" s="6">
        <v>0</v>
      </c>
      <c r="AB197" s="6">
        <v>0</v>
      </c>
      <c r="AC197" s="6">
        <v>0</v>
      </c>
      <c r="AD197" s="6">
        <v>0</v>
      </c>
      <c r="AE197" s="6">
        <v>0</v>
      </c>
      <c r="AF197" s="6">
        <v>0</v>
      </c>
      <c r="AG197" s="6">
        <v>0</v>
      </c>
      <c r="AH197" s="1">
        <v>235209</v>
      </c>
      <c r="AI197">
        <v>5</v>
      </c>
    </row>
    <row r="198" spans="1:35" x14ac:dyDescent="0.25">
      <c r="A198" t="s">
        <v>433</v>
      </c>
      <c r="B198" t="s">
        <v>151</v>
      </c>
      <c r="C198" t="s">
        <v>668</v>
      </c>
      <c r="D198" t="s">
        <v>476</v>
      </c>
      <c r="E198" s="6">
        <v>74.630434782608702</v>
      </c>
      <c r="F198" s="6">
        <v>11.217391304347826</v>
      </c>
      <c r="G198" s="6">
        <v>0.36956521739130432</v>
      </c>
      <c r="H198" s="6">
        <v>0.43478260869565216</v>
      </c>
      <c r="I198" s="6">
        <v>3.6739130434782608</v>
      </c>
      <c r="J198" s="6">
        <v>0</v>
      </c>
      <c r="K198" s="6">
        <v>0</v>
      </c>
      <c r="L198" s="6">
        <v>5.3563043478260877</v>
      </c>
      <c r="M198" s="6">
        <v>5.3043478260869561</v>
      </c>
      <c r="N198" s="6">
        <v>11.217391304347826</v>
      </c>
      <c r="O198" s="6">
        <f>SUM(NonNurse[[#This Row],[Qualified Social Work Staff Hours]],NonNurse[[#This Row],[Other Social Work Staff Hours]])/NonNurse[[#This Row],[MDS Census]]</f>
        <v>0.22138071657442465</v>
      </c>
      <c r="P198" s="6">
        <v>5.3913043478260869</v>
      </c>
      <c r="Q198" s="6">
        <v>8.6554347826086993</v>
      </c>
      <c r="R198" s="6">
        <f>SUM(NonNurse[[#This Row],[Qualified Activities Professional Hours]],NonNurse[[#This Row],[Other Activities Professional Hours]])/NonNurse[[#This Row],[MDS Census]]</f>
        <v>0.18821730265074282</v>
      </c>
      <c r="S198" s="6">
        <v>4.7523913043478245</v>
      </c>
      <c r="T198" s="6">
        <v>5.3939130434782614</v>
      </c>
      <c r="U198" s="6">
        <v>0</v>
      </c>
      <c r="V198" s="6">
        <f>SUM(NonNurse[[#This Row],[Occupational Therapist Hours]],NonNurse[[#This Row],[OT Assistant Hours]],NonNurse[[#This Row],[OT Aide Hours]])/NonNurse[[#This Row],[MDS Census]]</f>
        <v>0.1359539761141858</v>
      </c>
      <c r="W198" s="6">
        <v>2.3744565217391305</v>
      </c>
      <c r="X198" s="6">
        <v>6.2977173913043476</v>
      </c>
      <c r="Y198" s="6">
        <v>0</v>
      </c>
      <c r="Z198" s="6">
        <f>SUM(NonNurse[[#This Row],[Physical Therapist (PT) Hours]],NonNurse[[#This Row],[PT Assistant Hours]],NonNurse[[#This Row],[PT Aide Hours]])/NonNurse[[#This Row],[MDS Census]]</f>
        <v>0.11620157296824933</v>
      </c>
      <c r="AA198" s="6">
        <v>0</v>
      </c>
      <c r="AB198" s="6">
        <v>0</v>
      </c>
      <c r="AC198" s="6">
        <v>0</v>
      </c>
      <c r="AD198" s="6">
        <v>0</v>
      </c>
      <c r="AE198" s="6">
        <v>42.413043478260867</v>
      </c>
      <c r="AF198" s="6">
        <v>0</v>
      </c>
      <c r="AG198" s="6">
        <v>0</v>
      </c>
      <c r="AH198" s="1">
        <v>235330</v>
      </c>
      <c r="AI198">
        <v>5</v>
      </c>
    </row>
    <row r="199" spans="1:35" x14ac:dyDescent="0.25">
      <c r="A199" t="s">
        <v>433</v>
      </c>
      <c r="B199" t="s">
        <v>167</v>
      </c>
      <c r="C199" t="s">
        <v>615</v>
      </c>
      <c r="D199" t="s">
        <v>477</v>
      </c>
      <c r="E199" s="6">
        <v>62.271739130434781</v>
      </c>
      <c r="F199" s="6">
        <v>9.5652173913043477</v>
      </c>
      <c r="G199" s="6">
        <v>0.32608695652173914</v>
      </c>
      <c r="H199" s="6">
        <v>0.45380434782608697</v>
      </c>
      <c r="I199" s="6">
        <v>4.1739130434782608</v>
      </c>
      <c r="J199" s="6">
        <v>0</v>
      </c>
      <c r="K199" s="6">
        <v>0</v>
      </c>
      <c r="L199" s="6">
        <v>4.7564130434782603</v>
      </c>
      <c r="M199" s="6">
        <v>4.8505434782608692</v>
      </c>
      <c r="N199" s="6">
        <v>0.24891304347826085</v>
      </c>
      <c r="O199" s="6">
        <f>SUM(NonNurse[[#This Row],[Qualified Social Work Staff Hours]],NonNurse[[#This Row],[Other Social Work Staff Hours]])/NonNurse[[#This Row],[MDS Census]]</f>
        <v>8.1890382265665904E-2</v>
      </c>
      <c r="P199" s="6">
        <v>4.8141304347826077</v>
      </c>
      <c r="Q199" s="6">
        <v>7.6934782608695649</v>
      </c>
      <c r="R199" s="6">
        <f>SUM(NonNurse[[#This Row],[Qualified Activities Professional Hours]],NonNurse[[#This Row],[Other Activities Professional Hours]])/NonNurse[[#This Row],[MDS Census]]</f>
        <v>0.2008552976086577</v>
      </c>
      <c r="S199" s="6">
        <v>3.8683695652173906</v>
      </c>
      <c r="T199" s="6">
        <v>3.2067391304347823</v>
      </c>
      <c r="U199" s="6">
        <v>0</v>
      </c>
      <c r="V199" s="6">
        <f>SUM(NonNurse[[#This Row],[Occupational Therapist Hours]],NonNurse[[#This Row],[OT Assistant Hours]],NonNurse[[#This Row],[OT Aide Hours]])/NonNurse[[#This Row],[MDS Census]]</f>
        <v>0.11361668703089542</v>
      </c>
      <c r="W199" s="6">
        <v>3.9850000000000008</v>
      </c>
      <c r="X199" s="6">
        <v>5.7391304347826084</v>
      </c>
      <c r="Y199" s="6">
        <v>0</v>
      </c>
      <c r="Z199" s="6">
        <f>SUM(NonNurse[[#This Row],[Physical Therapist (PT) Hours]],NonNurse[[#This Row],[PT Assistant Hours]],NonNurse[[#This Row],[PT Aide Hours]])/NonNurse[[#This Row],[MDS Census]]</f>
        <v>0.15615639727701169</v>
      </c>
      <c r="AA199" s="6">
        <v>0</v>
      </c>
      <c r="AB199" s="6">
        <v>0</v>
      </c>
      <c r="AC199" s="6">
        <v>0</v>
      </c>
      <c r="AD199" s="6">
        <v>0</v>
      </c>
      <c r="AE199" s="6">
        <v>0</v>
      </c>
      <c r="AF199" s="6">
        <v>0</v>
      </c>
      <c r="AG199" s="6">
        <v>0</v>
      </c>
      <c r="AH199" s="1">
        <v>235358</v>
      </c>
      <c r="AI199">
        <v>5</v>
      </c>
    </row>
    <row r="200" spans="1:35" x14ac:dyDescent="0.25">
      <c r="A200" t="s">
        <v>433</v>
      </c>
      <c r="B200" t="s">
        <v>252</v>
      </c>
      <c r="C200" t="s">
        <v>548</v>
      </c>
      <c r="D200" t="s">
        <v>462</v>
      </c>
      <c r="E200" s="6">
        <v>65.445652173913047</v>
      </c>
      <c r="F200" s="6">
        <v>5.5951086956521738</v>
      </c>
      <c r="G200" s="6">
        <v>0.25815217391304346</v>
      </c>
      <c r="H200" s="6">
        <v>0.44565217391304346</v>
      </c>
      <c r="I200" s="6">
        <v>2.347826086956522</v>
      </c>
      <c r="J200" s="6">
        <v>0</v>
      </c>
      <c r="K200" s="6">
        <v>0</v>
      </c>
      <c r="L200" s="6">
        <v>0.71532608695652178</v>
      </c>
      <c r="M200" s="6">
        <v>4.4347826086956523</v>
      </c>
      <c r="N200" s="6">
        <v>0</v>
      </c>
      <c r="O200" s="6">
        <f>SUM(NonNurse[[#This Row],[Qualified Social Work Staff Hours]],NonNurse[[#This Row],[Other Social Work Staff Hours]])/NonNurse[[#This Row],[MDS Census]]</f>
        <v>6.7762830094668658E-2</v>
      </c>
      <c r="P200" s="6">
        <v>4.9554347826086955</v>
      </c>
      <c r="Q200" s="6">
        <v>11.81086956521739</v>
      </c>
      <c r="R200" s="6">
        <f>SUM(NonNurse[[#This Row],[Qualified Activities Professional Hours]],NonNurse[[#This Row],[Other Activities Professional Hours]])/NonNurse[[#This Row],[MDS Census]]</f>
        <v>0.25618667995349609</v>
      </c>
      <c r="S200" s="6">
        <v>4.0966304347826092</v>
      </c>
      <c r="T200" s="6">
        <v>6.0621739130434777</v>
      </c>
      <c r="U200" s="6">
        <v>0</v>
      </c>
      <c r="V200" s="6">
        <f>SUM(NonNurse[[#This Row],[Occupational Therapist Hours]],NonNurse[[#This Row],[OT Assistant Hours]],NonNurse[[#This Row],[OT Aide Hours]])/NonNurse[[#This Row],[MDS Census]]</f>
        <v>0.15522504567347617</v>
      </c>
      <c r="W200" s="6">
        <v>4.4238043478260867</v>
      </c>
      <c r="X200" s="6">
        <v>6.7618478260869557</v>
      </c>
      <c r="Y200" s="6">
        <v>0</v>
      </c>
      <c r="Z200" s="6">
        <f>SUM(NonNurse[[#This Row],[Physical Therapist (PT) Hours]],NonNurse[[#This Row],[PT Assistant Hours]],NonNurse[[#This Row],[PT Aide Hours]])/NonNurse[[#This Row],[MDS Census]]</f>
        <v>0.17091513037701375</v>
      </c>
      <c r="AA200" s="6">
        <v>0</v>
      </c>
      <c r="AB200" s="6">
        <v>0</v>
      </c>
      <c r="AC200" s="6">
        <v>0</v>
      </c>
      <c r="AD200" s="6">
        <v>0</v>
      </c>
      <c r="AE200" s="6">
        <v>0</v>
      </c>
      <c r="AF200" s="6">
        <v>0</v>
      </c>
      <c r="AG200" s="6">
        <v>0</v>
      </c>
      <c r="AH200" s="1">
        <v>235495</v>
      </c>
      <c r="AI200">
        <v>5</v>
      </c>
    </row>
    <row r="201" spans="1:35" x14ac:dyDescent="0.25">
      <c r="A201" t="s">
        <v>433</v>
      </c>
      <c r="B201" t="s">
        <v>124</v>
      </c>
      <c r="C201" t="s">
        <v>646</v>
      </c>
      <c r="D201" t="s">
        <v>525</v>
      </c>
      <c r="E201" s="6">
        <v>57.032608695652172</v>
      </c>
      <c r="F201" s="6">
        <v>5.2173913043478262</v>
      </c>
      <c r="G201" s="6">
        <v>1.0869565217391304</v>
      </c>
      <c r="H201" s="6">
        <v>0.35597826086956524</v>
      </c>
      <c r="I201" s="6">
        <v>2.8695652173913042</v>
      </c>
      <c r="J201" s="6">
        <v>0</v>
      </c>
      <c r="K201" s="6">
        <v>0</v>
      </c>
      <c r="L201" s="6">
        <v>4.4204347826086954</v>
      </c>
      <c r="M201" s="6">
        <v>5.3913043478260869</v>
      </c>
      <c r="N201" s="6">
        <v>0</v>
      </c>
      <c r="O201" s="6">
        <f>SUM(NonNurse[[#This Row],[Qualified Social Work Staff Hours]],NonNurse[[#This Row],[Other Social Work Staff Hours]])/NonNurse[[#This Row],[MDS Census]]</f>
        <v>9.4530207737754904E-2</v>
      </c>
      <c r="P201" s="6">
        <v>4.8826086956521735</v>
      </c>
      <c r="Q201" s="6">
        <v>8.3392391304347822</v>
      </c>
      <c r="R201" s="6">
        <f>SUM(NonNurse[[#This Row],[Qualified Activities Professional Hours]],NonNurse[[#This Row],[Other Activities Professional Hours]])/NonNurse[[#This Row],[MDS Census]]</f>
        <v>0.23182961692395654</v>
      </c>
      <c r="S201" s="6">
        <v>6.9464130434782598</v>
      </c>
      <c r="T201" s="6">
        <v>4.1528260869565203</v>
      </c>
      <c r="U201" s="6">
        <v>0</v>
      </c>
      <c r="V201" s="6">
        <f>SUM(NonNurse[[#This Row],[Occupational Therapist Hours]],NonNurse[[#This Row],[OT Assistant Hours]],NonNurse[[#This Row],[OT Aide Hours]])/NonNurse[[#This Row],[MDS Census]]</f>
        <v>0.19461215932914042</v>
      </c>
      <c r="W201" s="6">
        <v>5.5506521739130443</v>
      </c>
      <c r="X201" s="6">
        <v>7.5844565217391287</v>
      </c>
      <c r="Y201" s="6">
        <v>0</v>
      </c>
      <c r="Z201" s="6">
        <f>SUM(NonNurse[[#This Row],[Physical Therapist (PT) Hours]],NonNurse[[#This Row],[PT Assistant Hours]],NonNurse[[#This Row],[PT Aide Hours]])/NonNurse[[#This Row],[MDS Census]]</f>
        <v>0.23030874785591765</v>
      </c>
      <c r="AA201" s="6">
        <v>0</v>
      </c>
      <c r="AB201" s="6">
        <v>0</v>
      </c>
      <c r="AC201" s="6">
        <v>0</v>
      </c>
      <c r="AD201" s="6">
        <v>0</v>
      </c>
      <c r="AE201" s="6">
        <v>0</v>
      </c>
      <c r="AF201" s="6">
        <v>0</v>
      </c>
      <c r="AG201" s="6">
        <v>0</v>
      </c>
      <c r="AH201" s="1">
        <v>235284</v>
      </c>
      <c r="AI201">
        <v>5</v>
      </c>
    </row>
    <row r="202" spans="1:35" x14ac:dyDescent="0.25">
      <c r="A202" t="s">
        <v>433</v>
      </c>
      <c r="B202" t="s">
        <v>365</v>
      </c>
      <c r="C202" t="s">
        <v>561</v>
      </c>
      <c r="D202" t="s">
        <v>501</v>
      </c>
      <c r="E202" s="6">
        <v>84.195652173913047</v>
      </c>
      <c r="F202" s="6">
        <v>5.6576086956521738</v>
      </c>
      <c r="G202" s="6">
        <v>0.34782608695652173</v>
      </c>
      <c r="H202" s="6">
        <v>0.51086956521739135</v>
      </c>
      <c r="I202" s="6">
        <v>5.0108695652173916</v>
      </c>
      <c r="J202" s="6">
        <v>0</v>
      </c>
      <c r="K202" s="6">
        <v>0</v>
      </c>
      <c r="L202" s="6">
        <v>3.5152173913043483</v>
      </c>
      <c r="M202" s="6">
        <v>5.5652173913043477</v>
      </c>
      <c r="N202" s="6">
        <v>5.0097826086956516</v>
      </c>
      <c r="O202" s="6">
        <f>SUM(NonNurse[[#This Row],[Qualified Social Work Staff Hours]],NonNurse[[#This Row],[Other Social Work Staff Hours]])/NonNurse[[#This Row],[MDS Census]]</f>
        <v>0.12560030983733539</v>
      </c>
      <c r="P202" s="6">
        <v>5.3913043478260869</v>
      </c>
      <c r="Q202" s="6">
        <v>6.6718478260869594</v>
      </c>
      <c r="R202" s="6">
        <f>SUM(NonNurse[[#This Row],[Qualified Activities Professional Hours]],NonNurse[[#This Row],[Other Activities Professional Hours]])/NonNurse[[#This Row],[MDS Census]]</f>
        <v>0.14327523883294607</v>
      </c>
      <c r="S202" s="6">
        <v>3.7172826086956512</v>
      </c>
      <c r="T202" s="6">
        <v>10.307934782608697</v>
      </c>
      <c r="U202" s="6">
        <v>0</v>
      </c>
      <c r="V202" s="6">
        <f>SUM(NonNurse[[#This Row],[Occupational Therapist Hours]],NonNurse[[#This Row],[OT Assistant Hours]],NonNurse[[#This Row],[OT Aide Hours]])/NonNurse[[#This Row],[MDS Census]]</f>
        <v>0.16657887942163699</v>
      </c>
      <c r="W202" s="6">
        <v>5.4732608695652196</v>
      </c>
      <c r="X202" s="6">
        <v>16.153152173913039</v>
      </c>
      <c r="Y202" s="6">
        <v>0</v>
      </c>
      <c r="Z202" s="6">
        <f>SUM(NonNurse[[#This Row],[Physical Therapist (PT) Hours]],NonNurse[[#This Row],[PT Assistant Hours]],NonNurse[[#This Row],[PT Aide Hours]])/NonNurse[[#This Row],[MDS Census]]</f>
        <v>0.25685902401239347</v>
      </c>
      <c r="AA202" s="6">
        <v>0</v>
      </c>
      <c r="AB202" s="6">
        <v>0</v>
      </c>
      <c r="AC202" s="6">
        <v>0</v>
      </c>
      <c r="AD202" s="6">
        <v>0</v>
      </c>
      <c r="AE202" s="6">
        <v>0</v>
      </c>
      <c r="AF202" s="6">
        <v>0</v>
      </c>
      <c r="AG202" s="6">
        <v>0</v>
      </c>
      <c r="AH202" s="1">
        <v>235650</v>
      </c>
      <c r="AI202">
        <v>5</v>
      </c>
    </row>
    <row r="203" spans="1:35" x14ac:dyDescent="0.25">
      <c r="A203" t="s">
        <v>433</v>
      </c>
      <c r="B203" t="s">
        <v>301</v>
      </c>
      <c r="C203" t="s">
        <v>566</v>
      </c>
      <c r="D203" t="s">
        <v>465</v>
      </c>
      <c r="E203" s="6">
        <v>92.380434782608702</v>
      </c>
      <c r="F203" s="6">
        <v>5.0434782608695654</v>
      </c>
      <c r="G203" s="6">
        <v>0.32608695652173914</v>
      </c>
      <c r="H203" s="6">
        <v>0.51630434782608692</v>
      </c>
      <c r="I203" s="6">
        <v>5.3152173913043477</v>
      </c>
      <c r="J203" s="6">
        <v>0</v>
      </c>
      <c r="K203" s="6">
        <v>0</v>
      </c>
      <c r="L203" s="6">
        <v>4.1150000000000011</v>
      </c>
      <c r="M203" s="6">
        <v>10.239130434782609</v>
      </c>
      <c r="N203" s="6">
        <v>0</v>
      </c>
      <c r="O203" s="6">
        <f>SUM(NonNurse[[#This Row],[Qualified Social Work Staff Hours]],NonNurse[[#This Row],[Other Social Work Staff Hours]])/NonNurse[[#This Row],[MDS Census]]</f>
        <v>0.1108365690081186</v>
      </c>
      <c r="P203" s="6">
        <v>5.6358695652173916</v>
      </c>
      <c r="Q203" s="6">
        <v>17.282608695652176</v>
      </c>
      <c r="R203" s="6">
        <f>SUM(NonNurse[[#This Row],[Qualified Activities Professional Hours]],NonNurse[[#This Row],[Other Activities Professional Hours]])/NonNurse[[#This Row],[MDS Census]]</f>
        <v>0.24808801035415931</v>
      </c>
      <c r="S203" s="6">
        <v>3.9121739130434783</v>
      </c>
      <c r="T203" s="6">
        <v>14.047391304347824</v>
      </c>
      <c r="U203" s="6">
        <v>0</v>
      </c>
      <c r="V203" s="6">
        <f>SUM(NonNurse[[#This Row],[Occupational Therapist Hours]],NonNurse[[#This Row],[OT Assistant Hours]],NonNurse[[#This Row],[OT Aide Hours]])/NonNurse[[#This Row],[MDS Census]]</f>
        <v>0.19440875397105536</v>
      </c>
      <c r="W203" s="6">
        <v>3.8584782608695649</v>
      </c>
      <c r="X203" s="6">
        <v>11.736304347826087</v>
      </c>
      <c r="Y203" s="6">
        <v>0</v>
      </c>
      <c r="Z203" s="6">
        <f>SUM(NonNurse[[#This Row],[Physical Therapist (PT) Hours]],NonNurse[[#This Row],[PT Assistant Hours]],NonNurse[[#This Row],[PT Aide Hours]])/NonNurse[[#This Row],[MDS Census]]</f>
        <v>0.16881044828803388</v>
      </c>
      <c r="AA203" s="6">
        <v>0</v>
      </c>
      <c r="AB203" s="6">
        <v>0</v>
      </c>
      <c r="AC203" s="6">
        <v>0</v>
      </c>
      <c r="AD203" s="6">
        <v>0</v>
      </c>
      <c r="AE203" s="6">
        <v>0</v>
      </c>
      <c r="AF203" s="6">
        <v>0</v>
      </c>
      <c r="AG203" s="6">
        <v>0</v>
      </c>
      <c r="AH203" s="1">
        <v>235563</v>
      </c>
      <c r="AI203">
        <v>5</v>
      </c>
    </row>
    <row r="204" spans="1:35" x14ac:dyDescent="0.25">
      <c r="A204" t="s">
        <v>433</v>
      </c>
      <c r="B204" t="s">
        <v>325</v>
      </c>
      <c r="C204" t="s">
        <v>552</v>
      </c>
      <c r="D204" t="s">
        <v>516</v>
      </c>
      <c r="E204" s="6">
        <v>70.945652173913047</v>
      </c>
      <c r="F204" s="6">
        <v>8.3478260869565215</v>
      </c>
      <c r="G204" s="6">
        <v>0.63043478260869568</v>
      </c>
      <c r="H204" s="6">
        <v>0.45108695652173914</v>
      </c>
      <c r="I204" s="6">
        <v>5.7391304347826084</v>
      </c>
      <c r="J204" s="6">
        <v>0</v>
      </c>
      <c r="K204" s="6">
        <v>0</v>
      </c>
      <c r="L204" s="6">
        <v>3.9871739130434771</v>
      </c>
      <c r="M204" s="6">
        <v>1.7038043478260869</v>
      </c>
      <c r="N204" s="6">
        <v>2.4701086956521738</v>
      </c>
      <c r="O204" s="6">
        <f>SUM(NonNurse[[#This Row],[Qualified Social Work Staff Hours]],NonNurse[[#This Row],[Other Social Work Staff Hours]])/NonNurse[[#This Row],[MDS Census]]</f>
        <v>5.8832541749655271E-2</v>
      </c>
      <c r="P204" s="6">
        <v>5.1304347826086953</v>
      </c>
      <c r="Q204" s="6">
        <v>12.139130434782613</v>
      </c>
      <c r="R204" s="6">
        <f>SUM(NonNurse[[#This Row],[Qualified Activities Professional Hours]],NonNurse[[#This Row],[Other Activities Professional Hours]])/NonNurse[[#This Row],[MDS Census]]</f>
        <v>0.24341964148919878</v>
      </c>
      <c r="S204" s="6">
        <v>5.2240217391304364</v>
      </c>
      <c r="T204" s="6">
        <v>4.4954347826086964</v>
      </c>
      <c r="U204" s="6">
        <v>0</v>
      </c>
      <c r="V204" s="6">
        <f>SUM(NonNurse[[#This Row],[Occupational Therapist Hours]],NonNurse[[#This Row],[OT Assistant Hours]],NonNurse[[#This Row],[OT Aide Hours]])/NonNurse[[#This Row],[MDS Census]]</f>
        <v>0.13699862111230277</v>
      </c>
      <c r="W204" s="6">
        <v>5.5759782608695652</v>
      </c>
      <c r="X204" s="6">
        <v>10.526847826086955</v>
      </c>
      <c r="Y204" s="6">
        <v>0</v>
      </c>
      <c r="Z204" s="6">
        <f>SUM(NonNurse[[#This Row],[Physical Therapist (PT) Hours]],NonNurse[[#This Row],[PT Assistant Hours]],NonNurse[[#This Row],[PT Aide Hours]])/NonNurse[[#This Row],[MDS Census]]</f>
        <v>0.22697410755324032</v>
      </c>
      <c r="AA204" s="6">
        <v>0</v>
      </c>
      <c r="AB204" s="6">
        <v>0</v>
      </c>
      <c r="AC204" s="6">
        <v>0</v>
      </c>
      <c r="AD204" s="6">
        <v>0</v>
      </c>
      <c r="AE204" s="6">
        <v>0</v>
      </c>
      <c r="AF204" s="6">
        <v>0</v>
      </c>
      <c r="AG204" s="6">
        <v>0</v>
      </c>
      <c r="AH204" s="1">
        <v>235600</v>
      </c>
      <c r="AI204">
        <v>5</v>
      </c>
    </row>
    <row r="205" spans="1:35" x14ac:dyDescent="0.25">
      <c r="A205" t="s">
        <v>433</v>
      </c>
      <c r="B205" t="s">
        <v>249</v>
      </c>
      <c r="C205" t="s">
        <v>571</v>
      </c>
      <c r="D205" t="s">
        <v>502</v>
      </c>
      <c r="E205" s="6">
        <v>66.043478260869563</v>
      </c>
      <c r="F205" s="6">
        <v>5.7391304347826084</v>
      </c>
      <c r="G205" s="6">
        <v>1.2173913043478262</v>
      </c>
      <c r="H205" s="6">
        <v>0.44293478260869568</v>
      </c>
      <c r="I205" s="6">
        <v>0.70652173913043481</v>
      </c>
      <c r="J205" s="6">
        <v>0</v>
      </c>
      <c r="K205" s="6">
        <v>0</v>
      </c>
      <c r="L205" s="6">
        <v>1.3710869565217392</v>
      </c>
      <c r="M205" s="6">
        <v>5.3804347826086953</v>
      </c>
      <c r="N205" s="6">
        <v>0</v>
      </c>
      <c r="O205" s="6">
        <f>SUM(NonNurse[[#This Row],[Qualified Social Work Staff Hours]],NonNurse[[#This Row],[Other Social Work Staff Hours]])/NonNurse[[#This Row],[MDS Census]]</f>
        <v>8.1468071099407499E-2</v>
      </c>
      <c r="P205" s="6">
        <v>4.8695652173913047</v>
      </c>
      <c r="Q205" s="6">
        <v>15.615000000000004</v>
      </c>
      <c r="R205" s="6">
        <f>SUM(NonNurse[[#This Row],[Qualified Activities Professional Hours]],NonNurse[[#This Row],[Other Activities Professional Hours]])/NonNurse[[#This Row],[MDS Census]]</f>
        <v>0.31016787360105336</v>
      </c>
      <c r="S205" s="6">
        <v>9.9546739130434805</v>
      </c>
      <c r="T205" s="6">
        <v>5.9707608695652166</v>
      </c>
      <c r="U205" s="6">
        <v>0</v>
      </c>
      <c r="V205" s="6">
        <f>SUM(NonNurse[[#This Row],[Occupational Therapist Hours]],NonNurse[[#This Row],[OT Assistant Hours]],NonNurse[[#This Row],[OT Aide Hours]])/NonNurse[[#This Row],[MDS Census]]</f>
        <v>0.24113561553653723</v>
      </c>
      <c r="W205" s="6">
        <v>3.2306521739130445</v>
      </c>
      <c r="X205" s="6">
        <v>17.323913043478267</v>
      </c>
      <c r="Y205" s="6">
        <v>0</v>
      </c>
      <c r="Z205" s="6">
        <f>SUM(NonNurse[[#This Row],[Physical Therapist (PT) Hours]],NonNurse[[#This Row],[PT Assistant Hours]],NonNurse[[#This Row],[PT Aide Hours]])/NonNurse[[#This Row],[MDS Census]]</f>
        <v>0.31122778143515484</v>
      </c>
      <c r="AA205" s="6">
        <v>0</v>
      </c>
      <c r="AB205" s="6">
        <v>0</v>
      </c>
      <c r="AC205" s="6">
        <v>0</v>
      </c>
      <c r="AD205" s="6">
        <v>0</v>
      </c>
      <c r="AE205" s="6">
        <v>0</v>
      </c>
      <c r="AF205" s="6">
        <v>0</v>
      </c>
      <c r="AG205" s="6">
        <v>0</v>
      </c>
      <c r="AH205" s="1">
        <v>235490</v>
      </c>
      <c r="AI205">
        <v>5</v>
      </c>
    </row>
    <row r="206" spans="1:35" x14ac:dyDescent="0.25">
      <c r="A206" t="s">
        <v>433</v>
      </c>
      <c r="B206" t="s">
        <v>197</v>
      </c>
      <c r="C206" t="s">
        <v>687</v>
      </c>
      <c r="D206" t="s">
        <v>534</v>
      </c>
      <c r="E206" s="6">
        <v>65.271739130434781</v>
      </c>
      <c r="F206" s="6">
        <v>5.1304347826086953</v>
      </c>
      <c r="G206" s="6">
        <v>0.2608695652173913</v>
      </c>
      <c r="H206" s="6">
        <v>0.35869565217391303</v>
      </c>
      <c r="I206" s="6">
        <v>0.95652173913043481</v>
      </c>
      <c r="J206" s="6">
        <v>0</v>
      </c>
      <c r="K206" s="6">
        <v>0</v>
      </c>
      <c r="L206" s="6">
        <v>0.89576086956521739</v>
      </c>
      <c r="M206" s="6">
        <v>3.4782608695652173</v>
      </c>
      <c r="N206" s="6">
        <v>0</v>
      </c>
      <c r="O206" s="6">
        <f>SUM(NonNurse[[#This Row],[Qualified Social Work Staff Hours]],NonNurse[[#This Row],[Other Social Work Staff Hours]])/NonNurse[[#This Row],[MDS Census]]</f>
        <v>5.3288925895087429E-2</v>
      </c>
      <c r="P206" s="6">
        <v>4.7271739130434796</v>
      </c>
      <c r="Q206" s="6">
        <v>10.381521739130434</v>
      </c>
      <c r="R206" s="6">
        <f>SUM(NonNurse[[#This Row],[Qualified Activities Professional Hours]],NonNurse[[#This Row],[Other Activities Professional Hours]])/NonNurse[[#This Row],[MDS Census]]</f>
        <v>0.23147377185678603</v>
      </c>
      <c r="S206" s="6">
        <v>8.0822826086956514</v>
      </c>
      <c r="T206" s="6">
        <v>4.6131521739130434</v>
      </c>
      <c r="U206" s="6">
        <v>0</v>
      </c>
      <c r="V206" s="6">
        <f>SUM(NonNurse[[#This Row],[Occupational Therapist Hours]],NonNurse[[#This Row],[OT Assistant Hours]],NonNurse[[#This Row],[OT Aide Hours]])/NonNurse[[#This Row],[MDS Census]]</f>
        <v>0.19450124895920065</v>
      </c>
      <c r="W206" s="6">
        <v>2.2576086956521739</v>
      </c>
      <c r="X206" s="6">
        <v>7.5781521739130424</v>
      </c>
      <c r="Y206" s="6">
        <v>0</v>
      </c>
      <c r="Z206" s="6">
        <f>SUM(NonNurse[[#This Row],[Physical Therapist (PT) Hours]],NonNurse[[#This Row],[PT Assistant Hours]],NonNurse[[#This Row],[PT Aide Hours]])/NonNurse[[#This Row],[MDS Census]]</f>
        <v>0.15068942547876768</v>
      </c>
      <c r="AA206" s="6">
        <v>0</v>
      </c>
      <c r="AB206" s="6">
        <v>0</v>
      </c>
      <c r="AC206" s="6">
        <v>0</v>
      </c>
      <c r="AD206" s="6">
        <v>0</v>
      </c>
      <c r="AE206" s="6">
        <v>0</v>
      </c>
      <c r="AF206" s="6">
        <v>0</v>
      </c>
      <c r="AG206" s="6">
        <v>0</v>
      </c>
      <c r="AH206" s="1">
        <v>235410</v>
      </c>
      <c r="AI206">
        <v>5</v>
      </c>
    </row>
    <row r="207" spans="1:35" x14ac:dyDescent="0.25">
      <c r="A207" t="s">
        <v>433</v>
      </c>
      <c r="B207" t="s">
        <v>362</v>
      </c>
      <c r="C207" t="s">
        <v>593</v>
      </c>
      <c r="D207" t="s">
        <v>491</v>
      </c>
      <c r="E207" s="6">
        <v>56.032608695652172</v>
      </c>
      <c r="F207" s="6">
        <v>9.304347826086957</v>
      </c>
      <c r="G207" s="6">
        <v>0.32608695652173914</v>
      </c>
      <c r="H207" s="6">
        <v>0.34782608695652173</v>
      </c>
      <c r="I207" s="6">
        <v>4</v>
      </c>
      <c r="J207" s="6">
        <v>0</v>
      </c>
      <c r="K207" s="6">
        <v>0</v>
      </c>
      <c r="L207" s="6">
        <v>2.7311956521739127</v>
      </c>
      <c r="M207" s="6">
        <v>5.3913043478260869</v>
      </c>
      <c r="N207" s="6">
        <v>0</v>
      </c>
      <c r="O207" s="6">
        <f>SUM(NonNurse[[#This Row],[Qualified Social Work Staff Hours]],NonNurse[[#This Row],[Other Social Work Staff Hours]])/NonNurse[[#This Row],[MDS Census]]</f>
        <v>9.6217264791464599E-2</v>
      </c>
      <c r="P207" s="6">
        <v>4.1684782608695645</v>
      </c>
      <c r="Q207" s="6">
        <v>4.5706521739130439</v>
      </c>
      <c r="R207" s="6">
        <f>SUM(NonNurse[[#This Row],[Qualified Activities Professional Hours]],NonNurse[[#This Row],[Other Activities Professional Hours]])/NonNurse[[#This Row],[MDS Census]]</f>
        <v>0.15596508244422891</v>
      </c>
      <c r="S207" s="6">
        <v>2.7441304347826074</v>
      </c>
      <c r="T207" s="6">
        <v>5.9889130434782611</v>
      </c>
      <c r="U207" s="6">
        <v>0</v>
      </c>
      <c r="V207" s="6">
        <f>SUM(NonNurse[[#This Row],[Occupational Therapist Hours]],NonNurse[[#This Row],[OT Assistant Hours]],NonNurse[[#This Row],[OT Aide Hours]])/NonNurse[[#This Row],[MDS Census]]</f>
        <v>0.15585645004849658</v>
      </c>
      <c r="W207" s="6">
        <v>2.6759782608695648</v>
      </c>
      <c r="X207" s="6">
        <v>8.8256521739130438</v>
      </c>
      <c r="Y207" s="6">
        <v>0</v>
      </c>
      <c r="Z207" s="6">
        <f>SUM(NonNurse[[#This Row],[Physical Therapist (PT) Hours]],NonNurse[[#This Row],[PT Assistant Hours]],NonNurse[[#This Row],[PT Aide Hours]])/NonNurse[[#This Row],[MDS Census]]</f>
        <v>0.20526673132880699</v>
      </c>
      <c r="AA207" s="6">
        <v>0</v>
      </c>
      <c r="AB207" s="6">
        <v>0</v>
      </c>
      <c r="AC207" s="6">
        <v>0</v>
      </c>
      <c r="AD207" s="6">
        <v>0</v>
      </c>
      <c r="AE207" s="6">
        <v>0</v>
      </c>
      <c r="AF207" s="6">
        <v>0</v>
      </c>
      <c r="AG207" s="6">
        <v>0</v>
      </c>
      <c r="AH207" s="1">
        <v>235647</v>
      </c>
      <c r="AI207">
        <v>5</v>
      </c>
    </row>
    <row r="208" spans="1:35" x14ac:dyDescent="0.25">
      <c r="A208" t="s">
        <v>433</v>
      </c>
      <c r="B208" t="s">
        <v>259</v>
      </c>
      <c r="C208" t="s">
        <v>564</v>
      </c>
      <c r="D208" t="s">
        <v>474</v>
      </c>
      <c r="E208" s="6">
        <v>31.847826086956523</v>
      </c>
      <c r="F208" s="6">
        <v>5.0434782608695654</v>
      </c>
      <c r="G208" s="6">
        <v>0.16847826086956522</v>
      </c>
      <c r="H208" s="6">
        <v>0.21739130434782608</v>
      </c>
      <c r="I208" s="6">
        <v>0.60869565217391308</v>
      </c>
      <c r="J208" s="6">
        <v>0</v>
      </c>
      <c r="K208" s="6">
        <v>0</v>
      </c>
      <c r="L208" s="6">
        <v>0.60489130434782612</v>
      </c>
      <c r="M208" s="6">
        <v>3.8880434782608693</v>
      </c>
      <c r="N208" s="6">
        <v>0</v>
      </c>
      <c r="O208" s="6">
        <f>SUM(NonNurse[[#This Row],[Qualified Social Work Staff Hours]],NonNurse[[#This Row],[Other Social Work Staff Hours]])/NonNurse[[#This Row],[MDS Census]]</f>
        <v>0.12208191126279862</v>
      </c>
      <c r="P208" s="6">
        <v>5.0771739130434765</v>
      </c>
      <c r="Q208" s="6">
        <v>9.4738043478260909</v>
      </c>
      <c r="R208" s="6">
        <f>SUM(NonNurse[[#This Row],[Qualified Activities Professional Hours]],NonNurse[[#This Row],[Other Activities Professional Hours]])/NonNurse[[#This Row],[MDS Census]]</f>
        <v>0.45689078498293517</v>
      </c>
      <c r="S208" s="6">
        <v>1.7540217391304349</v>
      </c>
      <c r="T208" s="6">
        <v>0.10836956521739131</v>
      </c>
      <c r="U208" s="6">
        <v>0</v>
      </c>
      <c r="V208" s="6">
        <f>SUM(NonNurse[[#This Row],[Occupational Therapist Hours]],NonNurse[[#This Row],[OT Assistant Hours]],NonNurse[[#This Row],[OT Aide Hours]])/NonNurse[[#This Row],[MDS Census]]</f>
        <v>5.8477815699658701E-2</v>
      </c>
      <c r="W208" s="6">
        <v>1.4655434782608701</v>
      </c>
      <c r="X208" s="6">
        <v>5.2138043478260876</v>
      </c>
      <c r="Y208" s="6">
        <v>0</v>
      </c>
      <c r="Z208" s="6">
        <f>SUM(NonNurse[[#This Row],[Physical Therapist (PT) Hours]],NonNurse[[#This Row],[PT Assistant Hours]],NonNurse[[#This Row],[PT Aide Hours]])/NonNurse[[#This Row],[MDS Census]]</f>
        <v>0.20972696245733791</v>
      </c>
      <c r="AA208" s="6">
        <v>0</v>
      </c>
      <c r="AB208" s="6">
        <v>0</v>
      </c>
      <c r="AC208" s="6">
        <v>0</v>
      </c>
      <c r="AD208" s="6">
        <v>0</v>
      </c>
      <c r="AE208" s="6">
        <v>0</v>
      </c>
      <c r="AF208" s="6">
        <v>0</v>
      </c>
      <c r="AG208" s="6">
        <v>0</v>
      </c>
      <c r="AH208" s="1">
        <v>235507</v>
      </c>
      <c r="AI208">
        <v>5</v>
      </c>
    </row>
    <row r="209" spans="1:35" x14ac:dyDescent="0.25">
      <c r="A209" t="s">
        <v>433</v>
      </c>
      <c r="B209" t="s">
        <v>200</v>
      </c>
      <c r="C209" t="s">
        <v>688</v>
      </c>
      <c r="D209" t="s">
        <v>464</v>
      </c>
      <c r="E209" s="6">
        <v>106.55434782608695</v>
      </c>
      <c r="F209" s="6">
        <v>5.4347826086956523</v>
      </c>
      <c r="G209" s="6">
        <v>0.2608695652173913</v>
      </c>
      <c r="H209" s="6">
        <v>0.55434782608695654</v>
      </c>
      <c r="I209" s="6">
        <v>5.3913043478260869</v>
      </c>
      <c r="J209" s="6">
        <v>0</v>
      </c>
      <c r="K209" s="6">
        <v>0</v>
      </c>
      <c r="L209" s="6">
        <v>4.0827173913043477</v>
      </c>
      <c r="M209" s="6">
        <v>0</v>
      </c>
      <c r="N209" s="6">
        <v>8.1902173913043459</v>
      </c>
      <c r="O209" s="6">
        <f>SUM(NonNurse[[#This Row],[Qualified Social Work Staff Hours]],NonNurse[[#This Row],[Other Social Work Staff Hours]])/NonNurse[[#This Row],[MDS Census]]</f>
        <v>7.6864225237172276E-2</v>
      </c>
      <c r="P209" s="6">
        <v>9.9967391304347828</v>
      </c>
      <c r="Q209" s="6">
        <v>0</v>
      </c>
      <c r="R209" s="6">
        <f>SUM(NonNurse[[#This Row],[Qualified Activities Professional Hours]],NonNurse[[#This Row],[Other Activities Professional Hours]])/NonNurse[[#This Row],[MDS Census]]</f>
        <v>9.3818218912577786E-2</v>
      </c>
      <c r="S209" s="6">
        <v>3.964673913043478</v>
      </c>
      <c r="T209" s="6">
        <v>4.2055434782608696</v>
      </c>
      <c r="U209" s="6">
        <v>0</v>
      </c>
      <c r="V209" s="6">
        <f>SUM(NonNurse[[#This Row],[Occupational Therapist Hours]],NonNurse[[#This Row],[OT Assistant Hours]],NonNurse[[#This Row],[OT Aide Hours]])/NonNurse[[#This Row],[MDS Census]]</f>
        <v>7.6676527593593807E-2</v>
      </c>
      <c r="W209" s="6">
        <v>5.4317391304347833</v>
      </c>
      <c r="X209" s="6">
        <v>3.7001086956521756</v>
      </c>
      <c r="Y209" s="6">
        <v>0</v>
      </c>
      <c r="Z209" s="6">
        <f>SUM(NonNurse[[#This Row],[Physical Therapist (PT) Hours]],NonNurse[[#This Row],[PT Assistant Hours]],NonNurse[[#This Row],[PT Aide Hours]])/NonNurse[[#This Row],[MDS Census]]</f>
        <v>8.5701315923696855E-2</v>
      </c>
      <c r="AA209" s="6">
        <v>0</v>
      </c>
      <c r="AB209" s="6">
        <v>0</v>
      </c>
      <c r="AC209" s="6">
        <v>0</v>
      </c>
      <c r="AD209" s="6">
        <v>0</v>
      </c>
      <c r="AE209" s="6">
        <v>0</v>
      </c>
      <c r="AF209" s="6">
        <v>0</v>
      </c>
      <c r="AG209" s="6">
        <v>0</v>
      </c>
      <c r="AH209" s="1">
        <v>235421</v>
      </c>
      <c r="AI209">
        <v>5</v>
      </c>
    </row>
    <row r="210" spans="1:35" x14ac:dyDescent="0.25">
      <c r="A210" t="s">
        <v>433</v>
      </c>
      <c r="B210" t="s">
        <v>192</v>
      </c>
      <c r="C210" t="s">
        <v>581</v>
      </c>
      <c r="D210" t="s">
        <v>504</v>
      </c>
      <c r="E210" s="6">
        <v>81.923913043478265</v>
      </c>
      <c r="F210" s="6">
        <v>5.2795652173913048</v>
      </c>
      <c r="G210" s="6">
        <v>0.71739130434782605</v>
      </c>
      <c r="H210" s="6">
        <v>0.42934782608695654</v>
      </c>
      <c r="I210" s="6">
        <v>3.8043478260869565</v>
      </c>
      <c r="J210" s="6">
        <v>0</v>
      </c>
      <c r="K210" s="6">
        <v>0</v>
      </c>
      <c r="L210" s="6">
        <v>2.3502173913043483</v>
      </c>
      <c r="M210" s="6">
        <v>0</v>
      </c>
      <c r="N210" s="6">
        <v>6.8989130434782622</v>
      </c>
      <c r="O210" s="6">
        <f>SUM(NonNurse[[#This Row],[Qualified Social Work Staff Hours]],NonNurse[[#This Row],[Other Social Work Staff Hours]])/NonNurse[[#This Row],[MDS Census]]</f>
        <v>8.4211224625182449E-2</v>
      </c>
      <c r="P210" s="6">
        <v>5.3108695652173914</v>
      </c>
      <c r="Q210" s="6">
        <v>8.3663043478260857</v>
      </c>
      <c r="R210" s="6">
        <f>SUM(NonNurse[[#This Row],[Qualified Activities Professional Hours]],NonNurse[[#This Row],[Other Activities Professional Hours]])/NonNurse[[#This Row],[MDS Census]]</f>
        <v>0.16694971474061296</v>
      </c>
      <c r="S210" s="6">
        <v>4.9167391304347809</v>
      </c>
      <c r="T210" s="6">
        <v>2.3860869565217393</v>
      </c>
      <c r="U210" s="6">
        <v>0</v>
      </c>
      <c r="V210" s="6">
        <f>SUM(NonNurse[[#This Row],[Occupational Therapist Hours]],NonNurse[[#This Row],[OT Assistant Hours]],NonNurse[[#This Row],[OT Aide Hours]])/NonNurse[[#This Row],[MDS Census]]</f>
        <v>8.9141568263234675E-2</v>
      </c>
      <c r="W210" s="6">
        <v>2.8190217391304362</v>
      </c>
      <c r="X210" s="6">
        <v>9.2475000000000005</v>
      </c>
      <c r="Y210" s="6">
        <v>0</v>
      </c>
      <c r="Z210" s="6">
        <f>SUM(NonNurse[[#This Row],[Physical Therapist (PT) Hours]],NonNurse[[#This Row],[PT Assistant Hours]],NonNurse[[#This Row],[PT Aide Hours]])/NonNurse[[#This Row],[MDS Census]]</f>
        <v>0.14728937242934856</v>
      </c>
      <c r="AA210" s="6">
        <v>0</v>
      </c>
      <c r="AB210" s="6">
        <v>0</v>
      </c>
      <c r="AC210" s="6">
        <v>0</v>
      </c>
      <c r="AD210" s="6">
        <v>0</v>
      </c>
      <c r="AE210" s="6">
        <v>0</v>
      </c>
      <c r="AF210" s="6">
        <v>0</v>
      </c>
      <c r="AG210" s="6">
        <v>0</v>
      </c>
      <c r="AH210" s="1">
        <v>235399</v>
      </c>
      <c r="AI210">
        <v>5</v>
      </c>
    </row>
    <row r="211" spans="1:35" x14ac:dyDescent="0.25">
      <c r="A211" t="s">
        <v>433</v>
      </c>
      <c r="B211" t="s">
        <v>246</v>
      </c>
      <c r="C211" t="s">
        <v>554</v>
      </c>
      <c r="D211" t="s">
        <v>519</v>
      </c>
      <c r="E211" s="6">
        <v>74.369565217391298</v>
      </c>
      <c r="F211" s="6">
        <v>5.7391304347826084</v>
      </c>
      <c r="G211" s="6">
        <v>0.32608695652173914</v>
      </c>
      <c r="H211" s="6">
        <v>0.36956521739130432</v>
      </c>
      <c r="I211" s="6">
        <v>4.4239130434782608</v>
      </c>
      <c r="J211" s="6">
        <v>0</v>
      </c>
      <c r="K211" s="6">
        <v>0</v>
      </c>
      <c r="L211" s="6">
        <v>5.4347826086956523</v>
      </c>
      <c r="M211" s="6">
        <v>7.3369565217391311E-2</v>
      </c>
      <c r="N211" s="6">
        <v>5.352173913043476</v>
      </c>
      <c r="O211" s="6">
        <f>SUM(NonNurse[[#This Row],[Qualified Social Work Staff Hours]],NonNurse[[#This Row],[Other Social Work Staff Hours]])/NonNurse[[#This Row],[MDS Census]]</f>
        <v>7.2953814674071887E-2</v>
      </c>
      <c r="P211" s="6">
        <v>5.4782608695652177</v>
      </c>
      <c r="Q211" s="6">
        <v>11.546630434782609</v>
      </c>
      <c r="R211" s="6">
        <f>SUM(NonNurse[[#This Row],[Qualified Activities Professional Hours]],NonNurse[[#This Row],[Other Activities Professional Hours]])/NonNurse[[#This Row],[MDS Census]]</f>
        <v>0.22892282958199359</v>
      </c>
      <c r="S211" s="6">
        <v>2.9818478260869563</v>
      </c>
      <c r="T211" s="6">
        <v>5.3223913043478257</v>
      </c>
      <c r="U211" s="6">
        <v>0</v>
      </c>
      <c r="V211" s="6">
        <f>SUM(NonNurse[[#This Row],[Occupational Therapist Hours]],NonNurse[[#This Row],[OT Assistant Hours]],NonNurse[[#This Row],[OT Aide Hours]])/NonNurse[[#This Row],[MDS Census]]</f>
        <v>0.11166179479684303</v>
      </c>
      <c r="W211" s="6">
        <v>3.1168478260869561</v>
      </c>
      <c r="X211" s="6">
        <v>4.629999999999999</v>
      </c>
      <c r="Y211" s="6">
        <v>0</v>
      </c>
      <c r="Z211" s="6">
        <f>SUM(NonNurse[[#This Row],[Physical Therapist (PT) Hours]],NonNurse[[#This Row],[PT Assistant Hours]],NonNurse[[#This Row],[PT Aide Hours]])/NonNurse[[#This Row],[MDS Census]]</f>
        <v>0.10416691026015784</v>
      </c>
      <c r="AA211" s="6">
        <v>0</v>
      </c>
      <c r="AB211" s="6">
        <v>0</v>
      </c>
      <c r="AC211" s="6">
        <v>0</v>
      </c>
      <c r="AD211" s="6">
        <v>0</v>
      </c>
      <c r="AE211" s="6">
        <v>0</v>
      </c>
      <c r="AF211" s="6">
        <v>0</v>
      </c>
      <c r="AG211" s="6">
        <v>0</v>
      </c>
      <c r="AH211" s="1">
        <v>235486</v>
      </c>
      <c r="AI211">
        <v>5</v>
      </c>
    </row>
    <row r="212" spans="1:35" x14ac:dyDescent="0.25">
      <c r="A212" t="s">
        <v>433</v>
      </c>
      <c r="B212" t="s">
        <v>31</v>
      </c>
      <c r="C212" t="s">
        <v>602</v>
      </c>
      <c r="D212" t="s">
        <v>501</v>
      </c>
      <c r="E212" s="6">
        <v>58.858695652173914</v>
      </c>
      <c r="F212" s="6">
        <v>5.7391304347826084</v>
      </c>
      <c r="G212" s="6">
        <v>0.42119565217391303</v>
      </c>
      <c r="H212" s="6">
        <v>0.30434782608695654</v>
      </c>
      <c r="I212" s="6">
        <v>2.847826086956522</v>
      </c>
      <c r="J212" s="6">
        <v>0</v>
      </c>
      <c r="K212" s="6">
        <v>0</v>
      </c>
      <c r="L212" s="6">
        <v>0.98228260869565176</v>
      </c>
      <c r="M212" s="6">
        <v>5.2092391304347823</v>
      </c>
      <c r="N212" s="6">
        <v>0</v>
      </c>
      <c r="O212" s="6">
        <f>SUM(NonNurse[[#This Row],[Qualified Social Work Staff Hours]],NonNurse[[#This Row],[Other Social Work Staff Hours]])/NonNurse[[#This Row],[MDS Census]]</f>
        <v>8.8504155124653733E-2</v>
      </c>
      <c r="P212" s="6">
        <v>5.0994565217391301</v>
      </c>
      <c r="Q212" s="6">
        <v>9.4467391304347839</v>
      </c>
      <c r="R212" s="6">
        <f>SUM(NonNurse[[#This Row],[Qualified Activities Professional Hours]],NonNurse[[#This Row],[Other Activities Professional Hours]])/NonNurse[[#This Row],[MDS Census]]</f>
        <v>0.24713758079409051</v>
      </c>
      <c r="S212" s="6">
        <v>0.80967391304347824</v>
      </c>
      <c r="T212" s="6">
        <v>3.4006521739130431</v>
      </c>
      <c r="U212" s="6">
        <v>0</v>
      </c>
      <c r="V212" s="6">
        <f>SUM(NonNurse[[#This Row],[Occupational Therapist Hours]],NonNurse[[#This Row],[OT Assistant Hours]],NonNurse[[#This Row],[OT Aide Hours]])/NonNurse[[#This Row],[MDS Census]]</f>
        <v>7.1532779316712827E-2</v>
      </c>
      <c r="W212" s="6">
        <v>1.1469565217391302</v>
      </c>
      <c r="X212" s="6">
        <v>5.7494565217391314</v>
      </c>
      <c r="Y212" s="6">
        <v>0</v>
      </c>
      <c r="Z212" s="6">
        <f>SUM(NonNurse[[#This Row],[Physical Therapist (PT) Hours]],NonNurse[[#This Row],[PT Assistant Hours]],NonNurse[[#This Row],[PT Aide Hours]])/NonNurse[[#This Row],[MDS Census]]</f>
        <v>0.11716897506925208</v>
      </c>
      <c r="AA212" s="6">
        <v>0</v>
      </c>
      <c r="AB212" s="6">
        <v>0</v>
      </c>
      <c r="AC212" s="6">
        <v>0</v>
      </c>
      <c r="AD212" s="6">
        <v>0</v>
      </c>
      <c r="AE212" s="6">
        <v>0</v>
      </c>
      <c r="AF212" s="6">
        <v>0</v>
      </c>
      <c r="AG212" s="6">
        <v>0</v>
      </c>
      <c r="AH212" s="1">
        <v>235036</v>
      </c>
      <c r="AI212">
        <v>5</v>
      </c>
    </row>
    <row r="213" spans="1:35" x14ac:dyDescent="0.25">
      <c r="A213" t="s">
        <v>433</v>
      </c>
      <c r="B213" t="s">
        <v>294</v>
      </c>
      <c r="C213" t="s">
        <v>721</v>
      </c>
      <c r="D213" t="s">
        <v>539</v>
      </c>
      <c r="E213" s="6">
        <v>59.489130434782609</v>
      </c>
      <c r="F213" s="6">
        <v>5.2173913043478262</v>
      </c>
      <c r="G213" s="6">
        <v>0.32608695652173914</v>
      </c>
      <c r="H213" s="6">
        <v>0.33423913043478259</v>
      </c>
      <c r="I213" s="6">
        <v>4</v>
      </c>
      <c r="J213" s="6">
        <v>0</v>
      </c>
      <c r="K213" s="6">
        <v>0</v>
      </c>
      <c r="L213" s="6">
        <v>1.9686956521739121</v>
      </c>
      <c r="M213" s="6">
        <v>0</v>
      </c>
      <c r="N213" s="6">
        <v>5.3086956521739124</v>
      </c>
      <c r="O213" s="6">
        <f>SUM(NonNurse[[#This Row],[Qualified Social Work Staff Hours]],NonNurse[[#This Row],[Other Social Work Staff Hours]])/NonNurse[[#This Row],[MDS Census]]</f>
        <v>8.9238077836652649E-2</v>
      </c>
      <c r="P213" s="6">
        <v>5.5985869565217383</v>
      </c>
      <c r="Q213" s="6">
        <v>4.2934782608695663</v>
      </c>
      <c r="R213" s="6">
        <f>SUM(NonNurse[[#This Row],[Qualified Activities Professional Hours]],NonNurse[[#This Row],[Other Activities Professional Hours]])/NonNurse[[#This Row],[MDS Census]]</f>
        <v>0.16628357390827703</v>
      </c>
      <c r="S213" s="6">
        <v>10.700217391304351</v>
      </c>
      <c r="T213" s="6">
        <v>8.2065217391304346E-2</v>
      </c>
      <c r="U213" s="6">
        <v>0</v>
      </c>
      <c r="V213" s="6">
        <f>SUM(NonNurse[[#This Row],[Occupational Therapist Hours]],NonNurse[[#This Row],[OT Assistant Hours]],NonNurse[[#This Row],[OT Aide Hours]])/NonNurse[[#This Row],[MDS Census]]</f>
        <v>0.18124794445459536</v>
      </c>
      <c r="W213" s="6">
        <v>4.8331521739130432</v>
      </c>
      <c r="X213" s="6">
        <v>5.1217391304347837</v>
      </c>
      <c r="Y213" s="6">
        <v>0</v>
      </c>
      <c r="Z213" s="6">
        <f>SUM(NonNurse[[#This Row],[Physical Therapist (PT) Hours]],NonNurse[[#This Row],[PT Assistant Hours]],NonNurse[[#This Row],[PT Aide Hours]])/NonNurse[[#This Row],[MDS Census]]</f>
        <v>0.16733966745843232</v>
      </c>
      <c r="AA213" s="6">
        <v>0</v>
      </c>
      <c r="AB213" s="6">
        <v>0</v>
      </c>
      <c r="AC213" s="6">
        <v>0</v>
      </c>
      <c r="AD213" s="6">
        <v>0</v>
      </c>
      <c r="AE213" s="6">
        <v>0</v>
      </c>
      <c r="AF213" s="6">
        <v>0</v>
      </c>
      <c r="AG213" s="6">
        <v>0</v>
      </c>
      <c r="AH213" s="1">
        <v>235553</v>
      </c>
      <c r="AI213">
        <v>5</v>
      </c>
    </row>
    <row r="214" spans="1:35" x14ac:dyDescent="0.25">
      <c r="A214" t="s">
        <v>433</v>
      </c>
      <c r="B214" t="s">
        <v>131</v>
      </c>
      <c r="C214" t="s">
        <v>657</v>
      </c>
      <c r="D214" t="s">
        <v>528</v>
      </c>
      <c r="E214" s="6">
        <v>67.163043478260875</v>
      </c>
      <c r="F214" s="6">
        <v>5.1304347826086953</v>
      </c>
      <c r="G214" s="6">
        <v>0.65760869565217395</v>
      </c>
      <c r="H214" s="6">
        <v>0.33695652173913043</v>
      </c>
      <c r="I214" s="6">
        <v>1.4782608695652173</v>
      </c>
      <c r="J214" s="6">
        <v>0</v>
      </c>
      <c r="K214" s="6">
        <v>0</v>
      </c>
      <c r="L214" s="6">
        <v>3.6219565217391296</v>
      </c>
      <c r="M214" s="6">
        <v>0.17119565217391305</v>
      </c>
      <c r="N214" s="6">
        <v>0</v>
      </c>
      <c r="O214" s="6">
        <f>SUM(NonNurse[[#This Row],[Qualified Social Work Staff Hours]],NonNurse[[#This Row],[Other Social Work Staff Hours]])/NonNurse[[#This Row],[MDS Census]]</f>
        <v>2.5489561417705131E-3</v>
      </c>
      <c r="P214" s="6">
        <v>0.18478260869565216</v>
      </c>
      <c r="Q214" s="6">
        <v>4.0423913043478255</v>
      </c>
      <c r="R214" s="6">
        <f>SUM(NonNurse[[#This Row],[Qualified Activities Professional Hours]],NonNurse[[#This Row],[Other Activities Professional Hours]])/NonNurse[[#This Row],[MDS Census]]</f>
        <v>6.2938986891082682E-2</v>
      </c>
      <c r="S214" s="6">
        <v>3.5029347826086954</v>
      </c>
      <c r="T214" s="6">
        <v>2.7967391304347826</v>
      </c>
      <c r="U214" s="6">
        <v>0</v>
      </c>
      <c r="V214" s="6">
        <f>SUM(NonNurse[[#This Row],[Occupational Therapist Hours]],NonNurse[[#This Row],[OT Assistant Hours]],NonNurse[[#This Row],[OT Aide Hours]])/NonNurse[[#This Row],[MDS Census]]</f>
        <v>9.3796730862599112E-2</v>
      </c>
      <c r="W214" s="6">
        <v>3.3530434782608696</v>
      </c>
      <c r="X214" s="6">
        <v>3.3476086956521729</v>
      </c>
      <c r="Y214" s="6">
        <v>0</v>
      </c>
      <c r="Z214" s="6">
        <f>SUM(NonNurse[[#This Row],[Physical Therapist (PT) Hours]],NonNurse[[#This Row],[PT Assistant Hours]],NonNurse[[#This Row],[PT Aide Hours]])/NonNurse[[#This Row],[MDS Census]]</f>
        <v>9.9766952581323814E-2</v>
      </c>
      <c r="AA214" s="6">
        <v>0</v>
      </c>
      <c r="AB214" s="6">
        <v>0</v>
      </c>
      <c r="AC214" s="6">
        <v>0</v>
      </c>
      <c r="AD214" s="6">
        <v>0</v>
      </c>
      <c r="AE214" s="6">
        <v>0</v>
      </c>
      <c r="AF214" s="6">
        <v>0</v>
      </c>
      <c r="AG214" s="6">
        <v>0</v>
      </c>
      <c r="AH214" s="1">
        <v>235292</v>
      </c>
      <c r="AI214">
        <v>5</v>
      </c>
    </row>
    <row r="215" spans="1:35" x14ac:dyDescent="0.25">
      <c r="A215" t="s">
        <v>433</v>
      </c>
      <c r="B215" t="s">
        <v>235</v>
      </c>
      <c r="C215" t="s">
        <v>649</v>
      </c>
      <c r="D215" t="s">
        <v>519</v>
      </c>
      <c r="E215" s="6">
        <v>87.695652173913047</v>
      </c>
      <c r="F215" s="6">
        <v>5.1304347826086953</v>
      </c>
      <c r="G215" s="6">
        <v>0.2608695652173913</v>
      </c>
      <c r="H215" s="6">
        <v>0.55434782608695654</v>
      </c>
      <c r="I215" s="6">
        <v>0.95652173913043481</v>
      </c>
      <c r="J215" s="6">
        <v>0</v>
      </c>
      <c r="K215" s="6">
        <v>0</v>
      </c>
      <c r="L215" s="6">
        <v>4.7913043478260873</v>
      </c>
      <c r="M215" s="6">
        <v>5.6413043478260869</v>
      </c>
      <c r="N215" s="6">
        <v>0</v>
      </c>
      <c r="O215" s="6">
        <f>SUM(NonNurse[[#This Row],[Qualified Social Work Staff Hours]],NonNurse[[#This Row],[Other Social Work Staff Hours]])/NonNurse[[#This Row],[MDS Census]]</f>
        <v>6.4328210213187895E-2</v>
      </c>
      <c r="P215" s="6">
        <v>4.7826086956521738</v>
      </c>
      <c r="Q215" s="6">
        <v>5.4673913043478262</v>
      </c>
      <c r="R215" s="6">
        <f>SUM(NonNurse[[#This Row],[Qualified Activities Professional Hours]],NonNurse[[#This Row],[Other Activities Professional Hours]])/NonNurse[[#This Row],[MDS Census]]</f>
        <v>0.1168815071888944</v>
      </c>
      <c r="S215" s="6">
        <v>9.7482608695652129</v>
      </c>
      <c r="T215" s="6">
        <v>11.547173913043475</v>
      </c>
      <c r="U215" s="6">
        <v>0</v>
      </c>
      <c r="V215" s="6">
        <f>SUM(NonNurse[[#This Row],[Occupational Therapist Hours]],NonNurse[[#This Row],[OT Assistant Hours]],NonNurse[[#This Row],[OT Aide Hours]])/NonNurse[[#This Row],[MDS Census]]</f>
        <v>0.24283341596430333</v>
      </c>
      <c r="W215" s="6">
        <v>10.24054347826087</v>
      </c>
      <c r="X215" s="6">
        <v>9.1353260869565229</v>
      </c>
      <c r="Y215" s="6">
        <v>0</v>
      </c>
      <c r="Z215" s="6">
        <f>SUM(NonNurse[[#This Row],[Physical Therapist (PT) Hours]],NonNurse[[#This Row],[PT Assistant Hours]],NonNurse[[#This Row],[PT Aide Hours]])/NonNurse[[#This Row],[MDS Census]]</f>
        <v>0.22094447198810116</v>
      </c>
      <c r="AA215" s="6">
        <v>0</v>
      </c>
      <c r="AB215" s="6">
        <v>0</v>
      </c>
      <c r="AC215" s="6">
        <v>0</v>
      </c>
      <c r="AD215" s="6">
        <v>0</v>
      </c>
      <c r="AE215" s="6">
        <v>0</v>
      </c>
      <c r="AF215" s="6">
        <v>0</v>
      </c>
      <c r="AG215" s="6">
        <v>0</v>
      </c>
      <c r="AH215" s="1">
        <v>235473</v>
      </c>
      <c r="AI215">
        <v>5</v>
      </c>
    </row>
    <row r="216" spans="1:35" x14ac:dyDescent="0.25">
      <c r="A216" t="s">
        <v>433</v>
      </c>
      <c r="B216" t="s">
        <v>135</v>
      </c>
      <c r="C216" t="s">
        <v>660</v>
      </c>
      <c r="D216" t="s">
        <v>501</v>
      </c>
      <c r="E216" s="6">
        <v>124.81521739130434</v>
      </c>
      <c r="F216" s="6">
        <v>7.1304347826086953</v>
      </c>
      <c r="G216" s="6">
        <v>0.24456521739130435</v>
      </c>
      <c r="H216" s="6">
        <v>0.64130434782608692</v>
      </c>
      <c r="I216" s="6">
        <v>7.4673913043478262</v>
      </c>
      <c r="J216" s="6">
        <v>0</v>
      </c>
      <c r="K216" s="6">
        <v>0</v>
      </c>
      <c r="L216" s="6">
        <v>3.7560869565217385</v>
      </c>
      <c r="M216" s="6">
        <v>5.8179347826086953</v>
      </c>
      <c r="N216" s="6">
        <v>8.8456521739130416</v>
      </c>
      <c r="O216" s="6">
        <f>SUM(NonNurse[[#This Row],[Qualified Social Work Staff Hours]],NonNurse[[#This Row],[Other Social Work Staff Hours]])/NonNurse[[#This Row],[MDS Census]]</f>
        <v>0.1174823652355656</v>
      </c>
      <c r="P216" s="6">
        <v>5.6521739130434785</v>
      </c>
      <c r="Q216" s="6">
        <v>14.874239130434784</v>
      </c>
      <c r="R216" s="6">
        <f>SUM(NonNurse[[#This Row],[Qualified Activities Professional Hours]],NonNurse[[#This Row],[Other Activities Professional Hours]])/NonNurse[[#This Row],[MDS Census]]</f>
        <v>0.16445441086824003</v>
      </c>
      <c r="S216" s="6">
        <v>3.3923913043478278</v>
      </c>
      <c r="T216" s="6">
        <v>9.1233695652173896</v>
      </c>
      <c r="U216" s="6">
        <v>0</v>
      </c>
      <c r="V216" s="6">
        <f>SUM(NonNurse[[#This Row],[Occupational Therapist Hours]],NonNurse[[#This Row],[OT Assistant Hours]],NonNurse[[#This Row],[OT Aide Hours]])/NonNurse[[#This Row],[MDS Census]]</f>
        <v>0.10027431855786816</v>
      </c>
      <c r="W216" s="6">
        <v>2.5959782608695652</v>
      </c>
      <c r="X216" s="6">
        <v>6.3281521739130424</v>
      </c>
      <c r="Y216" s="6">
        <v>0</v>
      </c>
      <c r="Z216" s="6">
        <f>SUM(NonNurse[[#This Row],[Physical Therapist (PT) Hours]],NonNurse[[#This Row],[PT Assistant Hours]],NonNurse[[#This Row],[PT Aide Hours]])/NonNurse[[#This Row],[MDS Census]]</f>
        <v>7.149873726378124E-2</v>
      </c>
      <c r="AA216" s="6">
        <v>0</v>
      </c>
      <c r="AB216" s="6">
        <v>0</v>
      </c>
      <c r="AC216" s="6">
        <v>0</v>
      </c>
      <c r="AD216" s="6">
        <v>0</v>
      </c>
      <c r="AE216" s="6">
        <v>0</v>
      </c>
      <c r="AF216" s="6">
        <v>0</v>
      </c>
      <c r="AG216" s="6">
        <v>0</v>
      </c>
      <c r="AH216" s="1">
        <v>235296</v>
      </c>
      <c r="AI216">
        <v>5</v>
      </c>
    </row>
    <row r="217" spans="1:35" x14ac:dyDescent="0.25">
      <c r="A217" t="s">
        <v>433</v>
      </c>
      <c r="B217" t="s">
        <v>176</v>
      </c>
      <c r="C217" t="s">
        <v>679</v>
      </c>
      <c r="D217" t="s">
        <v>464</v>
      </c>
      <c r="E217" s="6">
        <v>96.423913043478265</v>
      </c>
      <c r="F217" s="6">
        <v>5.6521739130434785</v>
      </c>
      <c r="G217" s="6">
        <v>0.32608695652173914</v>
      </c>
      <c r="H217" s="6">
        <v>0.58695652173913049</v>
      </c>
      <c r="I217" s="6">
        <v>4.4021739130434785</v>
      </c>
      <c r="J217" s="6">
        <v>0</v>
      </c>
      <c r="K217" s="6">
        <v>0</v>
      </c>
      <c r="L217" s="6">
        <v>0</v>
      </c>
      <c r="M217" s="6">
        <v>5.3043478260869561</v>
      </c>
      <c r="N217" s="6">
        <v>5.3315217391304346</v>
      </c>
      <c r="O217" s="6">
        <f>SUM(NonNurse[[#This Row],[Qualified Social Work Staff Hours]],NonNurse[[#This Row],[Other Social Work Staff Hours]])/NonNurse[[#This Row],[MDS Census]]</f>
        <v>0.11030323526096268</v>
      </c>
      <c r="P217" s="6">
        <v>5.4782608695652177</v>
      </c>
      <c r="Q217" s="6">
        <v>15.346739130434781</v>
      </c>
      <c r="R217" s="6">
        <f>SUM(NonNurse[[#This Row],[Qualified Activities Professional Hours]],NonNurse[[#This Row],[Other Activities Professional Hours]])/NonNurse[[#This Row],[MDS Census]]</f>
        <v>0.2159733964603765</v>
      </c>
      <c r="S217" s="6">
        <v>4.790978260869565</v>
      </c>
      <c r="T217" s="6">
        <v>6.4177173913043477</v>
      </c>
      <c r="U217" s="6">
        <v>0</v>
      </c>
      <c r="V217" s="6">
        <f>SUM(NonNurse[[#This Row],[Occupational Therapist Hours]],NonNurse[[#This Row],[OT Assistant Hours]],NonNurse[[#This Row],[OT Aide Hours]])/NonNurse[[#This Row],[MDS Census]]</f>
        <v>0.11624394093112386</v>
      </c>
      <c r="W217" s="6">
        <v>3.9278260869565207</v>
      </c>
      <c r="X217" s="6">
        <v>5.0903260869565221</v>
      </c>
      <c r="Y217" s="6">
        <v>0</v>
      </c>
      <c r="Z217" s="6">
        <f>SUM(NonNurse[[#This Row],[Physical Therapist (PT) Hours]],NonNurse[[#This Row],[PT Assistant Hours]],NonNurse[[#This Row],[PT Aide Hours]])/NonNurse[[#This Row],[MDS Census]]</f>
        <v>9.3526096268740824E-2</v>
      </c>
      <c r="AA217" s="6">
        <v>0</v>
      </c>
      <c r="AB217" s="6">
        <v>0</v>
      </c>
      <c r="AC217" s="6">
        <v>0</v>
      </c>
      <c r="AD217" s="6">
        <v>0</v>
      </c>
      <c r="AE217" s="6">
        <v>0</v>
      </c>
      <c r="AF217" s="6">
        <v>0</v>
      </c>
      <c r="AG217" s="6">
        <v>0</v>
      </c>
      <c r="AH217" s="1">
        <v>235370</v>
      </c>
      <c r="AI217">
        <v>5</v>
      </c>
    </row>
    <row r="218" spans="1:35" x14ac:dyDescent="0.25">
      <c r="A218" t="s">
        <v>433</v>
      </c>
      <c r="B218" t="s">
        <v>199</v>
      </c>
      <c r="C218" t="s">
        <v>558</v>
      </c>
      <c r="D218" t="s">
        <v>521</v>
      </c>
      <c r="E218" s="6">
        <v>32.880434782608695</v>
      </c>
      <c r="F218" s="6">
        <v>5.6494565217391308</v>
      </c>
      <c r="G218" s="6">
        <v>0.31521739130434784</v>
      </c>
      <c r="H218" s="6">
        <v>0.1875</v>
      </c>
      <c r="I218" s="6">
        <v>1.1195652173913044</v>
      </c>
      <c r="J218" s="6">
        <v>0</v>
      </c>
      <c r="K218" s="6">
        <v>0</v>
      </c>
      <c r="L218" s="6">
        <v>0.61326086956521741</v>
      </c>
      <c r="M218" s="6">
        <v>0</v>
      </c>
      <c r="N218" s="6">
        <v>0</v>
      </c>
      <c r="O218" s="6">
        <f>SUM(NonNurse[[#This Row],[Qualified Social Work Staff Hours]],NonNurse[[#This Row],[Other Social Work Staff Hours]])/NonNurse[[#This Row],[MDS Census]]</f>
        <v>0</v>
      </c>
      <c r="P218" s="6">
        <v>4.5750000000000002</v>
      </c>
      <c r="Q218" s="6">
        <v>6.3818478260869576</v>
      </c>
      <c r="R218" s="6">
        <f>SUM(NonNurse[[#This Row],[Qualified Activities Professional Hours]],NonNurse[[#This Row],[Other Activities Professional Hours]])/NonNurse[[#This Row],[MDS Census]]</f>
        <v>0.33323305785123969</v>
      </c>
      <c r="S218" s="6">
        <v>7.5509782608695648</v>
      </c>
      <c r="T218" s="6">
        <v>0.43173913043478257</v>
      </c>
      <c r="U218" s="6">
        <v>0</v>
      </c>
      <c r="V218" s="6">
        <f>SUM(NonNurse[[#This Row],[Occupational Therapist Hours]],NonNurse[[#This Row],[OT Assistant Hours]],NonNurse[[#This Row],[OT Aide Hours]])/NonNurse[[#This Row],[MDS Census]]</f>
        <v>0.24278016528925619</v>
      </c>
      <c r="W218" s="6">
        <v>1.7681521739130432</v>
      </c>
      <c r="X218" s="6">
        <v>6.8058695652173897</v>
      </c>
      <c r="Y218" s="6">
        <v>0</v>
      </c>
      <c r="Z218" s="6">
        <f>SUM(NonNurse[[#This Row],[Physical Therapist (PT) Hours]],NonNurse[[#This Row],[PT Assistant Hours]],NonNurse[[#This Row],[PT Aide Hours]])/NonNurse[[#This Row],[MDS Census]]</f>
        <v>0.26076363636363631</v>
      </c>
      <c r="AA218" s="6">
        <v>0</v>
      </c>
      <c r="AB218" s="6">
        <v>0</v>
      </c>
      <c r="AC218" s="6">
        <v>0</v>
      </c>
      <c r="AD218" s="6">
        <v>0</v>
      </c>
      <c r="AE218" s="6">
        <v>0</v>
      </c>
      <c r="AF218" s="6">
        <v>0</v>
      </c>
      <c r="AG218" s="6">
        <v>0</v>
      </c>
      <c r="AH218" s="1">
        <v>235416</v>
      </c>
      <c r="AI218">
        <v>5</v>
      </c>
    </row>
    <row r="219" spans="1:35" x14ac:dyDescent="0.25">
      <c r="A219" t="s">
        <v>433</v>
      </c>
      <c r="B219" t="s">
        <v>112</v>
      </c>
      <c r="C219" t="s">
        <v>649</v>
      </c>
      <c r="D219" t="s">
        <v>519</v>
      </c>
      <c r="E219" s="6">
        <v>149.47826086956522</v>
      </c>
      <c r="F219" s="6">
        <v>10.695652173913043</v>
      </c>
      <c r="G219" s="6">
        <v>0.39130434782608697</v>
      </c>
      <c r="H219" s="6">
        <v>0.75</v>
      </c>
      <c r="I219" s="6">
        <v>6.4891304347826084</v>
      </c>
      <c r="J219" s="6">
        <v>0</v>
      </c>
      <c r="K219" s="6">
        <v>0</v>
      </c>
      <c r="L219" s="6">
        <v>4.993913043478261</v>
      </c>
      <c r="M219" s="6">
        <v>1.9565217391304348</v>
      </c>
      <c r="N219" s="6">
        <v>5.0434782608695654</v>
      </c>
      <c r="O219" s="6">
        <f>SUM(NonNurse[[#This Row],[Qualified Social Work Staff Hours]],NonNurse[[#This Row],[Other Social Work Staff Hours]])/NonNurse[[#This Row],[MDS Census]]</f>
        <v>4.6829552065154156E-2</v>
      </c>
      <c r="P219" s="6">
        <v>10.613043478260872</v>
      </c>
      <c r="Q219" s="6">
        <v>29.035217391304336</v>
      </c>
      <c r="R219" s="6">
        <f>SUM(NonNurse[[#This Row],[Qualified Activities Professional Hours]],NonNurse[[#This Row],[Other Activities Professional Hours]])/NonNurse[[#This Row],[MDS Census]]</f>
        <v>0.26524432809773119</v>
      </c>
      <c r="S219" s="6">
        <v>5.2046739130434778</v>
      </c>
      <c r="T219" s="6">
        <v>10.034021739130434</v>
      </c>
      <c r="U219" s="6">
        <v>0</v>
      </c>
      <c r="V219" s="6">
        <f>SUM(NonNurse[[#This Row],[Occupational Therapist Hours]],NonNurse[[#This Row],[OT Assistant Hours]],NonNurse[[#This Row],[OT Aide Hours]])/NonNurse[[#This Row],[MDS Census]]</f>
        <v>0.10194589877835951</v>
      </c>
      <c r="W219" s="6">
        <v>4.3833695652173903</v>
      </c>
      <c r="X219" s="6">
        <v>10.025108695652175</v>
      </c>
      <c r="Y219" s="6">
        <v>0</v>
      </c>
      <c r="Z219" s="6">
        <f>SUM(NonNurse[[#This Row],[Physical Therapist (PT) Hours]],NonNurse[[#This Row],[PT Assistant Hours]],NonNurse[[#This Row],[PT Aide Hours]])/NonNurse[[#This Row],[MDS Census]]</f>
        <v>9.6391797556719019E-2</v>
      </c>
      <c r="AA219" s="6">
        <v>0</v>
      </c>
      <c r="AB219" s="6">
        <v>0</v>
      </c>
      <c r="AC219" s="6">
        <v>0</v>
      </c>
      <c r="AD219" s="6">
        <v>0</v>
      </c>
      <c r="AE219" s="6">
        <v>0</v>
      </c>
      <c r="AF219" s="6">
        <v>0</v>
      </c>
      <c r="AG219" s="6">
        <v>0</v>
      </c>
      <c r="AH219" s="1">
        <v>235263</v>
      </c>
      <c r="AI219">
        <v>5</v>
      </c>
    </row>
    <row r="220" spans="1:35" x14ac:dyDescent="0.25">
      <c r="A220" t="s">
        <v>433</v>
      </c>
      <c r="B220" t="s">
        <v>185</v>
      </c>
      <c r="C220" t="s">
        <v>591</v>
      </c>
      <c r="D220" t="s">
        <v>490</v>
      </c>
      <c r="E220" s="6">
        <v>61.489130434782609</v>
      </c>
      <c r="F220" s="6">
        <v>5.3913043478260869</v>
      </c>
      <c r="G220" s="6">
        <v>0.35054347826086957</v>
      </c>
      <c r="H220" s="6">
        <v>0.38043478260869568</v>
      </c>
      <c r="I220" s="6">
        <v>1.4021739130434783</v>
      </c>
      <c r="J220" s="6">
        <v>0</v>
      </c>
      <c r="K220" s="6">
        <v>0</v>
      </c>
      <c r="L220" s="6">
        <v>0.99195652173913018</v>
      </c>
      <c r="M220" s="6">
        <v>5.6211956521739115</v>
      </c>
      <c r="N220" s="6">
        <v>0</v>
      </c>
      <c r="O220" s="6">
        <f>SUM(NonNurse[[#This Row],[Qualified Social Work Staff Hours]],NonNurse[[#This Row],[Other Social Work Staff Hours]])/NonNurse[[#This Row],[MDS Census]]</f>
        <v>9.1417712568499176E-2</v>
      </c>
      <c r="P220" s="6">
        <v>2.5749999999999993</v>
      </c>
      <c r="Q220" s="6">
        <v>19.608695652173914</v>
      </c>
      <c r="R220" s="6">
        <f>SUM(NonNurse[[#This Row],[Qualified Activities Professional Hours]],NonNurse[[#This Row],[Other Activities Professional Hours]])/NonNurse[[#This Row],[MDS Census]]</f>
        <v>0.36077426197631252</v>
      </c>
      <c r="S220" s="6">
        <v>12.153804347826085</v>
      </c>
      <c r="T220" s="6">
        <v>0.33054347826086955</v>
      </c>
      <c r="U220" s="6">
        <v>0</v>
      </c>
      <c r="V220" s="6">
        <f>SUM(NonNurse[[#This Row],[Occupational Therapist Hours]],NonNurse[[#This Row],[OT Assistant Hours]],NonNurse[[#This Row],[OT Aide Hours]])/NonNurse[[#This Row],[MDS Census]]</f>
        <v>0.20303340993459429</v>
      </c>
      <c r="W220" s="6">
        <v>2.8004347826086962</v>
      </c>
      <c r="X220" s="6">
        <v>5.2616304347826084</v>
      </c>
      <c r="Y220" s="6">
        <v>0</v>
      </c>
      <c r="Z220" s="6">
        <f>SUM(NonNurse[[#This Row],[Physical Therapist (PT) Hours]],NonNurse[[#This Row],[PT Assistant Hours]],NonNurse[[#This Row],[PT Aide Hours]])/NonNurse[[#This Row],[MDS Census]]</f>
        <v>0.13111366448647691</v>
      </c>
      <c r="AA220" s="6">
        <v>0</v>
      </c>
      <c r="AB220" s="6">
        <v>0</v>
      </c>
      <c r="AC220" s="6">
        <v>0</v>
      </c>
      <c r="AD220" s="6">
        <v>0</v>
      </c>
      <c r="AE220" s="6">
        <v>0</v>
      </c>
      <c r="AF220" s="6">
        <v>0</v>
      </c>
      <c r="AG220" s="6">
        <v>0</v>
      </c>
      <c r="AH220" s="1">
        <v>235379</v>
      </c>
      <c r="AI220">
        <v>5</v>
      </c>
    </row>
    <row r="221" spans="1:35" x14ac:dyDescent="0.25">
      <c r="A221" t="s">
        <v>433</v>
      </c>
      <c r="B221" t="s">
        <v>138</v>
      </c>
      <c r="C221" t="s">
        <v>550</v>
      </c>
      <c r="D221" t="s">
        <v>474</v>
      </c>
      <c r="E221" s="6">
        <v>100.84782608695652</v>
      </c>
      <c r="F221" s="6">
        <v>5.3913043478260869</v>
      </c>
      <c r="G221" s="6">
        <v>0.375</v>
      </c>
      <c r="H221" s="6">
        <v>0.60869565217391308</v>
      </c>
      <c r="I221" s="6">
        <v>3.2826086956521738</v>
      </c>
      <c r="J221" s="6">
        <v>0</v>
      </c>
      <c r="K221" s="6">
        <v>0</v>
      </c>
      <c r="L221" s="6">
        <v>3.0135869565217392</v>
      </c>
      <c r="M221" s="6">
        <v>2</v>
      </c>
      <c r="N221" s="6">
        <v>1.4586956521739129</v>
      </c>
      <c r="O221" s="6">
        <f>SUM(NonNurse[[#This Row],[Qualified Social Work Staff Hours]],NonNurse[[#This Row],[Other Social Work Staff Hours]])/NonNurse[[#This Row],[MDS Census]]</f>
        <v>3.4296184522526404E-2</v>
      </c>
      <c r="P221" s="6">
        <v>5.2173913043478262</v>
      </c>
      <c r="Q221" s="6">
        <v>11.949456521739132</v>
      </c>
      <c r="R221" s="6">
        <f>SUM(NonNurse[[#This Row],[Qualified Activities Professional Hours]],NonNurse[[#This Row],[Other Activities Professional Hours]])/NonNurse[[#This Row],[MDS Census]]</f>
        <v>0.17022526406553137</v>
      </c>
      <c r="S221" s="6">
        <v>4.4168478260869568</v>
      </c>
      <c r="T221" s="6">
        <v>5.6664130434782614</v>
      </c>
      <c r="U221" s="6">
        <v>0</v>
      </c>
      <c r="V221" s="6">
        <f>SUM(NonNurse[[#This Row],[Occupational Therapist Hours]],NonNurse[[#This Row],[OT Assistant Hours]],NonNurse[[#This Row],[OT Aide Hours]])/NonNurse[[#This Row],[MDS Census]]</f>
        <v>9.9984910541064911E-2</v>
      </c>
      <c r="W221" s="6">
        <v>2.698260869565217</v>
      </c>
      <c r="X221" s="6">
        <v>7.6116304347826098</v>
      </c>
      <c r="Y221" s="6">
        <v>0</v>
      </c>
      <c r="Z221" s="6">
        <f>SUM(NonNurse[[#This Row],[Physical Therapist (PT) Hours]],NonNurse[[#This Row],[PT Assistant Hours]],NonNurse[[#This Row],[PT Aide Hours]])/NonNurse[[#This Row],[MDS Census]]</f>
        <v>0.10223216210390172</v>
      </c>
      <c r="AA221" s="6">
        <v>0</v>
      </c>
      <c r="AB221" s="6">
        <v>0</v>
      </c>
      <c r="AC221" s="6">
        <v>0</v>
      </c>
      <c r="AD221" s="6">
        <v>0</v>
      </c>
      <c r="AE221" s="6">
        <v>0.72826086956521741</v>
      </c>
      <c r="AF221" s="6">
        <v>0</v>
      </c>
      <c r="AG221" s="6">
        <v>0</v>
      </c>
      <c r="AH221" s="1">
        <v>235300</v>
      </c>
      <c r="AI221">
        <v>5</v>
      </c>
    </row>
    <row r="222" spans="1:35" x14ac:dyDescent="0.25">
      <c r="A222" t="s">
        <v>433</v>
      </c>
      <c r="B222" t="s">
        <v>154</v>
      </c>
      <c r="C222" t="s">
        <v>617</v>
      </c>
      <c r="D222" t="s">
        <v>513</v>
      </c>
      <c r="E222" s="6">
        <v>62.630434782608695</v>
      </c>
      <c r="F222" s="6">
        <v>5.6521739130434785</v>
      </c>
      <c r="G222" s="6">
        <v>0.32608695652173914</v>
      </c>
      <c r="H222" s="6">
        <v>0.33695652173913043</v>
      </c>
      <c r="I222" s="6">
        <v>1.1304347826086956</v>
      </c>
      <c r="J222" s="6">
        <v>0</v>
      </c>
      <c r="K222" s="6">
        <v>0</v>
      </c>
      <c r="L222" s="6">
        <v>2.2191304347826089</v>
      </c>
      <c r="M222" s="6">
        <v>5.2097826086956527</v>
      </c>
      <c r="N222" s="6">
        <v>0</v>
      </c>
      <c r="O222" s="6">
        <f>SUM(NonNurse[[#This Row],[Qualified Social Work Staff Hours]],NonNurse[[#This Row],[Other Social Work Staff Hours]])/NonNurse[[#This Row],[MDS Census]]</f>
        <v>8.3182922596320735E-2</v>
      </c>
      <c r="P222" s="6">
        <v>6.5826086956521719</v>
      </c>
      <c r="Q222" s="6">
        <v>2.5847826086956522</v>
      </c>
      <c r="R222" s="6">
        <f>SUM(NonNurse[[#This Row],[Qualified Activities Professional Hours]],NonNurse[[#This Row],[Other Activities Professional Hours]])/NonNurse[[#This Row],[MDS Census]]</f>
        <v>0.14637278722665736</v>
      </c>
      <c r="S222" s="6">
        <v>4.8435869565217384</v>
      </c>
      <c r="T222" s="6">
        <v>1.9605434782608697</v>
      </c>
      <c r="U222" s="6">
        <v>0</v>
      </c>
      <c r="V222" s="6">
        <f>SUM(NonNurse[[#This Row],[Occupational Therapist Hours]],NonNurse[[#This Row],[OT Assistant Hours]],NonNurse[[#This Row],[OT Aide Hours]])/NonNurse[[#This Row],[MDS Census]]</f>
        <v>0.10863936133287051</v>
      </c>
      <c r="W222" s="6">
        <v>1.3043478260869563</v>
      </c>
      <c r="X222" s="6">
        <v>9.9618478260869541</v>
      </c>
      <c r="Y222" s="6">
        <v>0</v>
      </c>
      <c r="Z222" s="6">
        <f>SUM(NonNurse[[#This Row],[Physical Therapist (PT) Hours]],NonNurse[[#This Row],[PT Assistant Hours]],NonNurse[[#This Row],[PT Aide Hours]])/NonNurse[[#This Row],[MDS Census]]</f>
        <v>0.17988372093023253</v>
      </c>
      <c r="AA222" s="6">
        <v>0</v>
      </c>
      <c r="AB222" s="6">
        <v>0</v>
      </c>
      <c r="AC222" s="6">
        <v>0</v>
      </c>
      <c r="AD222" s="6">
        <v>0</v>
      </c>
      <c r="AE222" s="6">
        <v>0</v>
      </c>
      <c r="AF222" s="6">
        <v>0</v>
      </c>
      <c r="AG222" s="6">
        <v>0</v>
      </c>
      <c r="AH222" s="1">
        <v>235336</v>
      </c>
      <c r="AI222">
        <v>5</v>
      </c>
    </row>
    <row r="223" spans="1:35" x14ac:dyDescent="0.25">
      <c r="A223" t="s">
        <v>433</v>
      </c>
      <c r="B223" t="s">
        <v>286</v>
      </c>
      <c r="C223" t="s">
        <v>606</v>
      </c>
      <c r="D223" t="s">
        <v>504</v>
      </c>
      <c r="E223" s="6">
        <v>72.554347826086953</v>
      </c>
      <c r="F223" s="6">
        <v>5.3043478260869561</v>
      </c>
      <c r="G223" s="6">
        <v>1.7717391304347827</v>
      </c>
      <c r="H223" s="6">
        <v>0.41304347826086957</v>
      </c>
      <c r="I223" s="6">
        <v>0.28260869565217389</v>
      </c>
      <c r="J223" s="6">
        <v>0</v>
      </c>
      <c r="K223" s="6">
        <v>0</v>
      </c>
      <c r="L223" s="6">
        <v>2.5701086956521739</v>
      </c>
      <c r="M223" s="6">
        <v>5.5652173913043477</v>
      </c>
      <c r="N223" s="6">
        <v>0</v>
      </c>
      <c r="O223" s="6">
        <f>SUM(NonNurse[[#This Row],[Qualified Social Work Staff Hours]],NonNurse[[#This Row],[Other Social Work Staff Hours]])/NonNurse[[#This Row],[MDS Census]]</f>
        <v>7.6704119850187269E-2</v>
      </c>
      <c r="P223" s="6">
        <v>5.2902173913043473</v>
      </c>
      <c r="Q223" s="6">
        <v>12.991304347826095</v>
      </c>
      <c r="R223" s="6">
        <f>SUM(NonNurse[[#This Row],[Qualified Activities Professional Hours]],NonNurse[[#This Row],[Other Activities Professional Hours]])/NonNurse[[#This Row],[MDS Census]]</f>
        <v>0.25197003745318358</v>
      </c>
      <c r="S223" s="6">
        <v>5.251195652173914</v>
      </c>
      <c r="T223" s="6">
        <v>5.217173913043478</v>
      </c>
      <c r="U223" s="6">
        <v>0</v>
      </c>
      <c r="V223" s="6">
        <f>SUM(NonNurse[[#This Row],[Occupational Therapist Hours]],NonNurse[[#This Row],[OT Assistant Hours]],NonNurse[[#This Row],[OT Aide Hours]])/NonNurse[[#This Row],[MDS Census]]</f>
        <v>0.14428314606741574</v>
      </c>
      <c r="W223" s="6">
        <v>2.4619565217391304</v>
      </c>
      <c r="X223" s="6">
        <v>11.397499999999997</v>
      </c>
      <c r="Y223" s="6">
        <v>0</v>
      </c>
      <c r="Z223" s="6">
        <f>SUM(NonNurse[[#This Row],[Physical Therapist (PT) Hours]],NonNurse[[#This Row],[PT Assistant Hours]],NonNurse[[#This Row],[PT Aide Hours]])/NonNurse[[#This Row],[MDS Census]]</f>
        <v>0.19102172284644192</v>
      </c>
      <c r="AA223" s="6">
        <v>0</v>
      </c>
      <c r="AB223" s="6">
        <v>0</v>
      </c>
      <c r="AC223" s="6">
        <v>0</v>
      </c>
      <c r="AD223" s="6">
        <v>0</v>
      </c>
      <c r="AE223" s="6">
        <v>0</v>
      </c>
      <c r="AF223" s="6">
        <v>0</v>
      </c>
      <c r="AG223" s="6">
        <v>0</v>
      </c>
      <c r="AH223" s="1">
        <v>235542</v>
      </c>
      <c r="AI223">
        <v>5</v>
      </c>
    </row>
    <row r="224" spans="1:35" x14ac:dyDescent="0.25">
      <c r="A224" t="s">
        <v>433</v>
      </c>
      <c r="B224" t="s">
        <v>347</v>
      </c>
      <c r="C224" t="s">
        <v>696</v>
      </c>
      <c r="D224" t="s">
        <v>470</v>
      </c>
      <c r="E224" s="6">
        <v>77.989130434782609</v>
      </c>
      <c r="F224" s="6">
        <v>5.3043478260869561</v>
      </c>
      <c r="G224" s="6">
        <v>0.97826086956521741</v>
      </c>
      <c r="H224" s="6">
        <v>0.48097826086956524</v>
      </c>
      <c r="I224" s="6">
        <v>2.4673913043478262</v>
      </c>
      <c r="J224" s="6">
        <v>0</v>
      </c>
      <c r="K224" s="6">
        <v>0</v>
      </c>
      <c r="L224" s="6">
        <v>2.3336956521739123</v>
      </c>
      <c r="M224" s="6">
        <v>0</v>
      </c>
      <c r="N224" s="6">
        <v>7.2173913043478262</v>
      </c>
      <c r="O224" s="6">
        <f>SUM(NonNurse[[#This Row],[Qualified Social Work Staff Hours]],NonNurse[[#This Row],[Other Social Work Staff Hours]])/NonNurse[[#This Row],[MDS Census]]</f>
        <v>9.2543554006968648E-2</v>
      </c>
      <c r="P224" s="6">
        <v>13.740217391304352</v>
      </c>
      <c r="Q224" s="6">
        <v>0</v>
      </c>
      <c r="R224" s="6">
        <f>SUM(NonNurse[[#This Row],[Qualified Activities Professional Hours]],NonNurse[[#This Row],[Other Activities Professional Hours]])/NonNurse[[#This Row],[MDS Census]]</f>
        <v>0.1761811846689896</v>
      </c>
      <c r="S224" s="6">
        <v>4.2920652173913041</v>
      </c>
      <c r="T224" s="6">
        <v>3.1410869565217387</v>
      </c>
      <c r="U224" s="6">
        <v>0</v>
      </c>
      <c r="V224" s="6">
        <f>SUM(NonNurse[[#This Row],[Occupational Therapist Hours]],NonNurse[[#This Row],[OT Assistant Hours]],NonNurse[[#This Row],[OT Aide Hours]])/NonNurse[[#This Row],[MDS Census]]</f>
        <v>9.5310104529616718E-2</v>
      </c>
      <c r="W224" s="6">
        <v>3.9645652173913049</v>
      </c>
      <c r="X224" s="6">
        <v>2.7746739130434781</v>
      </c>
      <c r="Y224" s="6">
        <v>0</v>
      </c>
      <c r="Z224" s="6">
        <f>SUM(NonNurse[[#This Row],[Physical Therapist (PT) Hours]],NonNurse[[#This Row],[PT Assistant Hours]],NonNurse[[#This Row],[PT Aide Hours]])/NonNurse[[#This Row],[MDS Census]]</f>
        <v>8.6412543554006974E-2</v>
      </c>
      <c r="AA224" s="6">
        <v>0</v>
      </c>
      <c r="AB224" s="6">
        <v>0</v>
      </c>
      <c r="AC224" s="6">
        <v>0</v>
      </c>
      <c r="AD224" s="6">
        <v>0</v>
      </c>
      <c r="AE224" s="6">
        <v>0</v>
      </c>
      <c r="AF224" s="6">
        <v>0</v>
      </c>
      <c r="AG224" s="6">
        <v>0</v>
      </c>
      <c r="AH224" s="1">
        <v>235630</v>
      </c>
      <c r="AI224">
        <v>5</v>
      </c>
    </row>
    <row r="225" spans="1:35" x14ac:dyDescent="0.25">
      <c r="A225" t="s">
        <v>433</v>
      </c>
      <c r="B225" t="s">
        <v>177</v>
      </c>
      <c r="C225" t="s">
        <v>680</v>
      </c>
      <c r="D225" t="s">
        <v>464</v>
      </c>
      <c r="E225" s="6">
        <v>68.239130434782609</v>
      </c>
      <c r="F225" s="6">
        <v>5.4782608695652177</v>
      </c>
      <c r="G225" s="6">
        <v>0.32608695652173914</v>
      </c>
      <c r="H225" s="6">
        <v>0.30434782608695654</v>
      </c>
      <c r="I225" s="6">
        <v>2.7826086956521738</v>
      </c>
      <c r="J225" s="6">
        <v>0</v>
      </c>
      <c r="K225" s="6">
        <v>0</v>
      </c>
      <c r="L225" s="6">
        <v>1.6447826086956521</v>
      </c>
      <c r="M225" s="6">
        <v>5.9782608695652176E-2</v>
      </c>
      <c r="N225" s="6">
        <v>0</v>
      </c>
      <c r="O225" s="6">
        <f>SUM(NonNurse[[#This Row],[Qualified Social Work Staff Hours]],NonNurse[[#This Row],[Other Social Work Staff Hours]])/NonNurse[[#This Row],[MDS Census]]</f>
        <v>8.7607518317935648E-4</v>
      </c>
      <c r="P225" s="6">
        <v>5.1032608695652177</v>
      </c>
      <c r="Q225" s="6">
        <v>12.916304347826086</v>
      </c>
      <c r="R225" s="6">
        <f>SUM(NonNurse[[#This Row],[Qualified Activities Professional Hours]],NonNurse[[#This Row],[Other Activities Professional Hours]])/NonNurse[[#This Row],[MDS Census]]</f>
        <v>0.26406498884995222</v>
      </c>
      <c r="S225" s="6">
        <v>5.3746739130434786</v>
      </c>
      <c r="T225" s="6">
        <v>7.8188043478260898</v>
      </c>
      <c r="U225" s="6">
        <v>0</v>
      </c>
      <c r="V225" s="6">
        <f>SUM(NonNurse[[#This Row],[Occupational Therapist Hours]],NonNurse[[#This Row],[OT Assistant Hours]],NonNurse[[#This Row],[OT Aide Hours]])/NonNurse[[#This Row],[MDS Census]]</f>
        <v>0.19334182860783694</v>
      </c>
      <c r="W225" s="6">
        <v>2.3803260869565217</v>
      </c>
      <c r="X225" s="6">
        <v>5.2970652173913031</v>
      </c>
      <c r="Y225" s="6">
        <v>0</v>
      </c>
      <c r="Z225" s="6">
        <f>SUM(NonNurse[[#This Row],[Physical Therapist (PT) Hours]],NonNurse[[#This Row],[PT Assistant Hours]],NonNurse[[#This Row],[PT Aide Hours]])/NonNurse[[#This Row],[MDS Census]]</f>
        <v>0.11250716788786236</v>
      </c>
      <c r="AA225" s="6">
        <v>0</v>
      </c>
      <c r="AB225" s="6">
        <v>0</v>
      </c>
      <c r="AC225" s="6">
        <v>0</v>
      </c>
      <c r="AD225" s="6">
        <v>0</v>
      </c>
      <c r="AE225" s="6">
        <v>0</v>
      </c>
      <c r="AF225" s="6">
        <v>0</v>
      </c>
      <c r="AG225" s="6">
        <v>0</v>
      </c>
      <c r="AH225" s="1">
        <v>235371</v>
      </c>
      <c r="AI225">
        <v>5</v>
      </c>
    </row>
    <row r="226" spans="1:35" x14ac:dyDescent="0.25">
      <c r="A226" t="s">
        <v>433</v>
      </c>
      <c r="B226" t="s">
        <v>234</v>
      </c>
      <c r="C226" t="s">
        <v>613</v>
      </c>
      <c r="D226" t="s">
        <v>509</v>
      </c>
      <c r="E226" s="6">
        <v>18.826086956521738</v>
      </c>
      <c r="F226" s="6">
        <v>4.2934782608695654</v>
      </c>
      <c r="G226" s="6">
        <v>0.81521739130434778</v>
      </c>
      <c r="H226" s="6">
        <v>0</v>
      </c>
      <c r="I226" s="6">
        <v>5.8260869565217392</v>
      </c>
      <c r="J226" s="6">
        <v>0</v>
      </c>
      <c r="K226" s="6">
        <v>0</v>
      </c>
      <c r="L226" s="6">
        <v>0</v>
      </c>
      <c r="M226" s="6">
        <v>0</v>
      </c>
      <c r="N226" s="6">
        <v>0</v>
      </c>
      <c r="O226" s="6">
        <f>SUM(NonNurse[[#This Row],[Qualified Social Work Staff Hours]],NonNurse[[#This Row],[Other Social Work Staff Hours]])/NonNurse[[#This Row],[MDS Census]]</f>
        <v>0</v>
      </c>
      <c r="P226" s="6">
        <v>4.9320652173913047</v>
      </c>
      <c r="Q226" s="6">
        <v>4.1141304347826084</v>
      </c>
      <c r="R226" s="6">
        <f>SUM(NonNurse[[#This Row],[Qualified Activities Professional Hours]],NonNurse[[#This Row],[Other Activities Professional Hours]])/NonNurse[[#This Row],[MDS Census]]</f>
        <v>0.48051385681293307</v>
      </c>
      <c r="S226" s="6">
        <v>1.3043478260869568E-2</v>
      </c>
      <c r="T226" s="6">
        <v>0</v>
      </c>
      <c r="U226" s="6">
        <v>0</v>
      </c>
      <c r="V226" s="6">
        <f>SUM(NonNurse[[#This Row],[Occupational Therapist Hours]],NonNurse[[#This Row],[OT Assistant Hours]],NonNurse[[#This Row],[OT Aide Hours]])/NonNurse[[#This Row],[MDS Census]]</f>
        <v>6.9284064665127041E-4</v>
      </c>
      <c r="W226" s="6">
        <v>5.434782608695652E-3</v>
      </c>
      <c r="X226" s="6">
        <v>0</v>
      </c>
      <c r="Y226" s="6">
        <v>0</v>
      </c>
      <c r="Z226" s="6">
        <f>SUM(NonNurse[[#This Row],[Physical Therapist (PT) Hours]],NonNurse[[#This Row],[PT Assistant Hours]],NonNurse[[#This Row],[PT Aide Hours]])/NonNurse[[#This Row],[MDS Census]]</f>
        <v>2.8868360277136258E-4</v>
      </c>
      <c r="AA226" s="6">
        <v>0</v>
      </c>
      <c r="AB226" s="6">
        <v>0</v>
      </c>
      <c r="AC226" s="6">
        <v>0</v>
      </c>
      <c r="AD226" s="6">
        <v>0</v>
      </c>
      <c r="AE226" s="6">
        <v>0</v>
      </c>
      <c r="AF226" s="6">
        <v>0</v>
      </c>
      <c r="AG226" s="6">
        <v>0</v>
      </c>
      <c r="AH226" s="1">
        <v>235472</v>
      </c>
      <c r="AI226">
        <v>5</v>
      </c>
    </row>
    <row r="227" spans="1:35" x14ac:dyDescent="0.25">
      <c r="A227" t="s">
        <v>433</v>
      </c>
      <c r="B227" t="s">
        <v>298</v>
      </c>
      <c r="C227" t="s">
        <v>723</v>
      </c>
      <c r="D227" t="s">
        <v>510</v>
      </c>
      <c r="E227" s="6">
        <v>27.945652173913043</v>
      </c>
      <c r="F227" s="6">
        <v>5.6521739130434785</v>
      </c>
      <c r="G227" s="6">
        <v>0</v>
      </c>
      <c r="H227" s="6">
        <v>0.27173913043478259</v>
      </c>
      <c r="I227" s="6">
        <v>2.4565217391304346</v>
      </c>
      <c r="J227" s="6">
        <v>0</v>
      </c>
      <c r="K227" s="6">
        <v>0</v>
      </c>
      <c r="L227" s="6">
        <v>4.32</v>
      </c>
      <c r="M227" s="6">
        <v>5.6521739130434785</v>
      </c>
      <c r="N227" s="6">
        <v>0</v>
      </c>
      <c r="O227" s="6">
        <f>SUM(NonNurse[[#This Row],[Qualified Social Work Staff Hours]],NonNurse[[#This Row],[Other Social Work Staff Hours]])/NonNurse[[#This Row],[MDS Census]]</f>
        <v>0.20225593154414626</v>
      </c>
      <c r="P227" s="6">
        <v>7.4967391304347819</v>
      </c>
      <c r="Q227" s="6">
        <v>0</v>
      </c>
      <c r="R227" s="6">
        <f>SUM(NonNurse[[#This Row],[Qualified Activities Professional Hours]],NonNurse[[#This Row],[Other Activities Professional Hours]])/NonNurse[[#This Row],[MDS Census]]</f>
        <v>0.26826137689614932</v>
      </c>
      <c r="S227" s="6">
        <v>0.77152173913043498</v>
      </c>
      <c r="T227" s="6">
        <v>3.025217391304349</v>
      </c>
      <c r="U227" s="6">
        <v>0</v>
      </c>
      <c r="V227" s="6">
        <f>SUM(NonNurse[[#This Row],[Occupational Therapist Hours]],NonNurse[[#This Row],[OT Assistant Hours]],NonNurse[[#This Row],[OT Aide Hours]])/NonNurse[[#This Row],[MDS Census]]</f>
        <v>0.13586153247763522</v>
      </c>
      <c r="W227" s="6">
        <v>1.378586956521739</v>
      </c>
      <c r="X227" s="6">
        <v>3.9794565217391313</v>
      </c>
      <c r="Y227" s="6">
        <v>0</v>
      </c>
      <c r="Z227" s="6">
        <f>SUM(NonNurse[[#This Row],[Physical Therapist (PT) Hours]],NonNurse[[#This Row],[PT Assistant Hours]],NonNurse[[#This Row],[PT Aide Hours]])/NonNurse[[#This Row],[MDS Census]]</f>
        <v>0.1917308440295605</v>
      </c>
      <c r="AA227" s="6">
        <v>0</v>
      </c>
      <c r="AB227" s="6">
        <v>0</v>
      </c>
      <c r="AC227" s="6">
        <v>0</v>
      </c>
      <c r="AD227" s="6">
        <v>21.116413043478261</v>
      </c>
      <c r="AE227" s="6">
        <v>0</v>
      </c>
      <c r="AF227" s="6">
        <v>0</v>
      </c>
      <c r="AG227" s="6">
        <v>0</v>
      </c>
      <c r="AH227" s="1">
        <v>235558</v>
      </c>
      <c r="AI227">
        <v>5</v>
      </c>
    </row>
    <row r="228" spans="1:35" x14ac:dyDescent="0.25">
      <c r="A228" t="s">
        <v>433</v>
      </c>
      <c r="B228" t="s">
        <v>19</v>
      </c>
      <c r="C228" t="s">
        <v>549</v>
      </c>
      <c r="D228" t="s">
        <v>492</v>
      </c>
      <c r="E228" s="6">
        <v>127.59782608695652</v>
      </c>
      <c r="F228" s="6">
        <v>6.1603260869565215</v>
      </c>
      <c r="G228" s="6">
        <v>0.70652173913043481</v>
      </c>
      <c r="H228" s="6">
        <v>0</v>
      </c>
      <c r="I228" s="6">
        <v>11.141304347826088</v>
      </c>
      <c r="J228" s="6">
        <v>0</v>
      </c>
      <c r="K228" s="6">
        <v>0</v>
      </c>
      <c r="L228" s="6">
        <v>7.9361956521739119</v>
      </c>
      <c r="M228" s="6">
        <v>9.6521739130434785</v>
      </c>
      <c r="N228" s="6">
        <v>10.434782608695652</v>
      </c>
      <c r="O228" s="6">
        <f>SUM(NonNurse[[#This Row],[Qualified Social Work Staff Hours]],NonNurse[[#This Row],[Other Social Work Staff Hours]])/NonNurse[[#This Row],[MDS Census]]</f>
        <v>0.15742397137745978</v>
      </c>
      <c r="P228" s="6">
        <v>0</v>
      </c>
      <c r="Q228" s="6">
        <v>10.521739130434783</v>
      </c>
      <c r="R228" s="6">
        <f>SUM(NonNurse[[#This Row],[Qualified Activities Professional Hours]],NonNurse[[#This Row],[Other Activities Professional Hours]])/NonNurse[[#This Row],[MDS Census]]</f>
        <v>8.2460175483431306E-2</v>
      </c>
      <c r="S228" s="6">
        <v>18.233152173913041</v>
      </c>
      <c r="T228" s="6">
        <v>13.66554347826087</v>
      </c>
      <c r="U228" s="6">
        <v>0</v>
      </c>
      <c r="V228" s="6">
        <f>SUM(NonNurse[[#This Row],[Occupational Therapist Hours]],NonNurse[[#This Row],[OT Assistant Hours]],NonNurse[[#This Row],[OT Aide Hours]])/NonNurse[[#This Row],[MDS Census]]</f>
        <v>0.24999403697078118</v>
      </c>
      <c r="W228" s="6">
        <v>10.182391304347824</v>
      </c>
      <c r="X228" s="6">
        <v>13.349456521739132</v>
      </c>
      <c r="Y228" s="6">
        <v>4.5434782608695654</v>
      </c>
      <c r="Z228" s="6">
        <f>SUM(NonNurse[[#This Row],[Physical Therapist (PT) Hours]],NonNurse[[#This Row],[PT Assistant Hours]],NonNurse[[#This Row],[PT Aide Hours]])/NonNurse[[#This Row],[MDS Census]]</f>
        <v>0.22002981514609424</v>
      </c>
      <c r="AA228" s="6">
        <v>0</v>
      </c>
      <c r="AB228" s="6">
        <v>0</v>
      </c>
      <c r="AC228" s="6">
        <v>0</v>
      </c>
      <c r="AD228" s="6">
        <v>0</v>
      </c>
      <c r="AE228" s="6">
        <v>52.065217391304351</v>
      </c>
      <c r="AF228" s="6">
        <v>0</v>
      </c>
      <c r="AG228" s="6">
        <v>0</v>
      </c>
      <c r="AH228" s="1">
        <v>235020</v>
      </c>
      <c r="AI228">
        <v>5</v>
      </c>
    </row>
    <row r="229" spans="1:35" x14ac:dyDescent="0.25">
      <c r="A229" t="s">
        <v>433</v>
      </c>
      <c r="B229" t="s">
        <v>283</v>
      </c>
      <c r="C229" t="s">
        <v>542</v>
      </c>
      <c r="D229" t="s">
        <v>463</v>
      </c>
      <c r="E229" s="6">
        <v>45.706521739130437</v>
      </c>
      <c r="F229" s="6">
        <v>5.5652173913043477</v>
      </c>
      <c r="G229" s="6">
        <v>0.39130434782608697</v>
      </c>
      <c r="H229" s="6">
        <v>0.22282608695652173</v>
      </c>
      <c r="I229" s="6">
        <v>0.85869565217391308</v>
      </c>
      <c r="J229" s="6">
        <v>0</v>
      </c>
      <c r="K229" s="6">
        <v>0</v>
      </c>
      <c r="L229" s="6">
        <v>2.0580434782608692</v>
      </c>
      <c r="M229" s="6">
        <v>0</v>
      </c>
      <c r="N229" s="6">
        <v>0</v>
      </c>
      <c r="O229" s="6">
        <f>SUM(NonNurse[[#This Row],[Qualified Social Work Staff Hours]],NonNurse[[#This Row],[Other Social Work Staff Hours]])/NonNurse[[#This Row],[MDS Census]]</f>
        <v>0</v>
      </c>
      <c r="P229" s="6">
        <v>5.9198913043478232</v>
      </c>
      <c r="Q229" s="6">
        <v>12.536413043478257</v>
      </c>
      <c r="R229" s="6">
        <f>SUM(NonNurse[[#This Row],[Qualified Activities Professional Hours]],NonNurse[[#This Row],[Other Activities Professional Hours]])/NonNurse[[#This Row],[MDS Census]]</f>
        <v>0.40380023781212826</v>
      </c>
      <c r="S229" s="6">
        <v>3.9227173913043476</v>
      </c>
      <c r="T229" s="6">
        <v>5.9983695652173905</v>
      </c>
      <c r="U229" s="6">
        <v>0</v>
      </c>
      <c r="V229" s="6">
        <f>SUM(NonNurse[[#This Row],[Occupational Therapist Hours]],NonNurse[[#This Row],[OT Assistant Hours]],NonNurse[[#This Row],[OT Aide Hours]])/NonNurse[[#This Row],[MDS Census]]</f>
        <v>0.21706064209274667</v>
      </c>
      <c r="W229" s="6">
        <v>3.0433695652173922</v>
      </c>
      <c r="X229" s="6">
        <v>12.244565217391301</v>
      </c>
      <c r="Y229" s="6">
        <v>0</v>
      </c>
      <c r="Z229" s="6">
        <f>SUM(NonNurse[[#This Row],[Physical Therapist (PT) Hours]],NonNurse[[#This Row],[PT Assistant Hours]],NonNurse[[#This Row],[PT Aide Hours]])/NonNurse[[#This Row],[MDS Census]]</f>
        <v>0.33448038049940543</v>
      </c>
      <c r="AA229" s="6">
        <v>0</v>
      </c>
      <c r="AB229" s="6">
        <v>0</v>
      </c>
      <c r="AC229" s="6">
        <v>2.0869565217391304</v>
      </c>
      <c r="AD229" s="6">
        <v>0</v>
      </c>
      <c r="AE229" s="6">
        <v>0</v>
      </c>
      <c r="AF229" s="6">
        <v>0</v>
      </c>
      <c r="AG229" s="6">
        <v>0</v>
      </c>
      <c r="AH229" s="1">
        <v>235538</v>
      </c>
      <c r="AI229">
        <v>5</v>
      </c>
    </row>
    <row r="230" spans="1:35" x14ac:dyDescent="0.25">
      <c r="A230" t="s">
        <v>433</v>
      </c>
      <c r="B230" t="s">
        <v>378</v>
      </c>
      <c r="C230" t="s">
        <v>744</v>
      </c>
      <c r="D230" t="s">
        <v>501</v>
      </c>
      <c r="E230" s="6">
        <v>51.021739130434781</v>
      </c>
      <c r="F230" s="6">
        <v>5.3913043478260869</v>
      </c>
      <c r="G230" s="6">
        <v>0.57608695652173914</v>
      </c>
      <c r="H230" s="6">
        <v>0.29347826086956524</v>
      </c>
      <c r="I230" s="6">
        <v>1.0108695652173914</v>
      </c>
      <c r="J230" s="6">
        <v>0</v>
      </c>
      <c r="K230" s="6">
        <v>0</v>
      </c>
      <c r="L230" s="6">
        <v>0.4598913043478261</v>
      </c>
      <c r="M230" s="6">
        <v>0</v>
      </c>
      <c r="N230" s="6">
        <v>5.5652173913043477</v>
      </c>
      <c r="O230" s="6">
        <f>SUM(NonNurse[[#This Row],[Qualified Social Work Staff Hours]],NonNurse[[#This Row],[Other Social Work Staff Hours]])/NonNurse[[#This Row],[MDS Census]]</f>
        <v>0.10907541542394546</v>
      </c>
      <c r="P230" s="6">
        <v>3.9934782608695651</v>
      </c>
      <c r="Q230" s="6">
        <v>4.2810869565217384</v>
      </c>
      <c r="R230" s="6">
        <f>SUM(NonNurse[[#This Row],[Qualified Activities Professional Hours]],NonNurse[[#This Row],[Other Activities Professional Hours]])/NonNurse[[#This Row],[MDS Census]]</f>
        <v>0.16217724755006391</v>
      </c>
      <c r="S230" s="6">
        <v>4.2049999999999992</v>
      </c>
      <c r="T230" s="6">
        <v>5.232608695652174</v>
      </c>
      <c r="U230" s="6">
        <v>0</v>
      </c>
      <c r="V230" s="6">
        <f>SUM(NonNurse[[#This Row],[Occupational Therapist Hours]],NonNurse[[#This Row],[OT Assistant Hours]],NonNurse[[#This Row],[OT Aide Hours]])/NonNurse[[#This Row],[MDS Census]]</f>
        <v>0.18497230507030252</v>
      </c>
      <c r="W230" s="6">
        <v>1.4259782608695655</v>
      </c>
      <c r="X230" s="6">
        <v>4.907826086956522</v>
      </c>
      <c r="Y230" s="6">
        <v>0</v>
      </c>
      <c r="Z230" s="6">
        <f>SUM(NonNurse[[#This Row],[Physical Therapist (PT) Hours]],NonNurse[[#This Row],[PT Assistant Hours]],NonNurse[[#This Row],[PT Aide Hours]])/NonNurse[[#This Row],[MDS Census]]</f>
        <v>0.12413932680017045</v>
      </c>
      <c r="AA230" s="6">
        <v>0</v>
      </c>
      <c r="AB230" s="6">
        <v>0</v>
      </c>
      <c r="AC230" s="6">
        <v>0</v>
      </c>
      <c r="AD230" s="6">
        <v>0</v>
      </c>
      <c r="AE230" s="6">
        <v>0</v>
      </c>
      <c r="AF230" s="6">
        <v>0</v>
      </c>
      <c r="AG230" s="6">
        <v>0</v>
      </c>
      <c r="AH230" s="1">
        <v>235664</v>
      </c>
      <c r="AI230">
        <v>5</v>
      </c>
    </row>
    <row r="231" spans="1:35" x14ac:dyDescent="0.25">
      <c r="A231" t="s">
        <v>433</v>
      </c>
      <c r="B231" t="s">
        <v>143</v>
      </c>
      <c r="C231" t="s">
        <v>662</v>
      </c>
      <c r="D231" t="s">
        <v>529</v>
      </c>
      <c r="E231" s="6">
        <v>59.108695652173914</v>
      </c>
      <c r="F231" s="6">
        <v>6</v>
      </c>
      <c r="G231" s="6">
        <v>0.47826086956521741</v>
      </c>
      <c r="H231" s="6">
        <v>0.17934782608695651</v>
      </c>
      <c r="I231" s="6">
        <v>1.25</v>
      </c>
      <c r="J231" s="6">
        <v>0</v>
      </c>
      <c r="K231" s="6">
        <v>0</v>
      </c>
      <c r="L231" s="6">
        <v>1.414673913043478</v>
      </c>
      <c r="M231" s="6">
        <v>3.9130434782608696</v>
      </c>
      <c r="N231" s="6">
        <v>0</v>
      </c>
      <c r="O231" s="6">
        <f>SUM(NonNurse[[#This Row],[Qualified Social Work Staff Hours]],NonNurse[[#This Row],[Other Social Work Staff Hours]])/NonNurse[[#This Row],[MDS Census]]</f>
        <v>6.6200809121000362E-2</v>
      </c>
      <c r="P231" s="6">
        <v>5.5652173913043477</v>
      </c>
      <c r="Q231" s="6">
        <v>9.7541304347826117</v>
      </c>
      <c r="R231" s="6">
        <f>SUM(NonNurse[[#This Row],[Qualified Activities Professional Hours]],NonNurse[[#This Row],[Other Activities Professional Hours]])/NonNurse[[#This Row],[MDS Census]]</f>
        <v>0.25917248988598751</v>
      </c>
      <c r="S231" s="6">
        <v>4.0734782608695657</v>
      </c>
      <c r="T231" s="6">
        <v>4.6205434782608714</v>
      </c>
      <c r="U231" s="6">
        <v>0</v>
      </c>
      <c r="V231" s="6">
        <f>SUM(NonNurse[[#This Row],[Occupational Therapist Hours]],NonNurse[[#This Row],[OT Assistant Hours]],NonNurse[[#This Row],[OT Aide Hours]])/NonNurse[[#This Row],[MDS Census]]</f>
        <v>0.14708532548731157</v>
      </c>
      <c r="W231" s="6">
        <v>3.2614130434782616</v>
      </c>
      <c r="X231" s="6">
        <v>6.3139130434782604</v>
      </c>
      <c r="Y231" s="6">
        <v>0</v>
      </c>
      <c r="Z231" s="6">
        <f>SUM(NonNurse[[#This Row],[Physical Therapist (PT) Hours]],NonNurse[[#This Row],[PT Assistant Hours]],NonNurse[[#This Row],[PT Aide Hours]])/NonNurse[[#This Row],[MDS Census]]</f>
        <v>0.16199521883045237</v>
      </c>
      <c r="AA231" s="6">
        <v>0</v>
      </c>
      <c r="AB231" s="6">
        <v>0</v>
      </c>
      <c r="AC231" s="6">
        <v>0</v>
      </c>
      <c r="AD231" s="6">
        <v>0</v>
      </c>
      <c r="AE231" s="6">
        <v>0</v>
      </c>
      <c r="AF231" s="6">
        <v>0</v>
      </c>
      <c r="AG231" s="6">
        <v>0</v>
      </c>
      <c r="AH231" s="1">
        <v>235312</v>
      </c>
      <c r="AI231">
        <v>5</v>
      </c>
    </row>
    <row r="232" spans="1:35" x14ac:dyDescent="0.25">
      <c r="A232" t="s">
        <v>433</v>
      </c>
      <c r="B232" t="s">
        <v>133</v>
      </c>
      <c r="C232" t="s">
        <v>658</v>
      </c>
      <c r="D232" t="s">
        <v>470</v>
      </c>
      <c r="E232" s="6">
        <v>62.836956521739133</v>
      </c>
      <c r="F232" s="6">
        <v>3.0434782608695654</v>
      </c>
      <c r="G232" s="6">
        <v>0</v>
      </c>
      <c r="H232" s="6">
        <v>0.22826086956521738</v>
      </c>
      <c r="I232" s="6">
        <v>5.6304347826086953</v>
      </c>
      <c r="J232" s="6">
        <v>0</v>
      </c>
      <c r="K232" s="6">
        <v>0</v>
      </c>
      <c r="L232" s="6">
        <v>1.2643478260869567</v>
      </c>
      <c r="M232" s="6">
        <v>5.4782608695652177</v>
      </c>
      <c r="N232" s="6">
        <v>0</v>
      </c>
      <c r="O232" s="6">
        <f>SUM(NonNurse[[#This Row],[Qualified Social Work Staff Hours]],NonNurse[[#This Row],[Other Social Work Staff Hours]])/NonNurse[[#This Row],[MDS Census]]</f>
        <v>8.718214841722885E-2</v>
      </c>
      <c r="P232" s="6">
        <v>1.7391304347826086</v>
      </c>
      <c r="Q232" s="6">
        <v>10.400000000000002</v>
      </c>
      <c r="R232" s="6">
        <f>SUM(NonNurse[[#This Row],[Qualified Activities Professional Hours]],NonNurse[[#This Row],[Other Activities Professional Hours]])/NonNurse[[#This Row],[MDS Census]]</f>
        <v>0.19318457014357382</v>
      </c>
      <c r="S232" s="6">
        <v>1.1797826086956518</v>
      </c>
      <c r="T232" s="6">
        <v>7.6348913043478248</v>
      </c>
      <c r="U232" s="6">
        <v>0</v>
      </c>
      <c r="V232" s="6">
        <f>SUM(NonNurse[[#This Row],[Occupational Therapist Hours]],NonNurse[[#This Row],[OT Assistant Hours]],NonNurse[[#This Row],[OT Aide Hours]])/NonNurse[[#This Row],[MDS Census]]</f>
        <v>0.14027849852966612</v>
      </c>
      <c r="W232" s="6">
        <v>2.0075000000000003</v>
      </c>
      <c r="X232" s="6">
        <v>3.9434782608695653</v>
      </c>
      <c r="Y232" s="6">
        <v>0</v>
      </c>
      <c r="Z232" s="6">
        <f>SUM(NonNurse[[#This Row],[Physical Therapist (PT) Hours]],NonNurse[[#This Row],[PT Assistant Hours]],NonNurse[[#This Row],[PT Aide Hours]])/NonNurse[[#This Row],[MDS Census]]</f>
        <v>9.4705068327279013E-2</v>
      </c>
      <c r="AA232" s="6">
        <v>0</v>
      </c>
      <c r="AB232" s="6">
        <v>1.7391304347826086</v>
      </c>
      <c r="AC232" s="6">
        <v>0</v>
      </c>
      <c r="AD232" s="6">
        <v>0</v>
      </c>
      <c r="AE232" s="6">
        <v>0</v>
      </c>
      <c r="AF232" s="6">
        <v>0</v>
      </c>
      <c r="AG232" s="6">
        <v>0</v>
      </c>
      <c r="AH232" s="1">
        <v>235294</v>
      </c>
      <c r="AI232">
        <v>5</v>
      </c>
    </row>
    <row r="233" spans="1:35" x14ac:dyDescent="0.25">
      <c r="A233" t="s">
        <v>433</v>
      </c>
      <c r="B233" t="s">
        <v>227</v>
      </c>
      <c r="C233" t="s">
        <v>700</v>
      </c>
      <c r="D233" t="s">
        <v>501</v>
      </c>
      <c r="E233" s="6">
        <v>74.826086956521735</v>
      </c>
      <c r="F233" s="6">
        <v>5.0434782608695654</v>
      </c>
      <c r="G233" s="6">
        <v>0.27173913043478259</v>
      </c>
      <c r="H233" s="6">
        <v>0.38043478260869568</v>
      </c>
      <c r="I233" s="6">
        <v>3.0652173913043477</v>
      </c>
      <c r="J233" s="6">
        <v>0</v>
      </c>
      <c r="K233" s="6">
        <v>0</v>
      </c>
      <c r="L233" s="6">
        <v>0</v>
      </c>
      <c r="M233" s="6">
        <v>0</v>
      </c>
      <c r="N233" s="6">
        <v>5.0434782608695654</v>
      </c>
      <c r="O233" s="6">
        <f>SUM(NonNurse[[#This Row],[Qualified Social Work Staff Hours]],NonNurse[[#This Row],[Other Social Work Staff Hours]])/NonNurse[[#This Row],[MDS Census]]</f>
        <v>6.74026728646136E-2</v>
      </c>
      <c r="P233" s="6">
        <v>5.3167391304347804</v>
      </c>
      <c r="Q233" s="6">
        <v>8.0021739130434799</v>
      </c>
      <c r="R233" s="6">
        <f>SUM(NonNurse[[#This Row],[Qualified Activities Professional Hours]],NonNurse[[#This Row],[Other Activities Professional Hours]])/NonNurse[[#This Row],[MDS Census]]</f>
        <v>0.17799825682742593</v>
      </c>
      <c r="S233" s="6">
        <v>0</v>
      </c>
      <c r="T233" s="6">
        <v>0</v>
      </c>
      <c r="U233" s="6">
        <v>0</v>
      </c>
      <c r="V233" s="6">
        <f>SUM(NonNurse[[#This Row],[Occupational Therapist Hours]],NonNurse[[#This Row],[OT Assistant Hours]],NonNurse[[#This Row],[OT Aide Hours]])/NonNurse[[#This Row],[MDS Census]]</f>
        <v>0</v>
      </c>
      <c r="W233" s="6">
        <v>0</v>
      </c>
      <c r="X233" s="6">
        <v>0</v>
      </c>
      <c r="Y233" s="6">
        <v>0</v>
      </c>
      <c r="Z233" s="6">
        <f>SUM(NonNurse[[#This Row],[Physical Therapist (PT) Hours]],NonNurse[[#This Row],[PT Assistant Hours]],NonNurse[[#This Row],[PT Aide Hours]])/NonNurse[[#This Row],[MDS Census]]</f>
        <v>0</v>
      </c>
      <c r="AA233" s="6">
        <v>0</v>
      </c>
      <c r="AB233" s="6">
        <v>0</v>
      </c>
      <c r="AC233" s="6">
        <v>0</v>
      </c>
      <c r="AD233" s="6">
        <v>0</v>
      </c>
      <c r="AE233" s="6">
        <v>0</v>
      </c>
      <c r="AF233" s="6">
        <v>0</v>
      </c>
      <c r="AG233" s="6">
        <v>0</v>
      </c>
      <c r="AH233" s="1">
        <v>235461</v>
      </c>
      <c r="AI233">
        <v>5</v>
      </c>
    </row>
    <row r="234" spans="1:35" x14ac:dyDescent="0.25">
      <c r="A234" t="s">
        <v>433</v>
      </c>
      <c r="B234" t="s">
        <v>85</v>
      </c>
      <c r="C234" t="s">
        <v>640</v>
      </c>
      <c r="D234" t="s">
        <v>501</v>
      </c>
      <c r="E234" s="6">
        <v>78.717391304347828</v>
      </c>
      <c r="F234" s="6">
        <v>5.9130434782608692</v>
      </c>
      <c r="G234" s="6">
        <v>0.2608695652173913</v>
      </c>
      <c r="H234" s="6">
        <v>0.35869565217391303</v>
      </c>
      <c r="I234" s="6">
        <v>2.4130434782608696</v>
      </c>
      <c r="J234" s="6">
        <v>0</v>
      </c>
      <c r="K234" s="6">
        <v>0</v>
      </c>
      <c r="L234" s="6">
        <v>0.39532608695652177</v>
      </c>
      <c r="M234" s="6">
        <v>0</v>
      </c>
      <c r="N234" s="6">
        <v>5.1304347826086953</v>
      </c>
      <c r="O234" s="6">
        <f>SUM(NonNurse[[#This Row],[Qualified Social Work Staff Hours]],NonNurse[[#This Row],[Other Social Work Staff Hours]])/NonNurse[[#This Row],[MDS Census]]</f>
        <v>6.517536592101629E-2</v>
      </c>
      <c r="P234" s="6">
        <v>5.9004347826086949</v>
      </c>
      <c r="Q234" s="6">
        <v>9.3182608695652203</v>
      </c>
      <c r="R234" s="6">
        <f>SUM(NonNurse[[#This Row],[Qualified Activities Professional Hours]],NonNurse[[#This Row],[Other Activities Professional Hours]])/NonNurse[[#This Row],[MDS Census]]</f>
        <v>0.19333333333333336</v>
      </c>
      <c r="S234" s="6">
        <v>1.8878260869565215</v>
      </c>
      <c r="T234" s="6">
        <v>2.173695652173913</v>
      </c>
      <c r="U234" s="6">
        <v>0</v>
      </c>
      <c r="V234" s="6">
        <f>SUM(NonNurse[[#This Row],[Occupational Therapist Hours]],NonNurse[[#This Row],[OT Assistant Hours]],NonNurse[[#This Row],[OT Aide Hours]])/NonNurse[[#This Row],[MDS Census]]</f>
        <v>5.1596244131455388E-2</v>
      </c>
      <c r="W234" s="6">
        <v>1.9095652173913045</v>
      </c>
      <c r="X234" s="6">
        <v>1.3402173913043478</v>
      </c>
      <c r="Y234" s="6">
        <v>0</v>
      </c>
      <c r="Z234" s="6">
        <f>SUM(NonNurse[[#This Row],[Physical Therapist (PT) Hours]],NonNurse[[#This Row],[PT Assistant Hours]],NonNurse[[#This Row],[PT Aide Hours]])/NonNurse[[#This Row],[MDS Census]]</f>
        <v>4.128417564208782E-2</v>
      </c>
      <c r="AA234" s="6">
        <v>0</v>
      </c>
      <c r="AB234" s="6">
        <v>0</v>
      </c>
      <c r="AC234" s="6">
        <v>0</v>
      </c>
      <c r="AD234" s="6">
        <v>0</v>
      </c>
      <c r="AE234" s="6">
        <v>0</v>
      </c>
      <c r="AF234" s="6">
        <v>0</v>
      </c>
      <c r="AG234" s="6">
        <v>0</v>
      </c>
      <c r="AH234" s="1">
        <v>235214</v>
      </c>
      <c r="AI234">
        <v>5</v>
      </c>
    </row>
    <row r="235" spans="1:35" x14ac:dyDescent="0.25">
      <c r="A235" t="s">
        <v>433</v>
      </c>
      <c r="B235" t="s">
        <v>194</v>
      </c>
      <c r="C235" t="s">
        <v>685</v>
      </c>
      <c r="D235" t="s">
        <v>519</v>
      </c>
      <c r="E235" s="6">
        <v>107.39130434782609</v>
      </c>
      <c r="F235" s="6">
        <v>0</v>
      </c>
      <c r="G235" s="6">
        <v>0.41304347826086957</v>
      </c>
      <c r="H235" s="6">
        <v>0.39130434782608697</v>
      </c>
      <c r="I235" s="6">
        <v>3.347826086956522</v>
      </c>
      <c r="J235" s="6">
        <v>0</v>
      </c>
      <c r="K235" s="6">
        <v>0</v>
      </c>
      <c r="L235" s="6">
        <v>5.5438043478260859</v>
      </c>
      <c r="M235" s="6">
        <v>0</v>
      </c>
      <c r="N235" s="6">
        <v>0</v>
      </c>
      <c r="O235" s="6">
        <f>SUM(NonNurse[[#This Row],[Qualified Social Work Staff Hours]],NonNurse[[#This Row],[Other Social Work Staff Hours]])/NonNurse[[#This Row],[MDS Census]]</f>
        <v>0</v>
      </c>
      <c r="P235" s="6">
        <v>0</v>
      </c>
      <c r="Q235" s="6">
        <v>0</v>
      </c>
      <c r="R235" s="6">
        <f>SUM(NonNurse[[#This Row],[Qualified Activities Professional Hours]],NonNurse[[#This Row],[Other Activities Professional Hours]])/NonNurse[[#This Row],[MDS Census]]</f>
        <v>0</v>
      </c>
      <c r="S235" s="6">
        <v>4.8401086956521757</v>
      </c>
      <c r="T235" s="6">
        <v>4.6131521739130452</v>
      </c>
      <c r="U235" s="6">
        <v>0</v>
      </c>
      <c r="V235" s="6">
        <f>SUM(NonNurse[[#This Row],[Occupational Therapist Hours]],NonNurse[[#This Row],[OT Assistant Hours]],NonNurse[[#This Row],[OT Aide Hours]])/NonNurse[[#This Row],[MDS Census]]</f>
        <v>8.8026315789473702E-2</v>
      </c>
      <c r="W235" s="6">
        <v>5.2994565217391303</v>
      </c>
      <c r="X235" s="6">
        <v>4.5994565217391292</v>
      </c>
      <c r="Y235" s="6">
        <v>0</v>
      </c>
      <c r="Z235" s="6">
        <f>SUM(NonNurse[[#This Row],[Physical Therapist (PT) Hours]],NonNurse[[#This Row],[PT Assistant Hours]],NonNurse[[#This Row],[PT Aide Hours]])/NonNurse[[#This Row],[MDS Census]]</f>
        <v>9.2176113360323872E-2</v>
      </c>
      <c r="AA235" s="6">
        <v>0</v>
      </c>
      <c r="AB235" s="6">
        <v>0</v>
      </c>
      <c r="AC235" s="6">
        <v>0</v>
      </c>
      <c r="AD235" s="6">
        <v>0</v>
      </c>
      <c r="AE235" s="6">
        <v>0</v>
      </c>
      <c r="AF235" s="6">
        <v>0</v>
      </c>
      <c r="AG235" s="6">
        <v>0</v>
      </c>
      <c r="AH235" s="1">
        <v>235405</v>
      </c>
      <c r="AI235">
        <v>5</v>
      </c>
    </row>
    <row r="236" spans="1:35" x14ac:dyDescent="0.25">
      <c r="A236" t="s">
        <v>433</v>
      </c>
      <c r="B236" t="s">
        <v>178</v>
      </c>
      <c r="C236" t="s">
        <v>629</v>
      </c>
      <c r="D236" t="s">
        <v>474</v>
      </c>
      <c r="E236" s="6">
        <v>36</v>
      </c>
      <c r="F236" s="6">
        <v>5.7391304347826084</v>
      </c>
      <c r="G236" s="6">
        <v>0.86956521739130432</v>
      </c>
      <c r="H236" s="6">
        <v>0</v>
      </c>
      <c r="I236" s="6">
        <v>0</v>
      </c>
      <c r="J236" s="6">
        <v>0</v>
      </c>
      <c r="K236" s="6">
        <v>0</v>
      </c>
      <c r="L236" s="6">
        <v>0</v>
      </c>
      <c r="M236" s="6">
        <v>0</v>
      </c>
      <c r="N236" s="6">
        <v>7.4782608695652177</v>
      </c>
      <c r="O236" s="6">
        <f>SUM(NonNurse[[#This Row],[Qualified Social Work Staff Hours]],NonNurse[[#This Row],[Other Social Work Staff Hours]])/NonNurse[[#This Row],[MDS Census]]</f>
        <v>0.20772946859903382</v>
      </c>
      <c r="P236" s="6">
        <v>0</v>
      </c>
      <c r="Q236" s="6">
        <v>13.554347826086957</v>
      </c>
      <c r="R236" s="6">
        <f>SUM(NonNurse[[#This Row],[Qualified Activities Professional Hours]],NonNurse[[#This Row],[Other Activities Professional Hours]])/NonNurse[[#This Row],[MDS Census]]</f>
        <v>0.3765096618357488</v>
      </c>
      <c r="S236" s="6">
        <v>0</v>
      </c>
      <c r="T236" s="6">
        <v>0</v>
      </c>
      <c r="U236" s="6">
        <v>0</v>
      </c>
      <c r="V236" s="6">
        <f>SUM(NonNurse[[#This Row],[Occupational Therapist Hours]],NonNurse[[#This Row],[OT Assistant Hours]],NonNurse[[#This Row],[OT Aide Hours]])/NonNurse[[#This Row],[MDS Census]]</f>
        <v>0</v>
      </c>
      <c r="W236" s="6">
        <v>0</v>
      </c>
      <c r="X236" s="6">
        <v>0</v>
      </c>
      <c r="Y236" s="6">
        <v>0</v>
      </c>
      <c r="Z236" s="6">
        <f>SUM(NonNurse[[#This Row],[Physical Therapist (PT) Hours]],NonNurse[[#This Row],[PT Assistant Hours]],NonNurse[[#This Row],[PT Aide Hours]])/NonNurse[[#This Row],[MDS Census]]</f>
        <v>0</v>
      </c>
      <c r="AA236" s="6">
        <v>0</v>
      </c>
      <c r="AB236" s="6">
        <v>0</v>
      </c>
      <c r="AC236" s="6">
        <v>0</v>
      </c>
      <c r="AD236" s="6">
        <v>0</v>
      </c>
      <c r="AE236" s="6">
        <v>0</v>
      </c>
      <c r="AF236" s="6">
        <v>0</v>
      </c>
      <c r="AG236" s="6">
        <v>0</v>
      </c>
      <c r="AH236" s="1">
        <v>235372</v>
      </c>
      <c r="AI236">
        <v>5</v>
      </c>
    </row>
    <row r="237" spans="1:35" x14ac:dyDescent="0.25">
      <c r="A237" t="s">
        <v>433</v>
      </c>
      <c r="B237" t="s">
        <v>223</v>
      </c>
      <c r="C237" t="s">
        <v>629</v>
      </c>
      <c r="D237" t="s">
        <v>474</v>
      </c>
      <c r="E237" s="6">
        <v>103.20652173913044</v>
      </c>
      <c r="F237" s="6">
        <v>5.4782608695652177</v>
      </c>
      <c r="G237" s="6">
        <v>0</v>
      </c>
      <c r="H237" s="6">
        <v>0</v>
      </c>
      <c r="I237" s="6">
        <v>0</v>
      </c>
      <c r="J237" s="6">
        <v>0</v>
      </c>
      <c r="K237" s="6">
        <v>0</v>
      </c>
      <c r="L237" s="6">
        <v>1.4007608695652174</v>
      </c>
      <c r="M237" s="6">
        <v>0</v>
      </c>
      <c r="N237" s="6">
        <v>3.597826086956522</v>
      </c>
      <c r="O237" s="6">
        <f>SUM(NonNurse[[#This Row],[Qualified Social Work Staff Hours]],NonNurse[[#This Row],[Other Social Work Staff Hours]])/NonNurse[[#This Row],[MDS Census]]</f>
        <v>3.4860452869931544E-2</v>
      </c>
      <c r="P237" s="6">
        <v>0</v>
      </c>
      <c r="Q237" s="6">
        <v>11.536195652173912</v>
      </c>
      <c r="R237" s="6">
        <f>SUM(NonNurse[[#This Row],[Qualified Activities Professional Hours]],NonNurse[[#This Row],[Other Activities Professional Hours]])/NonNurse[[#This Row],[MDS Census]]</f>
        <v>0.11177777777777777</v>
      </c>
      <c r="S237" s="6">
        <v>5.7118478260869576</v>
      </c>
      <c r="T237" s="6">
        <v>3.6817391304347828</v>
      </c>
      <c r="U237" s="6">
        <v>0</v>
      </c>
      <c r="V237" s="6">
        <f>SUM(NonNurse[[#This Row],[Occupational Therapist Hours]],NonNurse[[#This Row],[OT Assistant Hours]],NonNurse[[#This Row],[OT Aide Hours]])/NonNurse[[#This Row],[MDS Census]]</f>
        <v>9.1017377567140609E-2</v>
      </c>
      <c r="W237" s="6">
        <v>5.8210869565217385</v>
      </c>
      <c r="X237" s="6">
        <v>2.4179347826086963</v>
      </c>
      <c r="Y237" s="6">
        <v>0</v>
      </c>
      <c r="Z237" s="6">
        <f>SUM(NonNurse[[#This Row],[Physical Therapist (PT) Hours]],NonNurse[[#This Row],[PT Assistant Hours]],NonNurse[[#This Row],[PT Aide Hours]])/NonNurse[[#This Row],[MDS Census]]</f>
        <v>7.9830437072143226E-2</v>
      </c>
      <c r="AA237" s="6">
        <v>0</v>
      </c>
      <c r="AB237" s="6">
        <v>0</v>
      </c>
      <c r="AC237" s="6">
        <v>0</v>
      </c>
      <c r="AD237" s="6">
        <v>0</v>
      </c>
      <c r="AE237" s="6">
        <v>0</v>
      </c>
      <c r="AF237" s="6">
        <v>0</v>
      </c>
      <c r="AG237" s="6">
        <v>0</v>
      </c>
      <c r="AH237" s="1">
        <v>235454</v>
      </c>
      <c r="AI237">
        <v>5</v>
      </c>
    </row>
    <row r="238" spans="1:35" x14ac:dyDescent="0.25">
      <c r="A238" t="s">
        <v>433</v>
      </c>
      <c r="B238" t="s">
        <v>171</v>
      </c>
      <c r="C238" t="s">
        <v>631</v>
      </c>
      <c r="D238" t="s">
        <v>516</v>
      </c>
      <c r="E238" s="6">
        <v>108.31521739130434</v>
      </c>
      <c r="F238" s="6">
        <v>5.4782608695652177</v>
      </c>
      <c r="G238" s="6">
        <v>0.17391304347826086</v>
      </c>
      <c r="H238" s="6">
        <v>0</v>
      </c>
      <c r="I238" s="6">
        <v>2.1739130434782608</v>
      </c>
      <c r="J238" s="6">
        <v>0</v>
      </c>
      <c r="K238" s="6">
        <v>0.15978260869565217</v>
      </c>
      <c r="L238" s="6">
        <v>0</v>
      </c>
      <c r="M238" s="6">
        <v>0</v>
      </c>
      <c r="N238" s="6">
        <v>10.453478260869565</v>
      </c>
      <c r="O238" s="6">
        <f>SUM(NonNurse[[#This Row],[Qualified Social Work Staff Hours]],NonNurse[[#This Row],[Other Social Work Staff Hours]])/NonNurse[[#This Row],[MDS Census]]</f>
        <v>9.6509784244856997E-2</v>
      </c>
      <c r="P238" s="6">
        <v>5.1646739130434796</v>
      </c>
      <c r="Q238" s="6">
        <v>12.60141304347826</v>
      </c>
      <c r="R238" s="6">
        <f>SUM(NonNurse[[#This Row],[Qualified Activities Professional Hours]],NonNurse[[#This Row],[Other Activities Professional Hours]])/NonNurse[[#This Row],[MDS Census]]</f>
        <v>0.16402207727044657</v>
      </c>
      <c r="S238" s="6">
        <v>0</v>
      </c>
      <c r="T238" s="6">
        <v>0</v>
      </c>
      <c r="U238" s="6">
        <v>0</v>
      </c>
      <c r="V238" s="6">
        <f>SUM(NonNurse[[#This Row],[Occupational Therapist Hours]],NonNurse[[#This Row],[OT Assistant Hours]],NonNurse[[#This Row],[OT Aide Hours]])/NonNurse[[#This Row],[MDS Census]]</f>
        <v>0</v>
      </c>
      <c r="W238" s="6">
        <v>0</v>
      </c>
      <c r="X238" s="6">
        <v>0</v>
      </c>
      <c r="Y238" s="6">
        <v>0</v>
      </c>
      <c r="Z238" s="6">
        <f>SUM(NonNurse[[#This Row],[Physical Therapist (PT) Hours]],NonNurse[[#This Row],[PT Assistant Hours]],NonNurse[[#This Row],[PT Aide Hours]])/NonNurse[[#This Row],[MDS Census]]</f>
        <v>0</v>
      </c>
      <c r="AA238" s="6">
        <v>0</v>
      </c>
      <c r="AB238" s="6">
        <v>0</v>
      </c>
      <c r="AC238" s="6">
        <v>0</v>
      </c>
      <c r="AD238" s="6">
        <v>0</v>
      </c>
      <c r="AE238" s="6">
        <v>0</v>
      </c>
      <c r="AF238" s="6">
        <v>0</v>
      </c>
      <c r="AG238" s="6">
        <v>1.4542391304347826</v>
      </c>
      <c r="AH238" s="1">
        <v>235363</v>
      </c>
      <c r="AI238">
        <v>5</v>
      </c>
    </row>
    <row r="239" spans="1:35" x14ac:dyDescent="0.25">
      <c r="A239" t="s">
        <v>433</v>
      </c>
      <c r="B239" t="s">
        <v>173</v>
      </c>
      <c r="C239" t="s">
        <v>601</v>
      </c>
      <c r="D239" t="s">
        <v>470</v>
      </c>
      <c r="E239" s="6">
        <v>48.934782608695649</v>
      </c>
      <c r="F239" s="6">
        <v>5.4782608695652177</v>
      </c>
      <c r="G239" s="6">
        <v>0.47826086956521741</v>
      </c>
      <c r="H239" s="6">
        <v>0.25815217391304346</v>
      </c>
      <c r="I239" s="6">
        <v>1.6195652173913044</v>
      </c>
      <c r="J239" s="6">
        <v>0</v>
      </c>
      <c r="K239" s="6">
        <v>0</v>
      </c>
      <c r="L239" s="6">
        <v>0</v>
      </c>
      <c r="M239" s="6">
        <v>5.0461956521739131</v>
      </c>
      <c r="N239" s="6">
        <v>0</v>
      </c>
      <c r="O239" s="6">
        <f>SUM(NonNurse[[#This Row],[Qualified Social Work Staff Hours]],NonNurse[[#This Row],[Other Social Work Staff Hours]])/NonNurse[[#This Row],[MDS Census]]</f>
        <v>0.10312083518436252</v>
      </c>
      <c r="P239" s="6">
        <v>5.3043478260869561</v>
      </c>
      <c r="Q239" s="6">
        <v>10.10163043478261</v>
      </c>
      <c r="R239" s="6">
        <f>SUM(NonNurse[[#This Row],[Qualified Activities Professional Hours]],NonNurse[[#This Row],[Other Activities Professional Hours]])/NonNurse[[#This Row],[MDS Census]]</f>
        <v>0.31482674366948027</v>
      </c>
      <c r="S239" s="6">
        <v>0</v>
      </c>
      <c r="T239" s="6">
        <v>0</v>
      </c>
      <c r="U239" s="6">
        <v>0</v>
      </c>
      <c r="V239" s="6">
        <f>SUM(NonNurse[[#This Row],[Occupational Therapist Hours]],NonNurse[[#This Row],[OT Assistant Hours]],NonNurse[[#This Row],[OT Aide Hours]])/NonNurse[[#This Row],[MDS Census]]</f>
        <v>0</v>
      </c>
      <c r="W239" s="6">
        <v>0</v>
      </c>
      <c r="X239" s="6">
        <v>0</v>
      </c>
      <c r="Y239" s="6">
        <v>0</v>
      </c>
      <c r="Z239" s="6">
        <f>SUM(NonNurse[[#This Row],[Physical Therapist (PT) Hours]],NonNurse[[#This Row],[PT Assistant Hours]],NonNurse[[#This Row],[PT Aide Hours]])/NonNurse[[#This Row],[MDS Census]]</f>
        <v>0</v>
      </c>
      <c r="AA239" s="6">
        <v>0</v>
      </c>
      <c r="AB239" s="6">
        <v>0</v>
      </c>
      <c r="AC239" s="6">
        <v>0</v>
      </c>
      <c r="AD239" s="6">
        <v>0</v>
      </c>
      <c r="AE239" s="6">
        <v>0</v>
      </c>
      <c r="AF239" s="6">
        <v>0</v>
      </c>
      <c r="AG239" s="6">
        <v>0</v>
      </c>
      <c r="AH239" s="1">
        <v>235366</v>
      </c>
      <c r="AI239">
        <v>5</v>
      </c>
    </row>
    <row r="240" spans="1:35" x14ac:dyDescent="0.25">
      <c r="A240" t="s">
        <v>433</v>
      </c>
      <c r="B240" t="s">
        <v>130</v>
      </c>
      <c r="C240" t="s">
        <v>543</v>
      </c>
      <c r="D240" t="s">
        <v>505</v>
      </c>
      <c r="E240" s="6">
        <v>90.934782608695656</v>
      </c>
      <c r="F240" s="6">
        <v>4.8695652173913047</v>
      </c>
      <c r="G240" s="6">
        <v>0.97826086956521741</v>
      </c>
      <c r="H240" s="6">
        <v>0.42391304347826086</v>
      </c>
      <c r="I240" s="6">
        <v>2.847826086956522</v>
      </c>
      <c r="J240" s="6">
        <v>0</v>
      </c>
      <c r="K240" s="6">
        <v>0</v>
      </c>
      <c r="L240" s="6">
        <v>1.8859782608695654</v>
      </c>
      <c r="M240" s="6">
        <v>8.73</v>
      </c>
      <c r="N240" s="6">
        <v>0</v>
      </c>
      <c r="O240" s="6">
        <f>SUM(NonNurse[[#This Row],[Qualified Social Work Staff Hours]],NonNurse[[#This Row],[Other Social Work Staff Hours]])/NonNurse[[#This Row],[MDS Census]]</f>
        <v>9.6002868754482426E-2</v>
      </c>
      <c r="P240" s="6">
        <v>0</v>
      </c>
      <c r="Q240" s="6">
        <v>14.260434782608696</v>
      </c>
      <c r="R240" s="6">
        <f>SUM(NonNurse[[#This Row],[Qualified Activities Professional Hours]],NonNurse[[#This Row],[Other Activities Professional Hours]])/NonNurse[[#This Row],[MDS Census]]</f>
        <v>0.15682046378197464</v>
      </c>
      <c r="S240" s="6">
        <v>4.5128260869565215</v>
      </c>
      <c r="T240" s="6">
        <v>5.7317391304347831</v>
      </c>
      <c r="U240" s="6">
        <v>0</v>
      </c>
      <c r="V240" s="6">
        <f>SUM(NonNurse[[#This Row],[Occupational Therapist Hours]],NonNurse[[#This Row],[OT Assistant Hours]],NonNurse[[#This Row],[OT Aide Hours]])/NonNurse[[#This Row],[MDS Census]]</f>
        <v>0.11265837915371743</v>
      </c>
      <c r="W240" s="6">
        <v>3.0356521739130438</v>
      </c>
      <c r="X240" s="6">
        <v>5.3306521739130428</v>
      </c>
      <c r="Y240" s="6">
        <v>0</v>
      </c>
      <c r="Z240" s="6">
        <f>SUM(NonNurse[[#This Row],[Physical Therapist (PT) Hours]],NonNurse[[#This Row],[PT Assistant Hours]],NonNurse[[#This Row],[PT Aide Hours]])/NonNurse[[#This Row],[MDS Census]]</f>
        <v>9.20033468802295E-2</v>
      </c>
      <c r="AA240" s="6">
        <v>0</v>
      </c>
      <c r="AB240" s="6">
        <v>4.6086956521739131</v>
      </c>
      <c r="AC240" s="6">
        <v>0</v>
      </c>
      <c r="AD240" s="6">
        <v>0</v>
      </c>
      <c r="AE240" s="6">
        <v>33.184782608695649</v>
      </c>
      <c r="AF240" s="6">
        <v>11.858695652173912</v>
      </c>
      <c r="AG240" s="6">
        <v>0</v>
      </c>
      <c r="AH240" s="1">
        <v>235290</v>
      </c>
      <c r="AI240">
        <v>5</v>
      </c>
    </row>
    <row r="241" spans="1:35" x14ac:dyDescent="0.25">
      <c r="A241" t="s">
        <v>433</v>
      </c>
      <c r="B241" t="s">
        <v>293</v>
      </c>
      <c r="C241" t="s">
        <v>598</v>
      </c>
      <c r="D241" t="s">
        <v>499</v>
      </c>
      <c r="E241" s="6">
        <v>49.706521739130437</v>
      </c>
      <c r="F241" s="6">
        <v>5.7630434782608697</v>
      </c>
      <c r="G241" s="6">
        <v>0</v>
      </c>
      <c r="H241" s="6">
        <v>0</v>
      </c>
      <c r="I241" s="6">
        <v>1.6304347826086956</v>
      </c>
      <c r="J241" s="6">
        <v>0</v>
      </c>
      <c r="K241" s="6">
        <v>0</v>
      </c>
      <c r="L241" s="6">
        <v>0</v>
      </c>
      <c r="M241" s="6">
        <v>0.50858695652173913</v>
      </c>
      <c r="N241" s="6">
        <v>2.8097826086956523</v>
      </c>
      <c r="O241" s="6">
        <f>SUM(NonNurse[[#This Row],[Qualified Social Work Staff Hours]],NonNurse[[#This Row],[Other Social Work Staff Hours]])/NonNurse[[#This Row],[MDS Census]]</f>
        <v>6.6759239011589769E-2</v>
      </c>
      <c r="P241" s="6">
        <v>1.6521739130434783</v>
      </c>
      <c r="Q241" s="6">
        <v>6.1917391304347813</v>
      </c>
      <c r="R241" s="6">
        <f>SUM(NonNurse[[#This Row],[Qualified Activities Professional Hours]],NonNurse[[#This Row],[Other Activities Professional Hours]])/NonNurse[[#This Row],[MDS Census]]</f>
        <v>0.15780450470150884</v>
      </c>
      <c r="S241" s="6">
        <v>0</v>
      </c>
      <c r="T241" s="6">
        <v>0</v>
      </c>
      <c r="U241" s="6">
        <v>0</v>
      </c>
      <c r="V241" s="6">
        <f>SUM(NonNurse[[#This Row],[Occupational Therapist Hours]],NonNurse[[#This Row],[OT Assistant Hours]],NonNurse[[#This Row],[OT Aide Hours]])/NonNurse[[#This Row],[MDS Census]]</f>
        <v>0</v>
      </c>
      <c r="W241" s="6">
        <v>0</v>
      </c>
      <c r="X241" s="6">
        <v>0</v>
      </c>
      <c r="Y241" s="6">
        <v>0</v>
      </c>
      <c r="Z241" s="6">
        <f>SUM(NonNurse[[#This Row],[Physical Therapist (PT) Hours]],NonNurse[[#This Row],[PT Assistant Hours]],NonNurse[[#This Row],[PT Aide Hours]])/NonNurse[[#This Row],[MDS Census]]</f>
        <v>0</v>
      </c>
      <c r="AA241" s="6">
        <v>0</v>
      </c>
      <c r="AB241" s="6">
        <v>0</v>
      </c>
      <c r="AC241" s="6">
        <v>0</v>
      </c>
      <c r="AD241" s="6">
        <v>0</v>
      </c>
      <c r="AE241" s="6">
        <v>0</v>
      </c>
      <c r="AF241" s="6">
        <v>0</v>
      </c>
      <c r="AG241" s="6">
        <v>0</v>
      </c>
      <c r="AH241" s="1">
        <v>235552</v>
      </c>
      <c r="AI241">
        <v>5</v>
      </c>
    </row>
    <row r="242" spans="1:35" x14ac:dyDescent="0.25">
      <c r="A242" t="s">
        <v>433</v>
      </c>
      <c r="B242" t="s">
        <v>159</v>
      </c>
      <c r="C242" t="s">
        <v>664</v>
      </c>
      <c r="D242" t="s">
        <v>530</v>
      </c>
      <c r="E242" s="6">
        <v>48.543478260869563</v>
      </c>
      <c r="F242" s="6">
        <v>5.4782608695652177</v>
      </c>
      <c r="G242" s="6">
        <v>0.2391304347826087</v>
      </c>
      <c r="H242" s="6">
        <v>0.27195652173913049</v>
      </c>
      <c r="I242" s="6">
        <v>3.3043478260869565</v>
      </c>
      <c r="J242" s="6">
        <v>0</v>
      </c>
      <c r="K242" s="6">
        <v>0</v>
      </c>
      <c r="L242" s="6">
        <v>3.3302173913043482</v>
      </c>
      <c r="M242" s="6">
        <v>2.348913043478261</v>
      </c>
      <c r="N242" s="6">
        <v>3.3233695652173911</v>
      </c>
      <c r="O242" s="6">
        <f>SUM(NonNurse[[#This Row],[Qualified Social Work Staff Hours]],NonNurse[[#This Row],[Other Social Work Staff Hours]])/NonNurse[[#This Row],[MDS Census]]</f>
        <v>0.11684952978056427</v>
      </c>
      <c r="P242" s="6">
        <v>2.6576086956521738</v>
      </c>
      <c r="Q242" s="6">
        <v>15.145108695652178</v>
      </c>
      <c r="R242" s="6">
        <f>SUM(NonNurse[[#This Row],[Qualified Activities Professional Hours]],NonNurse[[#This Row],[Other Activities Professional Hours]])/NonNurse[[#This Row],[MDS Census]]</f>
        <v>0.36673757277205565</v>
      </c>
      <c r="S242" s="6">
        <v>0.87173913043478268</v>
      </c>
      <c r="T242" s="6">
        <v>4.2359782608695635</v>
      </c>
      <c r="U242" s="6">
        <v>0</v>
      </c>
      <c r="V242" s="6">
        <f>SUM(NonNurse[[#This Row],[Occupational Therapist Hours]],NonNurse[[#This Row],[OT Assistant Hours]],NonNurse[[#This Row],[OT Aide Hours]])/NonNurse[[#This Row],[MDS Census]]</f>
        <v>0.10521943573667709</v>
      </c>
      <c r="W242" s="6">
        <v>0.88206521739130428</v>
      </c>
      <c r="X242" s="6">
        <v>4.9053260869565198</v>
      </c>
      <c r="Y242" s="6">
        <v>0</v>
      </c>
      <c r="Z242" s="6">
        <f>SUM(NonNurse[[#This Row],[Physical Therapist (PT) Hours]],NonNurse[[#This Row],[PT Assistant Hours]],NonNurse[[#This Row],[PT Aide Hours]])/NonNurse[[#This Row],[MDS Census]]</f>
        <v>0.11922077922077919</v>
      </c>
      <c r="AA242" s="6">
        <v>0</v>
      </c>
      <c r="AB242" s="6">
        <v>0</v>
      </c>
      <c r="AC242" s="6">
        <v>0</v>
      </c>
      <c r="AD242" s="6">
        <v>0</v>
      </c>
      <c r="AE242" s="6">
        <v>0</v>
      </c>
      <c r="AF242" s="6">
        <v>0</v>
      </c>
      <c r="AG242" s="6">
        <v>0</v>
      </c>
      <c r="AH242" s="1">
        <v>235349</v>
      </c>
      <c r="AI242">
        <v>5</v>
      </c>
    </row>
    <row r="243" spans="1:35" x14ac:dyDescent="0.25">
      <c r="A243" t="s">
        <v>433</v>
      </c>
      <c r="B243" t="s">
        <v>262</v>
      </c>
      <c r="C243" t="s">
        <v>709</v>
      </c>
      <c r="D243" t="s">
        <v>537</v>
      </c>
      <c r="E243" s="6">
        <v>30.358695652173914</v>
      </c>
      <c r="F243" s="6">
        <v>6.1304347826086953</v>
      </c>
      <c r="G243" s="6">
        <v>0.70652173913043481</v>
      </c>
      <c r="H243" s="6">
        <v>0</v>
      </c>
      <c r="I243" s="6">
        <v>0.32608695652173914</v>
      </c>
      <c r="J243" s="6">
        <v>0</v>
      </c>
      <c r="K243" s="6">
        <v>0</v>
      </c>
      <c r="L243" s="6">
        <v>0.45467391304347826</v>
      </c>
      <c r="M243" s="6">
        <v>0</v>
      </c>
      <c r="N243" s="6">
        <v>5.5907608695652167</v>
      </c>
      <c r="O243" s="6">
        <f>SUM(NonNurse[[#This Row],[Qualified Social Work Staff Hours]],NonNurse[[#This Row],[Other Social Work Staff Hours]])/NonNurse[[#This Row],[MDS Census]]</f>
        <v>0.18415682062298599</v>
      </c>
      <c r="P243" s="6">
        <v>5.6266304347826113</v>
      </c>
      <c r="Q243" s="6">
        <v>6.8377173913043459</v>
      </c>
      <c r="R243" s="6">
        <f>SUM(NonNurse[[#This Row],[Qualified Activities Professional Hours]],NonNurse[[#This Row],[Other Activities Professional Hours]])/NonNurse[[#This Row],[MDS Census]]</f>
        <v>0.41056928034371643</v>
      </c>
      <c r="S243" s="6">
        <v>0.67173913043478262</v>
      </c>
      <c r="T243" s="6">
        <v>3.1376086956521734</v>
      </c>
      <c r="U243" s="6">
        <v>0</v>
      </c>
      <c r="V243" s="6">
        <f>SUM(NonNurse[[#This Row],[Occupational Therapist Hours]],NonNurse[[#This Row],[OT Assistant Hours]],NonNurse[[#This Row],[OT Aide Hours]])/NonNurse[[#This Row],[MDS Census]]</f>
        <v>0.12547798066595056</v>
      </c>
      <c r="W243" s="6">
        <v>2.2984782608695653</v>
      </c>
      <c r="X243" s="6">
        <v>3.2407608695652188</v>
      </c>
      <c r="Y243" s="6">
        <v>0</v>
      </c>
      <c r="Z243" s="6">
        <f>SUM(NonNurse[[#This Row],[Physical Therapist (PT) Hours]],NonNurse[[#This Row],[PT Assistant Hours]],NonNurse[[#This Row],[PT Aide Hours]])/NonNurse[[#This Row],[MDS Census]]</f>
        <v>0.18245972073039746</v>
      </c>
      <c r="AA243" s="6">
        <v>0</v>
      </c>
      <c r="AB243" s="6">
        <v>0</v>
      </c>
      <c r="AC243" s="6">
        <v>0</v>
      </c>
      <c r="AD243" s="6">
        <v>0</v>
      </c>
      <c r="AE243" s="6">
        <v>0</v>
      </c>
      <c r="AF243" s="6">
        <v>0</v>
      </c>
      <c r="AG243" s="6">
        <v>0</v>
      </c>
      <c r="AH243" s="1">
        <v>235511</v>
      </c>
      <c r="AI243">
        <v>5</v>
      </c>
    </row>
    <row r="244" spans="1:35" x14ac:dyDescent="0.25">
      <c r="A244" t="s">
        <v>433</v>
      </c>
      <c r="B244" t="s">
        <v>108</v>
      </c>
      <c r="C244" t="s">
        <v>547</v>
      </c>
      <c r="D244" t="s">
        <v>519</v>
      </c>
      <c r="E244" s="6">
        <v>137.59782608695653</v>
      </c>
      <c r="F244" s="6">
        <v>5.4782608695652177</v>
      </c>
      <c r="G244" s="6">
        <v>0.28260869565217389</v>
      </c>
      <c r="H244" s="6">
        <v>0.51086956521739135</v>
      </c>
      <c r="I244" s="6">
        <v>2.9456521739130435</v>
      </c>
      <c r="J244" s="6">
        <v>0</v>
      </c>
      <c r="K244" s="6">
        <v>0</v>
      </c>
      <c r="L244" s="6">
        <v>0</v>
      </c>
      <c r="M244" s="6">
        <v>0</v>
      </c>
      <c r="N244" s="6">
        <v>9.1782608695652179</v>
      </c>
      <c r="O244" s="6">
        <f>SUM(NonNurse[[#This Row],[Qualified Social Work Staff Hours]],NonNurse[[#This Row],[Other Social Work Staff Hours]])/NonNurse[[#This Row],[MDS Census]]</f>
        <v>6.6703531084603834E-2</v>
      </c>
      <c r="P244" s="6">
        <v>5.8128260869565214</v>
      </c>
      <c r="Q244" s="6">
        <v>16.698804347826091</v>
      </c>
      <c r="R244" s="6">
        <f>SUM(NonNurse[[#This Row],[Qualified Activities Professional Hours]],NonNurse[[#This Row],[Other Activities Professional Hours]])/NonNurse[[#This Row],[MDS Census]]</f>
        <v>0.16360455012244254</v>
      </c>
      <c r="S244" s="6">
        <v>1.7304347826086952</v>
      </c>
      <c r="T244" s="6">
        <v>0</v>
      </c>
      <c r="U244" s="6">
        <v>0</v>
      </c>
      <c r="V244" s="6">
        <f>SUM(NonNurse[[#This Row],[Occupational Therapist Hours]],NonNurse[[#This Row],[OT Assistant Hours]],NonNurse[[#This Row],[OT Aide Hours]])/NonNurse[[#This Row],[MDS Census]]</f>
        <v>1.2576032861995413E-2</v>
      </c>
      <c r="W244" s="6">
        <v>0</v>
      </c>
      <c r="X244" s="6">
        <v>0.92858695652173906</v>
      </c>
      <c r="Y244" s="6">
        <v>0</v>
      </c>
      <c r="Z244" s="6">
        <f>SUM(NonNurse[[#This Row],[Physical Therapist (PT) Hours]],NonNurse[[#This Row],[PT Assistant Hours]],NonNurse[[#This Row],[PT Aide Hours]])/NonNurse[[#This Row],[MDS Census]]</f>
        <v>6.7485583379413849E-3</v>
      </c>
      <c r="AA244" s="6">
        <v>0</v>
      </c>
      <c r="AB244" s="6">
        <v>0</v>
      </c>
      <c r="AC244" s="6">
        <v>0</v>
      </c>
      <c r="AD244" s="6">
        <v>0</v>
      </c>
      <c r="AE244" s="6">
        <v>0</v>
      </c>
      <c r="AF244" s="6">
        <v>0</v>
      </c>
      <c r="AG244" s="6">
        <v>0</v>
      </c>
      <c r="AH244" s="1">
        <v>235259</v>
      </c>
      <c r="AI244">
        <v>5</v>
      </c>
    </row>
    <row r="245" spans="1:35" x14ac:dyDescent="0.25">
      <c r="A245" t="s">
        <v>433</v>
      </c>
      <c r="B245" t="s">
        <v>231</v>
      </c>
      <c r="C245" t="s">
        <v>629</v>
      </c>
      <c r="D245" t="s">
        <v>474</v>
      </c>
      <c r="E245" s="6">
        <v>63.847826086956523</v>
      </c>
      <c r="F245" s="6">
        <v>3.7391304347826089</v>
      </c>
      <c r="G245" s="6">
        <v>0.2608695652173913</v>
      </c>
      <c r="H245" s="6">
        <v>0.2608695652173913</v>
      </c>
      <c r="I245" s="6">
        <v>0</v>
      </c>
      <c r="J245" s="6">
        <v>0</v>
      </c>
      <c r="K245" s="6">
        <v>0</v>
      </c>
      <c r="L245" s="6">
        <v>0.84500000000000008</v>
      </c>
      <c r="M245" s="6">
        <v>0</v>
      </c>
      <c r="N245" s="6">
        <v>0</v>
      </c>
      <c r="O245" s="6">
        <f>SUM(NonNurse[[#This Row],[Qualified Social Work Staff Hours]],NonNurse[[#This Row],[Other Social Work Staff Hours]])/NonNurse[[#This Row],[MDS Census]]</f>
        <v>0</v>
      </c>
      <c r="P245" s="6">
        <v>5.3043478260869561</v>
      </c>
      <c r="Q245" s="6">
        <v>18.24597826086956</v>
      </c>
      <c r="R245" s="6">
        <f>SUM(NonNurse[[#This Row],[Qualified Activities Professional Hours]],NonNurse[[#This Row],[Other Activities Professional Hours]])/NonNurse[[#This Row],[MDS Census]]</f>
        <v>0.36885086823289059</v>
      </c>
      <c r="S245" s="6">
        <v>7.4476086956521748</v>
      </c>
      <c r="T245" s="6">
        <v>6.25E-2</v>
      </c>
      <c r="U245" s="6">
        <v>0</v>
      </c>
      <c r="V245" s="6">
        <f>SUM(NonNurse[[#This Row],[Occupational Therapist Hours]],NonNurse[[#This Row],[OT Assistant Hours]],NonNurse[[#This Row],[OT Aide Hours]])/NonNurse[[#This Row],[MDS Census]]</f>
        <v>0.11762512768130746</v>
      </c>
      <c r="W245" s="6">
        <v>3.9545652173913037</v>
      </c>
      <c r="X245" s="6">
        <v>3.0755434782608688</v>
      </c>
      <c r="Y245" s="6">
        <v>0</v>
      </c>
      <c r="Z245" s="6">
        <f>SUM(NonNurse[[#This Row],[Physical Therapist (PT) Hours]],NonNurse[[#This Row],[PT Assistant Hours]],NonNurse[[#This Row],[PT Aide Hours]])/NonNurse[[#This Row],[MDS Census]]</f>
        <v>0.11010725229826351</v>
      </c>
      <c r="AA245" s="6">
        <v>0</v>
      </c>
      <c r="AB245" s="6">
        <v>0</v>
      </c>
      <c r="AC245" s="6">
        <v>0</v>
      </c>
      <c r="AD245" s="6">
        <v>0</v>
      </c>
      <c r="AE245" s="6">
        <v>0</v>
      </c>
      <c r="AF245" s="6">
        <v>0</v>
      </c>
      <c r="AG245" s="6">
        <v>0</v>
      </c>
      <c r="AH245" s="1">
        <v>235468</v>
      </c>
      <c r="AI245">
        <v>5</v>
      </c>
    </row>
    <row r="246" spans="1:35" x14ac:dyDescent="0.25">
      <c r="A246" t="s">
        <v>433</v>
      </c>
      <c r="B246" t="s">
        <v>322</v>
      </c>
      <c r="C246" t="s">
        <v>730</v>
      </c>
      <c r="D246" t="s">
        <v>493</v>
      </c>
      <c r="E246" s="6">
        <v>75.489130434782609</v>
      </c>
      <c r="F246" s="6">
        <v>5.0434782608695654</v>
      </c>
      <c r="G246" s="6">
        <v>0.69239130434782614</v>
      </c>
      <c r="H246" s="6">
        <v>0.28260869565217389</v>
      </c>
      <c r="I246" s="6">
        <v>2.7934782608695654</v>
      </c>
      <c r="J246" s="6">
        <v>0</v>
      </c>
      <c r="K246" s="6">
        <v>0</v>
      </c>
      <c r="L246" s="6">
        <v>0.68619565217391298</v>
      </c>
      <c r="M246" s="6">
        <v>0</v>
      </c>
      <c r="N246" s="6">
        <v>9.1135869565217398</v>
      </c>
      <c r="O246" s="6">
        <f>SUM(NonNurse[[#This Row],[Qualified Social Work Staff Hours]],NonNurse[[#This Row],[Other Social Work Staff Hours]])/NonNurse[[#This Row],[MDS Census]]</f>
        <v>0.12072714182865371</v>
      </c>
      <c r="P246" s="6">
        <v>9.985434782608694</v>
      </c>
      <c r="Q246" s="6">
        <v>10.29717391304348</v>
      </c>
      <c r="R246" s="6">
        <f>SUM(NonNurse[[#This Row],[Qualified Activities Professional Hours]],NonNurse[[#This Row],[Other Activities Professional Hours]])/NonNurse[[#This Row],[MDS Census]]</f>
        <v>0.26868250539956801</v>
      </c>
      <c r="S246" s="6">
        <v>8.2468478260869578</v>
      </c>
      <c r="T246" s="6">
        <v>3.5786956521739119</v>
      </c>
      <c r="U246" s="6">
        <v>0</v>
      </c>
      <c r="V246" s="6">
        <f>SUM(NonNurse[[#This Row],[Occupational Therapist Hours]],NonNurse[[#This Row],[OT Assistant Hours]],NonNurse[[#This Row],[OT Aide Hours]])/NonNurse[[#This Row],[MDS Census]]</f>
        <v>0.1566522678185745</v>
      </c>
      <c r="W246" s="6">
        <v>5.2313043478260859</v>
      </c>
      <c r="X246" s="6">
        <v>4.8758695652173909</v>
      </c>
      <c r="Y246" s="6">
        <v>0</v>
      </c>
      <c r="Z246" s="6">
        <f>SUM(NonNurse[[#This Row],[Physical Therapist (PT) Hours]],NonNurse[[#This Row],[PT Assistant Hours]],NonNurse[[#This Row],[PT Aide Hours]])/NonNurse[[#This Row],[MDS Census]]</f>
        <v>0.1338891288696904</v>
      </c>
      <c r="AA246" s="6">
        <v>0</v>
      </c>
      <c r="AB246" s="6">
        <v>0</v>
      </c>
      <c r="AC246" s="6">
        <v>0</v>
      </c>
      <c r="AD246" s="6">
        <v>0</v>
      </c>
      <c r="AE246" s="6">
        <v>0</v>
      </c>
      <c r="AF246" s="6">
        <v>0</v>
      </c>
      <c r="AG246" s="6">
        <v>0</v>
      </c>
      <c r="AH246" s="1">
        <v>235596</v>
      </c>
      <c r="AI246">
        <v>5</v>
      </c>
    </row>
    <row r="247" spans="1:35" x14ac:dyDescent="0.25">
      <c r="A247" t="s">
        <v>433</v>
      </c>
      <c r="B247" t="s">
        <v>33</v>
      </c>
      <c r="C247" t="s">
        <v>603</v>
      </c>
      <c r="D247" t="s">
        <v>470</v>
      </c>
      <c r="E247" s="6">
        <v>78.054347826086953</v>
      </c>
      <c r="F247" s="6">
        <v>41.204347826086952</v>
      </c>
      <c r="G247" s="6">
        <v>0</v>
      </c>
      <c r="H247" s="6">
        <v>0</v>
      </c>
      <c r="I247" s="6">
        <v>4.9782608695652177</v>
      </c>
      <c r="J247" s="6">
        <v>0</v>
      </c>
      <c r="K247" s="6">
        <v>0</v>
      </c>
      <c r="L247" s="6">
        <v>3.2392391304347838</v>
      </c>
      <c r="M247" s="6">
        <v>8.1179347826086943</v>
      </c>
      <c r="N247" s="6">
        <v>0</v>
      </c>
      <c r="O247" s="6">
        <f>SUM(NonNurse[[#This Row],[Qualified Social Work Staff Hours]],NonNurse[[#This Row],[Other Social Work Staff Hours]])/NonNurse[[#This Row],[MDS Census]]</f>
        <v>0.10400362066564545</v>
      </c>
      <c r="P247" s="6">
        <v>10.19271739130434</v>
      </c>
      <c r="Q247" s="6">
        <v>13.884782608695659</v>
      </c>
      <c r="R247" s="6">
        <f>SUM(NonNurse[[#This Row],[Qualified Activities Professional Hours]],NonNurse[[#This Row],[Other Activities Professional Hours]])/NonNurse[[#This Row],[MDS Census]]</f>
        <v>0.30847096504665089</v>
      </c>
      <c r="S247" s="6">
        <v>5.178369565217392</v>
      </c>
      <c r="T247" s="6">
        <v>0</v>
      </c>
      <c r="U247" s="6">
        <v>3.4565217391304346</v>
      </c>
      <c r="V247" s="6">
        <f>SUM(NonNurse[[#This Row],[Occupational Therapist Hours]],NonNurse[[#This Row],[OT Assistant Hours]],NonNurse[[#This Row],[OT Aide Hours]])/NonNurse[[#This Row],[MDS Census]]</f>
        <v>0.11062665366940538</v>
      </c>
      <c r="W247" s="6">
        <v>7.7577173913043467</v>
      </c>
      <c r="X247" s="6">
        <v>0</v>
      </c>
      <c r="Y247" s="6">
        <v>0</v>
      </c>
      <c r="Z247" s="6">
        <f>SUM(NonNurse[[#This Row],[Physical Therapist (PT) Hours]],NonNurse[[#This Row],[PT Assistant Hours]],NonNurse[[#This Row],[PT Aide Hours]])/NonNurse[[#This Row],[MDS Census]]</f>
        <v>9.9388664531402299E-2</v>
      </c>
      <c r="AA247" s="6">
        <v>0</v>
      </c>
      <c r="AB247" s="6">
        <v>0</v>
      </c>
      <c r="AC247" s="6">
        <v>0</v>
      </c>
      <c r="AD247" s="6">
        <v>0</v>
      </c>
      <c r="AE247" s="6">
        <v>0</v>
      </c>
      <c r="AF247" s="6">
        <v>0</v>
      </c>
      <c r="AG247" s="6">
        <v>0</v>
      </c>
      <c r="AH247" s="1">
        <v>235039</v>
      </c>
      <c r="AI247">
        <v>5</v>
      </c>
    </row>
    <row r="248" spans="1:35" x14ac:dyDescent="0.25">
      <c r="A248" t="s">
        <v>433</v>
      </c>
      <c r="B248" t="s">
        <v>166</v>
      </c>
      <c r="C248" t="s">
        <v>676</v>
      </c>
      <c r="D248" t="s">
        <v>500</v>
      </c>
      <c r="E248" s="6">
        <v>90.717391304347828</v>
      </c>
      <c r="F248" s="6">
        <v>4.9565217391304346</v>
      </c>
      <c r="G248" s="6">
        <v>0.52173913043478259</v>
      </c>
      <c r="H248" s="6">
        <v>0.39130434782608697</v>
      </c>
      <c r="I248" s="6">
        <v>5.1304347826086953</v>
      </c>
      <c r="J248" s="6">
        <v>0</v>
      </c>
      <c r="K248" s="6">
        <v>0</v>
      </c>
      <c r="L248" s="6">
        <v>0.89521739130434763</v>
      </c>
      <c r="M248" s="6">
        <v>4.9565217391304346</v>
      </c>
      <c r="N248" s="6">
        <v>0</v>
      </c>
      <c r="O248" s="6">
        <f>SUM(NonNurse[[#This Row],[Qualified Social Work Staff Hours]],NonNurse[[#This Row],[Other Social Work Staff Hours]])/NonNurse[[#This Row],[MDS Census]]</f>
        <v>5.4636951833213515E-2</v>
      </c>
      <c r="P248" s="6">
        <v>5.0933695652173911</v>
      </c>
      <c r="Q248" s="6">
        <v>9.5852173913043455</v>
      </c>
      <c r="R248" s="6">
        <f>SUM(NonNurse[[#This Row],[Qualified Activities Professional Hours]],NonNurse[[#This Row],[Other Activities Professional Hours]])/NonNurse[[#This Row],[MDS Census]]</f>
        <v>0.16180565540378622</v>
      </c>
      <c r="S248" s="6">
        <v>4.9266304347826084</v>
      </c>
      <c r="T248" s="6">
        <v>1.1746739130434782</v>
      </c>
      <c r="U248" s="6">
        <v>0</v>
      </c>
      <c r="V248" s="6">
        <f>SUM(NonNurse[[#This Row],[Occupational Therapist Hours]],NonNurse[[#This Row],[OT Assistant Hours]],NonNurse[[#This Row],[OT Aide Hours]])/NonNurse[[#This Row],[MDS Census]]</f>
        <v>6.72561706206566E-2</v>
      </c>
      <c r="W248" s="6">
        <v>1.0609782608695657</v>
      </c>
      <c r="X248" s="6">
        <v>3.6953260869565212</v>
      </c>
      <c r="Y248" s="6">
        <v>0</v>
      </c>
      <c r="Z248" s="6">
        <f>SUM(NonNurse[[#This Row],[Physical Therapist (PT) Hours]],NonNurse[[#This Row],[PT Assistant Hours]],NonNurse[[#This Row],[PT Aide Hours]])/NonNurse[[#This Row],[MDS Census]]</f>
        <v>5.2429906542056079E-2</v>
      </c>
      <c r="AA248" s="6">
        <v>0</v>
      </c>
      <c r="AB248" s="6">
        <v>5.3043478260869561</v>
      </c>
      <c r="AC248" s="6">
        <v>0</v>
      </c>
      <c r="AD248" s="6">
        <v>0</v>
      </c>
      <c r="AE248" s="6">
        <v>0</v>
      </c>
      <c r="AF248" s="6">
        <v>0</v>
      </c>
      <c r="AG248" s="6">
        <v>0</v>
      </c>
      <c r="AH248" s="1">
        <v>235357</v>
      </c>
      <c r="AI248">
        <v>5</v>
      </c>
    </row>
    <row r="249" spans="1:35" x14ac:dyDescent="0.25">
      <c r="A249" t="s">
        <v>433</v>
      </c>
      <c r="B249" t="s">
        <v>321</v>
      </c>
      <c r="C249" t="s">
        <v>629</v>
      </c>
      <c r="D249" t="s">
        <v>474</v>
      </c>
      <c r="E249" s="6">
        <v>56.945652173913047</v>
      </c>
      <c r="F249" s="6">
        <v>5.4782608695652177</v>
      </c>
      <c r="G249" s="6">
        <v>0.375</v>
      </c>
      <c r="H249" s="6">
        <v>0.22826086956521738</v>
      </c>
      <c r="I249" s="6">
        <v>6.4239130434782608</v>
      </c>
      <c r="J249" s="6">
        <v>0</v>
      </c>
      <c r="K249" s="6">
        <v>0</v>
      </c>
      <c r="L249" s="6">
        <v>3.6601086956521747</v>
      </c>
      <c r="M249" s="6">
        <v>3.4456521739130435</v>
      </c>
      <c r="N249" s="6">
        <v>4.3876086956521734</v>
      </c>
      <c r="O249" s="6">
        <f>SUM(NonNurse[[#This Row],[Qualified Social Work Staff Hours]],NonNurse[[#This Row],[Other Social Work Staff Hours]])/NonNurse[[#This Row],[MDS Census]]</f>
        <v>0.13755678564611565</v>
      </c>
      <c r="P249" s="6">
        <v>5.4782608695652177</v>
      </c>
      <c r="Q249" s="6">
        <v>16.597826086956523</v>
      </c>
      <c r="R249" s="6">
        <f>SUM(NonNurse[[#This Row],[Qualified Activities Professional Hours]],NonNurse[[#This Row],[Other Activities Professional Hours]])/NonNurse[[#This Row],[MDS Census]]</f>
        <v>0.38766940255774007</v>
      </c>
      <c r="S249" s="6">
        <v>4.5073913043478271</v>
      </c>
      <c r="T249" s="6">
        <v>7.4391304347826113</v>
      </c>
      <c r="U249" s="6">
        <v>0</v>
      </c>
      <c r="V249" s="6">
        <f>SUM(NonNurse[[#This Row],[Occupational Therapist Hours]],NonNurse[[#This Row],[OT Assistant Hours]],NonNurse[[#This Row],[OT Aide Hours]])/NonNurse[[#This Row],[MDS Census]]</f>
        <v>0.20978812750524917</v>
      </c>
      <c r="W249" s="6">
        <v>4.2932608695652172</v>
      </c>
      <c r="X249" s="6">
        <v>6.109565217391304</v>
      </c>
      <c r="Y249" s="6">
        <v>0</v>
      </c>
      <c r="Z249" s="6">
        <f>SUM(NonNurse[[#This Row],[Physical Therapist (PT) Hours]],NonNurse[[#This Row],[PT Assistant Hours]],NonNurse[[#This Row],[PT Aide Hours]])/NonNurse[[#This Row],[MDS Census]]</f>
        <v>0.18267990074441687</v>
      </c>
      <c r="AA249" s="6">
        <v>0</v>
      </c>
      <c r="AB249" s="6">
        <v>0</v>
      </c>
      <c r="AC249" s="6">
        <v>0</v>
      </c>
      <c r="AD249" s="6">
        <v>0</v>
      </c>
      <c r="AE249" s="6">
        <v>0</v>
      </c>
      <c r="AF249" s="6">
        <v>0</v>
      </c>
      <c r="AG249" s="6">
        <v>0</v>
      </c>
      <c r="AH249" s="1">
        <v>235595</v>
      </c>
      <c r="AI249">
        <v>5</v>
      </c>
    </row>
    <row r="250" spans="1:35" x14ac:dyDescent="0.25">
      <c r="A250" t="s">
        <v>433</v>
      </c>
      <c r="B250" t="s">
        <v>164</v>
      </c>
      <c r="C250" t="s">
        <v>674</v>
      </c>
      <c r="D250" t="s">
        <v>482</v>
      </c>
      <c r="E250" s="6">
        <v>32.195652173913047</v>
      </c>
      <c r="F250" s="6">
        <v>5.6065217391304341</v>
      </c>
      <c r="G250" s="6">
        <v>0.31521739130434784</v>
      </c>
      <c r="H250" s="6">
        <v>0.15217391304347827</v>
      </c>
      <c r="I250" s="6">
        <v>0.67391304347826086</v>
      </c>
      <c r="J250" s="6">
        <v>0</v>
      </c>
      <c r="K250" s="6">
        <v>0</v>
      </c>
      <c r="L250" s="6">
        <v>0.19510869565217395</v>
      </c>
      <c r="M250" s="6">
        <v>3.4627173913043472</v>
      </c>
      <c r="N250" s="6">
        <v>0</v>
      </c>
      <c r="O250" s="6">
        <f>SUM(NonNurse[[#This Row],[Qualified Social Work Staff Hours]],NonNurse[[#This Row],[Other Social Work Staff Hours]])/NonNurse[[#This Row],[MDS Census]]</f>
        <v>0.10755232950708978</v>
      </c>
      <c r="P250" s="6">
        <v>4.8260869565217392</v>
      </c>
      <c r="Q250" s="6">
        <v>5.6509782608695627</v>
      </c>
      <c r="R250" s="6">
        <f>SUM(NonNurse[[#This Row],[Qualified Activities Professional Hours]],NonNurse[[#This Row],[Other Activities Professional Hours]])/NonNurse[[#This Row],[MDS Census]]</f>
        <v>0.32541863605671834</v>
      </c>
      <c r="S250" s="6">
        <v>0.4707608695652174</v>
      </c>
      <c r="T250" s="6">
        <v>2.4592391304347818</v>
      </c>
      <c r="U250" s="6">
        <v>0</v>
      </c>
      <c r="V250" s="6">
        <f>SUM(NonNurse[[#This Row],[Occupational Therapist Hours]],NonNurse[[#This Row],[OT Assistant Hours]],NonNurse[[#This Row],[OT Aide Hours]])/NonNurse[[#This Row],[MDS Census]]</f>
        <v>9.100607697501685E-2</v>
      </c>
      <c r="W250" s="6">
        <v>0.47684782608695658</v>
      </c>
      <c r="X250" s="6">
        <v>1.890543478260869</v>
      </c>
      <c r="Y250" s="6">
        <v>0</v>
      </c>
      <c r="Z250" s="6">
        <f>SUM(NonNurse[[#This Row],[Physical Therapist (PT) Hours]],NonNurse[[#This Row],[PT Assistant Hours]],NonNurse[[#This Row],[PT Aide Hours]])/NonNurse[[#This Row],[MDS Census]]</f>
        <v>7.3531397704253862E-2</v>
      </c>
      <c r="AA250" s="6">
        <v>0</v>
      </c>
      <c r="AB250" s="6">
        <v>0</v>
      </c>
      <c r="AC250" s="6">
        <v>0</v>
      </c>
      <c r="AD250" s="6">
        <v>0</v>
      </c>
      <c r="AE250" s="6">
        <v>0</v>
      </c>
      <c r="AF250" s="6">
        <v>0</v>
      </c>
      <c r="AG250" s="6">
        <v>0</v>
      </c>
      <c r="AH250" s="1">
        <v>235355</v>
      </c>
      <c r="AI250">
        <v>5</v>
      </c>
    </row>
    <row r="251" spans="1:35" x14ac:dyDescent="0.25">
      <c r="A251" t="s">
        <v>433</v>
      </c>
      <c r="B251" t="s">
        <v>76</v>
      </c>
      <c r="C251" t="s">
        <v>632</v>
      </c>
      <c r="D251" t="s">
        <v>501</v>
      </c>
      <c r="E251" s="6">
        <v>84.891304347826093</v>
      </c>
      <c r="F251" s="6">
        <v>5.3043478260869561</v>
      </c>
      <c r="G251" s="6">
        <v>0.16304347826086957</v>
      </c>
      <c r="H251" s="6">
        <v>0.27717391304347827</v>
      </c>
      <c r="I251" s="6">
        <v>2.1413043478260869</v>
      </c>
      <c r="J251" s="6">
        <v>0</v>
      </c>
      <c r="K251" s="6">
        <v>0</v>
      </c>
      <c r="L251" s="6">
        <v>1.3859782608695652</v>
      </c>
      <c r="M251" s="6">
        <v>0</v>
      </c>
      <c r="N251" s="6">
        <v>4.3345652173913036</v>
      </c>
      <c r="O251" s="6">
        <f>SUM(NonNurse[[#This Row],[Qualified Social Work Staff Hours]],NonNurse[[#This Row],[Other Social Work Staff Hours]])/NonNurse[[#This Row],[MDS Census]]</f>
        <v>5.1060179257362344E-2</v>
      </c>
      <c r="P251" s="6">
        <v>7.6095652173913049</v>
      </c>
      <c r="Q251" s="6">
        <v>10.618695652173912</v>
      </c>
      <c r="R251" s="6">
        <f>SUM(NonNurse[[#This Row],[Qualified Activities Professional Hours]],NonNurse[[#This Row],[Other Activities Professional Hours]])/NonNurse[[#This Row],[MDS Census]]</f>
        <v>0.21472471190781051</v>
      </c>
      <c r="S251" s="6">
        <v>6.0802173913043465</v>
      </c>
      <c r="T251" s="6">
        <v>3.8492391304347837</v>
      </c>
      <c r="U251" s="6">
        <v>0</v>
      </c>
      <c r="V251" s="6">
        <f>SUM(NonNurse[[#This Row],[Occupational Therapist Hours]],NonNurse[[#This Row],[OT Assistant Hours]],NonNurse[[#This Row],[OT Aide Hours]])/NonNurse[[#This Row],[MDS Census]]</f>
        <v>0.11696670934699102</v>
      </c>
      <c r="W251" s="6">
        <v>8.3139130434782622</v>
      </c>
      <c r="X251" s="6">
        <v>5.1168478260869561</v>
      </c>
      <c r="Y251" s="6">
        <v>0</v>
      </c>
      <c r="Z251" s="6">
        <f>SUM(NonNurse[[#This Row],[Physical Therapist (PT) Hours]],NonNurse[[#This Row],[PT Assistant Hours]],NonNurse[[#This Row],[PT Aide Hours]])/NonNurse[[#This Row],[MDS Census]]</f>
        <v>0.15821126760563381</v>
      </c>
      <c r="AA251" s="6">
        <v>0</v>
      </c>
      <c r="AB251" s="6">
        <v>0</v>
      </c>
      <c r="AC251" s="6">
        <v>0</v>
      </c>
      <c r="AD251" s="6">
        <v>0</v>
      </c>
      <c r="AE251" s="6">
        <v>0</v>
      </c>
      <c r="AF251" s="6">
        <v>0</v>
      </c>
      <c r="AG251" s="6">
        <v>0</v>
      </c>
      <c r="AH251" s="1">
        <v>235187</v>
      </c>
      <c r="AI251">
        <v>5</v>
      </c>
    </row>
    <row r="252" spans="1:35" x14ac:dyDescent="0.25">
      <c r="A252" t="s">
        <v>433</v>
      </c>
      <c r="B252" t="s">
        <v>402</v>
      </c>
      <c r="C252" t="s">
        <v>560</v>
      </c>
      <c r="D252" t="s">
        <v>501</v>
      </c>
      <c r="E252" s="6">
        <v>56.315217391304351</v>
      </c>
      <c r="F252" s="6">
        <v>9.4347826086956523</v>
      </c>
      <c r="G252" s="6">
        <v>0</v>
      </c>
      <c r="H252" s="6">
        <v>0</v>
      </c>
      <c r="I252" s="6">
        <v>0</v>
      </c>
      <c r="J252" s="6">
        <v>0</v>
      </c>
      <c r="K252" s="6">
        <v>0</v>
      </c>
      <c r="L252" s="6">
        <v>1.9544565217391299</v>
      </c>
      <c r="M252" s="6">
        <v>4.8994565217391308</v>
      </c>
      <c r="N252" s="6">
        <v>5.0434782608695654</v>
      </c>
      <c r="O252" s="6">
        <f>SUM(NonNurse[[#This Row],[Qualified Social Work Staff Hours]],NonNurse[[#This Row],[Other Social Work Staff Hours]])/NonNurse[[#This Row],[MDS Census]]</f>
        <v>0.17655857942482145</v>
      </c>
      <c r="P252" s="6">
        <v>10.902173913043478</v>
      </c>
      <c r="Q252" s="6">
        <v>10.078804347826088</v>
      </c>
      <c r="R252" s="6">
        <f>SUM(NonNurse[[#This Row],[Qualified Activities Professional Hours]],NonNurse[[#This Row],[Other Activities Professional Hours]])/NonNurse[[#This Row],[MDS Census]]</f>
        <v>0.37256321173518625</v>
      </c>
      <c r="S252" s="6">
        <v>1.7046739130434785</v>
      </c>
      <c r="T252" s="6">
        <v>3.4147826086956519</v>
      </c>
      <c r="U252" s="6">
        <v>0</v>
      </c>
      <c r="V252" s="6">
        <f>SUM(NonNurse[[#This Row],[Occupational Therapist Hours]],NonNurse[[#This Row],[OT Assistant Hours]],NonNurse[[#This Row],[OT Aide Hours]])/NonNurse[[#This Row],[MDS Census]]</f>
        <v>9.0907160779772248E-2</v>
      </c>
      <c r="W252" s="6">
        <v>1.1663043478260866</v>
      </c>
      <c r="X252" s="6">
        <v>6.1482608695652159</v>
      </c>
      <c r="Y252" s="6">
        <v>0</v>
      </c>
      <c r="Z252" s="6">
        <f>SUM(NonNurse[[#This Row],[Physical Therapist (PT) Hours]],NonNurse[[#This Row],[PT Assistant Hours]],NonNurse[[#This Row],[PT Aide Hours]])/NonNurse[[#This Row],[MDS Census]]</f>
        <v>0.12988612237019875</v>
      </c>
      <c r="AA252" s="6">
        <v>0</v>
      </c>
      <c r="AB252" s="6">
        <v>0</v>
      </c>
      <c r="AC252" s="6">
        <v>0</v>
      </c>
      <c r="AD252" s="6">
        <v>0</v>
      </c>
      <c r="AE252" s="6">
        <v>0</v>
      </c>
      <c r="AF252" s="6">
        <v>0</v>
      </c>
      <c r="AG252" s="6">
        <v>0</v>
      </c>
      <c r="AH252" s="1">
        <v>235722</v>
      </c>
      <c r="AI252">
        <v>5</v>
      </c>
    </row>
    <row r="253" spans="1:35" x14ac:dyDescent="0.25">
      <c r="A253" t="s">
        <v>433</v>
      </c>
      <c r="B253" t="s">
        <v>282</v>
      </c>
      <c r="C253" t="s">
        <v>573</v>
      </c>
      <c r="D253" t="s">
        <v>462</v>
      </c>
      <c r="E253" s="6">
        <v>60.456521739130437</v>
      </c>
      <c r="F253" s="6">
        <v>3.8260869565217392</v>
      </c>
      <c r="G253" s="6">
        <v>0</v>
      </c>
      <c r="H253" s="6">
        <v>0</v>
      </c>
      <c r="I253" s="6">
        <v>2.5434782608695654</v>
      </c>
      <c r="J253" s="6">
        <v>0</v>
      </c>
      <c r="K253" s="6">
        <v>0</v>
      </c>
      <c r="L253" s="6">
        <v>2.5533695652173916</v>
      </c>
      <c r="M253" s="6">
        <v>5.1304347826086953</v>
      </c>
      <c r="N253" s="6">
        <v>0</v>
      </c>
      <c r="O253" s="6">
        <f>SUM(NonNurse[[#This Row],[Qualified Social Work Staff Hours]],NonNurse[[#This Row],[Other Social Work Staff Hours]])/NonNurse[[#This Row],[MDS Census]]</f>
        <v>8.4861560589715918E-2</v>
      </c>
      <c r="P253" s="6">
        <v>0</v>
      </c>
      <c r="Q253" s="6">
        <v>20.245978260869567</v>
      </c>
      <c r="R253" s="6">
        <f>SUM(NonNurse[[#This Row],[Qualified Activities Professional Hours]],NonNurse[[#This Row],[Other Activities Professional Hours]])/NonNurse[[#This Row],[MDS Census]]</f>
        <v>0.33488493347716652</v>
      </c>
      <c r="S253" s="6">
        <v>2.5452173913043481</v>
      </c>
      <c r="T253" s="6">
        <v>3.1565217391304343</v>
      </c>
      <c r="U253" s="6">
        <v>0</v>
      </c>
      <c r="V253" s="6">
        <f>SUM(NonNurse[[#This Row],[Occupational Therapist Hours]],NonNurse[[#This Row],[OT Assistant Hours]],NonNurse[[#This Row],[OT Aide Hours]])/NonNurse[[#This Row],[MDS Census]]</f>
        <v>9.431139877741819E-2</v>
      </c>
      <c r="W253" s="6">
        <v>0</v>
      </c>
      <c r="X253" s="6">
        <v>2.4434782608695649</v>
      </c>
      <c r="Y253" s="6">
        <v>0</v>
      </c>
      <c r="Z253" s="6">
        <f>SUM(NonNurse[[#This Row],[Physical Therapist (PT) Hours]],NonNurse[[#This Row],[PT Assistant Hours]],NonNurse[[#This Row],[PT Aide Hours]])/NonNurse[[#This Row],[MDS Census]]</f>
        <v>4.0417116145271478E-2</v>
      </c>
      <c r="AA253" s="6">
        <v>0</v>
      </c>
      <c r="AB253" s="6">
        <v>0</v>
      </c>
      <c r="AC253" s="6">
        <v>0</v>
      </c>
      <c r="AD253" s="6">
        <v>0</v>
      </c>
      <c r="AE253" s="6">
        <v>0</v>
      </c>
      <c r="AF253" s="6">
        <v>0</v>
      </c>
      <c r="AG253" s="6">
        <v>0</v>
      </c>
      <c r="AH253" s="1">
        <v>235536</v>
      </c>
      <c r="AI253">
        <v>5</v>
      </c>
    </row>
    <row r="254" spans="1:35" x14ac:dyDescent="0.25">
      <c r="A254" t="s">
        <v>433</v>
      </c>
      <c r="B254" t="s">
        <v>79</v>
      </c>
      <c r="C254" t="s">
        <v>635</v>
      </c>
      <c r="D254" t="s">
        <v>466</v>
      </c>
      <c r="E254" s="6">
        <v>28.271739130434781</v>
      </c>
      <c r="F254" s="6">
        <v>0</v>
      </c>
      <c r="G254" s="6">
        <v>0</v>
      </c>
      <c r="H254" s="6">
        <v>0</v>
      </c>
      <c r="I254" s="6">
        <v>0</v>
      </c>
      <c r="J254" s="6">
        <v>0</v>
      </c>
      <c r="K254" s="6">
        <v>0</v>
      </c>
      <c r="L254" s="6">
        <v>0.2742391304347826</v>
      </c>
      <c r="M254" s="6">
        <v>4.8260869565217392</v>
      </c>
      <c r="N254" s="6">
        <v>0</v>
      </c>
      <c r="O254" s="6">
        <f>SUM(NonNurse[[#This Row],[Qualified Social Work Staff Hours]],NonNurse[[#This Row],[Other Social Work Staff Hours]])/NonNurse[[#This Row],[MDS Census]]</f>
        <v>0.17070357554786622</v>
      </c>
      <c r="P254" s="6">
        <v>0</v>
      </c>
      <c r="Q254" s="6">
        <v>0</v>
      </c>
      <c r="R254" s="6">
        <f>SUM(NonNurse[[#This Row],[Qualified Activities Professional Hours]],NonNurse[[#This Row],[Other Activities Professional Hours]])/NonNurse[[#This Row],[MDS Census]]</f>
        <v>0</v>
      </c>
      <c r="S254" s="6">
        <v>1.2342391304347826</v>
      </c>
      <c r="T254" s="6">
        <v>2.1439130434782605</v>
      </c>
      <c r="U254" s="6">
        <v>0</v>
      </c>
      <c r="V254" s="6">
        <f>SUM(NonNurse[[#This Row],[Occupational Therapist Hours]],NonNurse[[#This Row],[OT Assistant Hours]],NonNurse[[#This Row],[OT Aide Hours]])/NonNurse[[#This Row],[MDS Census]]</f>
        <v>0.11948865820838138</v>
      </c>
      <c r="W254" s="6">
        <v>2.2635869565217392</v>
      </c>
      <c r="X254" s="6">
        <v>1.9482608695652175</v>
      </c>
      <c r="Y254" s="6">
        <v>0</v>
      </c>
      <c r="Z254" s="6">
        <f>SUM(NonNurse[[#This Row],[Physical Therapist (PT) Hours]],NonNurse[[#This Row],[PT Assistant Hours]],NonNurse[[#This Row],[PT Aide Hours]])/NonNurse[[#This Row],[MDS Census]]</f>
        <v>0.14897731641676279</v>
      </c>
      <c r="AA254" s="6">
        <v>0</v>
      </c>
      <c r="AB254" s="6">
        <v>0</v>
      </c>
      <c r="AC254" s="6">
        <v>0</v>
      </c>
      <c r="AD254" s="6">
        <v>0</v>
      </c>
      <c r="AE254" s="6">
        <v>0</v>
      </c>
      <c r="AF254" s="6">
        <v>0</v>
      </c>
      <c r="AG254" s="6">
        <v>0</v>
      </c>
      <c r="AH254" s="1">
        <v>235201</v>
      </c>
      <c r="AI254">
        <v>5</v>
      </c>
    </row>
    <row r="255" spans="1:35" x14ac:dyDescent="0.25">
      <c r="A255" t="s">
        <v>433</v>
      </c>
      <c r="B255" t="s">
        <v>10</v>
      </c>
      <c r="C255" t="s">
        <v>589</v>
      </c>
      <c r="D255" t="s">
        <v>487</v>
      </c>
      <c r="E255" s="6">
        <v>22.183098591549296</v>
      </c>
      <c r="F255" s="6">
        <v>5.295774647887324</v>
      </c>
      <c r="G255" s="6">
        <v>0</v>
      </c>
      <c r="H255" s="6">
        <v>0</v>
      </c>
      <c r="I255" s="6">
        <v>0</v>
      </c>
      <c r="J255" s="6">
        <v>0</v>
      </c>
      <c r="K255" s="6">
        <v>0</v>
      </c>
      <c r="L255" s="6">
        <v>0</v>
      </c>
      <c r="M255" s="6">
        <v>4.732394366197183</v>
      </c>
      <c r="N255" s="6">
        <v>0</v>
      </c>
      <c r="O255" s="6">
        <f>SUM(NonNurse[[#This Row],[Qualified Social Work Staff Hours]],NonNurse[[#This Row],[Other Social Work Staff Hours]])/NonNurse[[#This Row],[MDS Census]]</f>
        <v>0.21333333333333332</v>
      </c>
      <c r="P255" s="6">
        <v>0</v>
      </c>
      <c r="Q255" s="6">
        <v>0</v>
      </c>
      <c r="R255" s="6">
        <f>SUM(NonNurse[[#This Row],[Qualified Activities Professional Hours]],NonNurse[[#This Row],[Other Activities Professional Hours]])/NonNurse[[#This Row],[MDS Census]]</f>
        <v>0</v>
      </c>
      <c r="S255" s="6">
        <v>0</v>
      </c>
      <c r="T255" s="6">
        <v>0</v>
      </c>
      <c r="U255" s="6">
        <v>0</v>
      </c>
      <c r="V255" s="6">
        <f>SUM(NonNurse[[#This Row],[Occupational Therapist Hours]],NonNurse[[#This Row],[OT Assistant Hours]],NonNurse[[#This Row],[OT Aide Hours]])/NonNurse[[#This Row],[MDS Census]]</f>
        <v>0</v>
      </c>
      <c r="W255" s="6">
        <v>0</v>
      </c>
      <c r="X255" s="6">
        <v>0</v>
      </c>
      <c r="Y255" s="6">
        <v>0</v>
      </c>
      <c r="Z255" s="6">
        <f>SUM(NonNurse[[#This Row],[Physical Therapist (PT) Hours]],NonNurse[[#This Row],[PT Assistant Hours]],NonNurse[[#This Row],[PT Aide Hours]])/NonNurse[[#This Row],[MDS Census]]</f>
        <v>0</v>
      </c>
      <c r="AA255" s="6">
        <v>0</v>
      </c>
      <c r="AB255" s="6">
        <v>5.098591549295775</v>
      </c>
      <c r="AC255" s="6">
        <v>0</v>
      </c>
      <c r="AD255" s="6">
        <v>0</v>
      </c>
      <c r="AE255" s="6">
        <v>0</v>
      </c>
      <c r="AF255" s="6">
        <v>0</v>
      </c>
      <c r="AG255" s="6">
        <v>0</v>
      </c>
      <c r="AH255" s="1">
        <v>235006</v>
      </c>
      <c r="AI255">
        <v>5</v>
      </c>
    </row>
    <row r="256" spans="1:35" x14ac:dyDescent="0.25">
      <c r="A256" t="s">
        <v>433</v>
      </c>
      <c r="B256" t="s">
        <v>50</v>
      </c>
      <c r="C256" t="s">
        <v>553</v>
      </c>
      <c r="D256" t="s">
        <v>512</v>
      </c>
      <c r="E256" s="6">
        <v>52.880434782608695</v>
      </c>
      <c r="F256" s="6">
        <v>5.3815217391304353</v>
      </c>
      <c r="G256" s="6">
        <v>0.41304347826086957</v>
      </c>
      <c r="H256" s="6">
        <v>0.30978260869565216</v>
      </c>
      <c r="I256" s="6">
        <v>5.3695652173913047</v>
      </c>
      <c r="J256" s="6">
        <v>1.7826086956521738</v>
      </c>
      <c r="K256" s="6">
        <v>0</v>
      </c>
      <c r="L256" s="6">
        <v>0.65021739130434786</v>
      </c>
      <c r="M256" s="6">
        <v>8.5510869565217398</v>
      </c>
      <c r="N256" s="6">
        <v>0</v>
      </c>
      <c r="O256" s="6">
        <f>SUM(NonNurse[[#This Row],[Qualified Social Work Staff Hours]],NonNurse[[#This Row],[Other Social Work Staff Hours]])/NonNurse[[#This Row],[MDS Census]]</f>
        <v>0.16170606372045224</v>
      </c>
      <c r="P256" s="6">
        <v>4.8271739130434801</v>
      </c>
      <c r="Q256" s="6">
        <v>13.059782608695654</v>
      </c>
      <c r="R256" s="6">
        <f>SUM(NonNurse[[#This Row],[Qualified Activities Professional Hours]],NonNurse[[#This Row],[Other Activities Professional Hours]])/NonNurse[[#This Row],[MDS Census]]</f>
        <v>0.33825282631038034</v>
      </c>
      <c r="S256" s="6">
        <v>0.98260869565217346</v>
      </c>
      <c r="T256" s="6">
        <v>4.732608695652174</v>
      </c>
      <c r="U256" s="6">
        <v>0</v>
      </c>
      <c r="V256" s="6">
        <f>SUM(NonNurse[[#This Row],[Occupational Therapist Hours]],NonNurse[[#This Row],[OT Assistant Hours]],NonNurse[[#This Row],[OT Aide Hours]])/NonNurse[[#This Row],[MDS Census]]</f>
        <v>0.10807810894141828</v>
      </c>
      <c r="W256" s="6">
        <v>1.0054347826086958</v>
      </c>
      <c r="X256" s="6">
        <v>2.9949999999999997</v>
      </c>
      <c r="Y256" s="6">
        <v>0</v>
      </c>
      <c r="Z256" s="6">
        <f>SUM(NonNurse[[#This Row],[Physical Therapist (PT) Hours]],NonNurse[[#This Row],[PT Assistant Hours]],NonNurse[[#This Row],[PT Aide Hours]])/NonNurse[[#This Row],[MDS Census]]</f>
        <v>7.5650565262076044E-2</v>
      </c>
      <c r="AA256" s="6">
        <v>0</v>
      </c>
      <c r="AB256" s="6">
        <v>0</v>
      </c>
      <c r="AC256" s="6">
        <v>0</v>
      </c>
      <c r="AD256" s="6">
        <v>0</v>
      </c>
      <c r="AE256" s="6">
        <v>0</v>
      </c>
      <c r="AF256" s="6">
        <v>0</v>
      </c>
      <c r="AG256" s="6">
        <v>0</v>
      </c>
      <c r="AH256" s="1">
        <v>235076</v>
      </c>
      <c r="AI256">
        <v>5</v>
      </c>
    </row>
    <row r="257" spans="1:35" x14ac:dyDescent="0.25">
      <c r="A257" t="s">
        <v>433</v>
      </c>
      <c r="B257" t="s">
        <v>174</v>
      </c>
      <c r="C257" t="s">
        <v>5</v>
      </c>
      <c r="D257" t="s">
        <v>530</v>
      </c>
      <c r="E257" s="6">
        <v>59.010869565217391</v>
      </c>
      <c r="F257" s="6">
        <v>0</v>
      </c>
      <c r="G257" s="6">
        <v>0.14130434782608695</v>
      </c>
      <c r="H257" s="6">
        <v>0.33423913043478259</v>
      </c>
      <c r="I257" s="6">
        <v>0.22826086956521738</v>
      </c>
      <c r="J257" s="6">
        <v>0</v>
      </c>
      <c r="K257" s="6">
        <v>0</v>
      </c>
      <c r="L257" s="6">
        <v>1.648804347826087</v>
      </c>
      <c r="M257" s="6">
        <v>0</v>
      </c>
      <c r="N257" s="6">
        <v>0</v>
      </c>
      <c r="O257" s="6">
        <f>SUM(NonNurse[[#This Row],[Qualified Social Work Staff Hours]],NonNurse[[#This Row],[Other Social Work Staff Hours]])/NonNurse[[#This Row],[MDS Census]]</f>
        <v>0</v>
      </c>
      <c r="P257" s="6">
        <v>3.906847826086957</v>
      </c>
      <c r="Q257" s="6">
        <v>25.270108695652169</v>
      </c>
      <c r="R257" s="6">
        <f>SUM(NonNurse[[#This Row],[Qualified Activities Professional Hours]],NonNurse[[#This Row],[Other Activities Professional Hours]])/NonNurse[[#This Row],[MDS Census]]</f>
        <v>0.49443359734757775</v>
      </c>
      <c r="S257" s="6">
        <v>6.6666304347826078</v>
      </c>
      <c r="T257" s="6">
        <v>7.1521739130434789E-2</v>
      </c>
      <c r="U257" s="6">
        <v>0</v>
      </c>
      <c r="V257" s="6">
        <f>SUM(NonNurse[[#This Row],[Occupational Therapist Hours]],NonNurse[[#This Row],[OT Assistant Hours]],NonNurse[[#This Row],[OT Aide Hours]])/NonNurse[[#This Row],[MDS Census]]</f>
        <v>0.11418493276846563</v>
      </c>
      <c r="W257" s="6">
        <v>2.7916304347826086</v>
      </c>
      <c r="X257" s="6">
        <v>5.6165217391304347</v>
      </c>
      <c r="Y257" s="6">
        <v>0</v>
      </c>
      <c r="Z257" s="6">
        <f>SUM(NonNurse[[#This Row],[Physical Therapist (PT) Hours]],NonNurse[[#This Row],[PT Assistant Hours]],NonNurse[[#This Row],[PT Aide Hours]])/NonNurse[[#This Row],[MDS Census]]</f>
        <v>0.14248480383127649</v>
      </c>
      <c r="AA257" s="6">
        <v>0</v>
      </c>
      <c r="AB257" s="6">
        <v>0</v>
      </c>
      <c r="AC257" s="6">
        <v>0</v>
      </c>
      <c r="AD257" s="6">
        <v>3.825869565217392</v>
      </c>
      <c r="AE257" s="6">
        <v>0</v>
      </c>
      <c r="AF257" s="6">
        <v>0</v>
      </c>
      <c r="AG257" s="6">
        <v>0</v>
      </c>
      <c r="AH257" s="1">
        <v>235367</v>
      </c>
      <c r="AI257">
        <v>5</v>
      </c>
    </row>
    <row r="258" spans="1:35" x14ac:dyDescent="0.25">
      <c r="A258" t="s">
        <v>433</v>
      </c>
      <c r="B258" t="s">
        <v>179</v>
      </c>
      <c r="C258" t="s">
        <v>681</v>
      </c>
      <c r="D258" t="s">
        <v>482</v>
      </c>
      <c r="E258" s="6">
        <v>51.663043478260867</v>
      </c>
      <c r="F258" s="6">
        <v>0</v>
      </c>
      <c r="G258" s="6">
        <v>0</v>
      </c>
      <c r="H258" s="6">
        <v>0</v>
      </c>
      <c r="I258" s="6">
        <v>0</v>
      </c>
      <c r="J258" s="6">
        <v>0</v>
      </c>
      <c r="K258" s="6">
        <v>0</v>
      </c>
      <c r="L258" s="6">
        <v>0</v>
      </c>
      <c r="M258" s="6">
        <v>10.35217391304348</v>
      </c>
      <c r="N258" s="6">
        <v>0</v>
      </c>
      <c r="O258" s="6">
        <f>SUM(NonNurse[[#This Row],[Qualified Social Work Staff Hours]],NonNurse[[#This Row],[Other Social Work Staff Hours]])/NonNurse[[#This Row],[MDS Census]]</f>
        <v>0.20037870818430467</v>
      </c>
      <c r="P258" s="6">
        <v>15.043478260869565</v>
      </c>
      <c r="Q258" s="6">
        <v>5.3141304347826086</v>
      </c>
      <c r="R258" s="6">
        <f>SUM(NonNurse[[#This Row],[Qualified Activities Professional Hours]],NonNurse[[#This Row],[Other Activities Professional Hours]])/NonNurse[[#This Row],[MDS Census]]</f>
        <v>0.39404586576898804</v>
      </c>
      <c r="S258" s="6">
        <v>0</v>
      </c>
      <c r="T258" s="6">
        <v>0.85554347826086963</v>
      </c>
      <c r="U258" s="6">
        <v>0</v>
      </c>
      <c r="V258" s="6">
        <f>SUM(NonNurse[[#This Row],[Occupational Therapist Hours]],NonNurse[[#This Row],[OT Assistant Hours]],NonNurse[[#This Row],[OT Aide Hours]])/NonNurse[[#This Row],[MDS Census]]</f>
        <v>1.6560067325899434E-2</v>
      </c>
      <c r="W258" s="6">
        <v>2.608043478260869</v>
      </c>
      <c r="X258" s="6">
        <v>5.546086956521739</v>
      </c>
      <c r="Y258" s="6">
        <v>0</v>
      </c>
      <c r="Z258" s="6">
        <f>SUM(NonNurse[[#This Row],[Physical Therapist (PT) Hours]],NonNurse[[#This Row],[PT Assistant Hours]],NonNurse[[#This Row],[PT Aide Hours]])/NonNurse[[#This Row],[MDS Census]]</f>
        <v>0.15783294761203451</v>
      </c>
      <c r="AA258" s="6">
        <v>0</v>
      </c>
      <c r="AB258" s="6">
        <v>0</v>
      </c>
      <c r="AC258" s="6">
        <v>0</v>
      </c>
      <c r="AD258" s="6">
        <v>0</v>
      </c>
      <c r="AE258" s="6">
        <v>0</v>
      </c>
      <c r="AF258" s="6">
        <v>0</v>
      </c>
      <c r="AG258" s="6">
        <v>0</v>
      </c>
      <c r="AH258" s="1">
        <v>235373</v>
      </c>
      <c r="AI258">
        <v>5</v>
      </c>
    </row>
    <row r="259" spans="1:35" x14ac:dyDescent="0.25">
      <c r="A259" t="s">
        <v>433</v>
      </c>
      <c r="B259" t="s">
        <v>229</v>
      </c>
      <c r="C259" t="s">
        <v>702</v>
      </c>
      <c r="D259" t="s">
        <v>494</v>
      </c>
      <c r="E259" s="6">
        <v>50.771739130434781</v>
      </c>
      <c r="F259" s="6">
        <v>4.6956521739130439</v>
      </c>
      <c r="G259" s="6">
        <v>1.0869565217391304E-2</v>
      </c>
      <c r="H259" s="6">
        <v>0.32608695652173914</v>
      </c>
      <c r="I259" s="6">
        <v>0.86956521739130432</v>
      </c>
      <c r="J259" s="6">
        <v>0</v>
      </c>
      <c r="K259" s="6">
        <v>0</v>
      </c>
      <c r="L259" s="6">
        <v>0.66717391304347817</v>
      </c>
      <c r="M259" s="6">
        <v>5.3586956521739131</v>
      </c>
      <c r="N259" s="6">
        <v>0</v>
      </c>
      <c r="O259" s="6">
        <f>SUM(NonNurse[[#This Row],[Qualified Social Work Staff Hours]],NonNurse[[#This Row],[Other Social Work Staff Hours]])/NonNurse[[#This Row],[MDS Census]]</f>
        <v>0.1055448512095911</v>
      </c>
      <c r="P259" s="6">
        <v>0.85597826086956519</v>
      </c>
      <c r="Q259" s="6">
        <v>0.92119565217391308</v>
      </c>
      <c r="R259" s="6">
        <f>SUM(NonNurse[[#This Row],[Qualified Activities Professional Hours]],NonNurse[[#This Row],[Other Activities Professional Hours]])/NonNurse[[#This Row],[MDS Census]]</f>
        <v>3.500321130378934E-2</v>
      </c>
      <c r="S259" s="6">
        <v>9.9555434782608678</v>
      </c>
      <c r="T259" s="6">
        <v>0.3641304347826087</v>
      </c>
      <c r="U259" s="6">
        <v>0</v>
      </c>
      <c r="V259" s="6">
        <f>SUM(NonNurse[[#This Row],[Occupational Therapist Hours]],NonNurse[[#This Row],[OT Assistant Hours]],NonNurse[[#This Row],[OT Aide Hours]])/NonNurse[[#This Row],[MDS Census]]</f>
        <v>0.2032562620423892</v>
      </c>
      <c r="W259" s="6">
        <v>0.88782608695652199</v>
      </c>
      <c r="X259" s="6">
        <v>9.9659782608695657</v>
      </c>
      <c r="Y259" s="6">
        <v>0</v>
      </c>
      <c r="Z259" s="6">
        <f>SUM(NonNurse[[#This Row],[Physical Therapist (PT) Hours]],NonNurse[[#This Row],[PT Assistant Hours]],NonNurse[[#This Row],[PT Aide Hours]])/NonNurse[[#This Row],[MDS Census]]</f>
        <v>0.21377649325626208</v>
      </c>
      <c r="AA259" s="6">
        <v>0</v>
      </c>
      <c r="AB259" s="6">
        <v>0</v>
      </c>
      <c r="AC259" s="6">
        <v>0</v>
      </c>
      <c r="AD259" s="6">
        <v>0</v>
      </c>
      <c r="AE259" s="6">
        <v>0</v>
      </c>
      <c r="AF259" s="6">
        <v>0</v>
      </c>
      <c r="AG259" s="6">
        <v>0</v>
      </c>
      <c r="AH259" s="1">
        <v>235464</v>
      </c>
      <c r="AI259">
        <v>5</v>
      </c>
    </row>
    <row r="260" spans="1:35" x14ac:dyDescent="0.25">
      <c r="A260" t="s">
        <v>433</v>
      </c>
      <c r="B260" t="s">
        <v>409</v>
      </c>
      <c r="C260" t="s">
        <v>748</v>
      </c>
      <c r="D260" t="s">
        <v>474</v>
      </c>
      <c r="E260" s="6">
        <v>23.076086956521738</v>
      </c>
      <c r="F260" s="6">
        <v>0</v>
      </c>
      <c r="G260" s="6">
        <v>0</v>
      </c>
      <c r="H260" s="6">
        <v>0</v>
      </c>
      <c r="I260" s="6">
        <v>0</v>
      </c>
      <c r="J260" s="6">
        <v>0</v>
      </c>
      <c r="K260" s="6">
        <v>0</v>
      </c>
      <c r="L260" s="6">
        <v>0</v>
      </c>
      <c r="M260" s="6">
        <v>0</v>
      </c>
      <c r="N260" s="6">
        <v>0</v>
      </c>
      <c r="O260" s="6">
        <f>SUM(NonNurse[[#This Row],[Qualified Social Work Staff Hours]],NonNurse[[#This Row],[Other Social Work Staff Hours]])/NonNurse[[#This Row],[MDS Census]]</f>
        <v>0</v>
      </c>
      <c r="P260" s="6">
        <v>6.1815217391304351</v>
      </c>
      <c r="Q260" s="6">
        <v>1.7336956521739126</v>
      </c>
      <c r="R260" s="6">
        <f>SUM(NonNurse[[#This Row],[Qualified Activities Professional Hours]],NonNurse[[#This Row],[Other Activities Professional Hours]])/NonNurse[[#This Row],[MDS Census]]</f>
        <v>0.34300518134715025</v>
      </c>
      <c r="S260" s="6">
        <v>0</v>
      </c>
      <c r="T260" s="6">
        <v>0</v>
      </c>
      <c r="U260" s="6">
        <v>0</v>
      </c>
      <c r="V260" s="6">
        <f>SUM(NonNurse[[#This Row],[Occupational Therapist Hours]],NonNurse[[#This Row],[OT Assistant Hours]],NonNurse[[#This Row],[OT Aide Hours]])/NonNurse[[#This Row],[MDS Census]]</f>
        <v>0</v>
      </c>
      <c r="W260" s="6">
        <v>0</v>
      </c>
      <c r="X260" s="6">
        <v>0</v>
      </c>
      <c r="Y260" s="6">
        <v>0</v>
      </c>
      <c r="Z260" s="6">
        <f>SUM(NonNurse[[#This Row],[Physical Therapist (PT) Hours]],NonNurse[[#This Row],[PT Assistant Hours]],NonNurse[[#This Row],[PT Aide Hours]])/NonNurse[[#This Row],[MDS Census]]</f>
        <v>0</v>
      </c>
      <c r="AA260" s="6">
        <v>0</v>
      </c>
      <c r="AB260" s="6">
        <v>0</v>
      </c>
      <c r="AC260" s="6">
        <v>0</v>
      </c>
      <c r="AD260" s="6">
        <v>0</v>
      </c>
      <c r="AE260" s="6">
        <v>0</v>
      </c>
      <c r="AF260" s="6">
        <v>0</v>
      </c>
      <c r="AG260" s="6">
        <v>0</v>
      </c>
      <c r="AH260" s="7">
        <v>2.3E+282</v>
      </c>
      <c r="AI260">
        <v>5</v>
      </c>
    </row>
    <row r="261" spans="1:35" x14ac:dyDescent="0.25">
      <c r="A261" t="s">
        <v>433</v>
      </c>
      <c r="B261" t="s">
        <v>377</v>
      </c>
      <c r="C261" t="s">
        <v>656</v>
      </c>
      <c r="D261" t="s">
        <v>501</v>
      </c>
      <c r="E261" s="6">
        <v>88.673913043478265</v>
      </c>
      <c r="F261" s="6">
        <v>5.1304347826086953</v>
      </c>
      <c r="G261" s="6">
        <v>0.2608695652173913</v>
      </c>
      <c r="H261" s="6">
        <v>0</v>
      </c>
      <c r="I261" s="6">
        <v>7.1304347826086953</v>
      </c>
      <c r="J261" s="6">
        <v>0</v>
      </c>
      <c r="K261" s="6">
        <v>0</v>
      </c>
      <c r="L261" s="6">
        <v>2.2582608695652171</v>
      </c>
      <c r="M261" s="6">
        <v>4.5217391304347823</v>
      </c>
      <c r="N261" s="6">
        <v>6.069456521739129</v>
      </c>
      <c r="O261" s="6">
        <f>SUM(NonNurse[[#This Row],[Qualified Social Work Staff Hours]],NonNurse[[#This Row],[Other Social Work Staff Hours]])/NonNurse[[#This Row],[MDS Census]]</f>
        <v>0.11943981367982347</v>
      </c>
      <c r="P261" s="6">
        <v>1.6521739130434783</v>
      </c>
      <c r="Q261" s="6">
        <v>11.142500000000002</v>
      </c>
      <c r="R261" s="6">
        <f>SUM(NonNurse[[#This Row],[Qualified Activities Professional Hours]],NonNurse[[#This Row],[Other Activities Professional Hours]])/NonNurse[[#This Row],[MDS Census]]</f>
        <v>0.14428904143172347</v>
      </c>
      <c r="S261" s="6">
        <v>9.2720652173913063</v>
      </c>
      <c r="T261" s="6">
        <v>3.317499999999999</v>
      </c>
      <c r="U261" s="6">
        <v>0</v>
      </c>
      <c r="V261" s="6">
        <f>SUM(NonNurse[[#This Row],[Occupational Therapist Hours]],NonNurse[[#This Row],[OT Assistant Hours]],NonNurse[[#This Row],[OT Aide Hours]])/NonNurse[[#This Row],[MDS Census]]</f>
        <v>0.14197597450355479</v>
      </c>
      <c r="W261" s="6">
        <v>6.456739130434781</v>
      </c>
      <c r="X261" s="6">
        <v>9.1320652173913022</v>
      </c>
      <c r="Y261" s="6">
        <v>3.4782608695652173</v>
      </c>
      <c r="Z261" s="6">
        <f>SUM(NonNurse[[#This Row],[Physical Therapist (PT) Hours]],NonNurse[[#This Row],[PT Assistant Hours]],NonNurse[[#This Row],[PT Aide Hours]])/NonNurse[[#This Row],[MDS Census]]</f>
        <v>0.21502451581269916</v>
      </c>
      <c r="AA261" s="6">
        <v>0</v>
      </c>
      <c r="AB261" s="6">
        <v>0</v>
      </c>
      <c r="AC261" s="6">
        <v>0</v>
      </c>
      <c r="AD261" s="6">
        <v>0</v>
      </c>
      <c r="AE261" s="6">
        <v>0</v>
      </c>
      <c r="AF261" s="6">
        <v>0</v>
      </c>
      <c r="AG261" s="6">
        <v>0</v>
      </c>
      <c r="AH261" s="1">
        <v>235663</v>
      </c>
      <c r="AI261">
        <v>5</v>
      </c>
    </row>
    <row r="262" spans="1:35" x14ac:dyDescent="0.25">
      <c r="A262" t="s">
        <v>433</v>
      </c>
      <c r="B262" t="s">
        <v>398</v>
      </c>
      <c r="C262" t="s">
        <v>717</v>
      </c>
      <c r="D262" t="s">
        <v>501</v>
      </c>
      <c r="E262" s="6">
        <v>52.108695652173914</v>
      </c>
      <c r="F262" s="6">
        <v>28.943043478260876</v>
      </c>
      <c r="G262" s="6">
        <v>0.13043478260869565</v>
      </c>
      <c r="H262" s="6">
        <v>0.11684782608695653</v>
      </c>
      <c r="I262" s="6">
        <v>7.6086956521739135E-2</v>
      </c>
      <c r="J262" s="6">
        <v>0</v>
      </c>
      <c r="K262" s="6">
        <v>0</v>
      </c>
      <c r="L262" s="6">
        <v>0.1853260869565217</v>
      </c>
      <c r="M262" s="6">
        <v>4.9619565217391308</v>
      </c>
      <c r="N262" s="6">
        <v>0</v>
      </c>
      <c r="O262" s="6">
        <f>SUM(NonNurse[[#This Row],[Qualified Social Work Staff Hours]],NonNurse[[#This Row],[Other Social Work Staff Hours]])/NonNurse[[#This Row],[MDS Census]]</f>
        <v>9.5223195661243223E-2</v>
      </c>
      <c r="P262" s="6">
        <v>3.4655434782608694</v>
      </c>
      <c r="Q262" s="6">
        <v>12.133152173913043</v>
      </c>
      <c r="R262" s="6">
        <f>SUM(NonNurse[[#This Row],[Qualified Activities Professional Hours]],NonNurse[[#This Row],[Other Activities Professional Hours]])/NonNurse[[#This Row],[MDS Census]]</f>
        <v>0.29934918648310388</v>
      </c>
      <c r="S262" s="6">
        <v>2.3458695652173911</v>
      </c>
      <c r="T262" s="6">
        <v>11.816847826086954</v>
      </c>
      <c r="U262" s="6">
        <v>0</v>
      </c>
      <c r="V262" s="6">
        <f>SUM(NonNurse[[#This Row],[Occupational Therapist Hours]],NonNurse[[#This Row],[OT Assistant Hours]],NonNurse[[#This Row],[OT Aide Hours]])/NonNurse[[#This Row],[MDS Census]]</f>
        <v>0.27179182311222355</v>
      </c>
      <c r="W262" s="6">
        <v>0.14184782608695654</v>
      </c>
      <c r="X262" s="6">
        <v>9.493695652173912</v>
      </c>
      <c r="Y262" s="6">
        <v>0</v>
      </c>
      <c r="Z262" s="6">
        <f>SUM(NonNurse[[#This Row],[Physical Therapist (PT) Hours]],NonNurse[[#This Row],[PT Assistant Hours]],NonNurse[[#This Row],[PT Aide Hours]])/NonNurse[[#This Row],[MDS Census]]</f>
        <v>0.18491239048811012</v>
      </c>
      <c r="AA262" s="6">
        <v>0</v>
      </c>
      <c r="AB262" s="6">
        <v>0</v>
      </c>
      <c r="AC262" s="6">
        <v>0</v>
      </c>
      <c r="AD262" s="6">
        <v>49.854021739130452</v>
      </c>
      <c r="AE262" s="6">
        <v>0</v>
      </c>
      <c r="AF262" s="6">
        <v>0</v>
      </c>
      <c r="AG262" s="6">
        <v>0</v>
      </c>
      <c r="AH262" s="1">
        <v>235718</v>
      </c>
      <c r="AI262">
        <v>5</v>
      </c>
    </row>
    <row r="263" spans="1:35" x14ac:dyDescent="0.25">
      <c r="A263" t="s">
        <v>433</v>
      </c>
      <c r="B263" t="s">
        <v>386</v>
      </c>
      <c r="C263" t="s">
        <v>579</v>
      </c>
      <c r="D263" t="s">
        <v>501</v>
      </c>
      <c r="E263" s="6">
        <v>19.347826086956523</v>
      </c>
      <c r="F263" s="6">
        <v>0</v>
      </c>
      <c r="G263" s="6">
        <v>0</v>
      </c>
      <c r="H263" s="6">
        <v>0</v>
      </c>
      <c r="I263" s="6">
        <v>0.53260869565217395</v>
      </c>
      <c r="J263" s="6">
        <v>0</v>
      </c>
      <c r="K263" s="6">
        <v>0</v>
      </c>
      <c r="L263" s="6">
        <v>1.088586956521739</v>
      </c>
      <c r="M263" s="6">
        <v>0</v>
      </c>
      <c r="N263" s="6">
        <v>0</v>
      </c>
      <c r="O263" s="6">
        <f>SUM(NonNurse[[#This Row],[Qualified Social Work Staff Hours]],NonNurse[[#This Row],[Other Social Work Staff Hours]])/NonNurse[[#This Row],[MDS Census]]</f>
        <v>0</v>
      </c>
      <c r="P263" s="6">
        <v>0.47173913043478261</v>
      </c>
      <c r="Q263" s="6">
        <v>3.9032608695652153</v>
      </c>
      <c r="R263" s="6">
        <f>SUM(NonNurse[[#This Row],[Qualified Activities Professional Hours]],NonNurse[[#This Row],[Other Activities Professional Hours]])/NonNurse[[#This Row],[MDS Census]]</f>
        <v>0.22612359550561786</v>
      </c>
      <c r="S263" s="6">
        <v>1.9661956521739135</v>
      </c>
      <c r="T263" s="6">
        <v>2.3269565217391315</v>
      </c>
      <c r="U263" s="6">
        <v>0</v>
      </c>
      <c r="V263" s="6">
        <f>SUM(NonNurse[[#This Row],[Occupational Therapist Hours]],NonNurse[[#This Row],[OT Assistant Hours]],NonNurse[[#This Row],[OT Aide Hours]])/NonNurse[[#This Row],[MDS Census]]</f>
        <v>0.22189325842696636</v>
      </c>
      <c r="W263" s="6">
        <v>3.7943478260869563</v>
      </c>
      <c r="X263" s="6">
        <v>1.8120652173913043</v>
      </c>
      <c r="Y263" s="6">
        <v>0</v>
      </c>
      <c r="Z263" s="6">
        <f>SUM(NonNurse[[#This Row],[Physical Therapist (PT) Hours]],NonNurse[[#This Row],[PT Assistant Hours]],NonNurse[[#This Row],[PT Aide Hours]])/NonNurse[[#This Row],[MDS Census]]</f>
        <v>0.28976966292134831</v>
      </c>
      <c r="AA263" s="6">
        <v>0</v>
      </c>
      <c r="AB263" s="6">
        <v>0</v>
      </c>
      <c r="AC263" s="6">
        <v>0</v>
      </c>
      <c r="AD263" s="6">
        <v>3.62608695652174</v>
      </c>
      <c r="AE263" s="6">
        <v>0</v>
      </c>
      <c r="AF263" s="6">
        <v>0</v>
      </c>
      <c r="AG263" s="6">
        <v>0</v>
      </c>
      <c r="AH263" s="1">
        <v>235703</v>
      </c>
      <c r="AI263">
        <v>5</v>
      </c>
    </row>
    <row r="264" spans="1:35" x14ac:dyDescent="0.25">
      <c r="A264" t="s">
        <v>433</v>
      </c>
      <c r="B264" t="s">
        <v>272</v>
      </c>
      <c r="C264" t="s">
        <v>660</v>
      </c>
      <c r="D264" t="s">
        <v>501</v>
      </c>
      <c r="E264" s="6">
        <v>15.260869565217391</v>
      </c>
      <c r="F264" s="6">
        <v>0.65217391304347827</v>
      </c>
      <c r="G264" s="6">
        <v>0</v>
      </c>
      <c r="H264" s="6">
        <v>5.6521739130434785</v>
      </c>
      <c r="I264" s="6">
        <v>0.56521739130434778</v>
      </c>
      <c r="J264" s="6">
        <v>0</v>
      </c>
      <c r="K264" s="6">
        <v>0</v>
      </c>
      <c r="L264" s="6">
        <v>0.25173913043478263</v>
      </c>
      <c r="M264" s="6">
        <v>0</v>
      </c>
      <c r="N264" s="6">
        <v>0</v>
      </c>
      <c r="O264" s="6">
        <f>SUM(NonNurse[[#This Row],[Qualified Social Work Staff Hours]],NonNurse[[#This Row],[Other Social Work Staff Hours]])/NonNurse[[#This Row],[MDS Census]]</f>
        <v>0</v>
      </c>
      <c r="P264" s="6">
        <v>0</v>
      </c>
      <c r="Q264" s="6">
        <v>0</v>
      </c>
      <c r="R264" s="6">
        <f>SUM(NonNurse[[#This Row],[Qualified Activities Professional Hours]],NonNurse[[#This Row],[Other Activities Professional Hours]])/NonNurse[[#This Row],[MDS Census]]</f>
        <v>0</v>
      </c>
      <c r="S264" s="6">
        <v>5.1045652173913085</v>
      </c>
      <c r="T264" s="6">
        <v>6.0400000000000009</v>
      </c>
      <c r="U264" s="6">
        <v>0</v>
      </c>
      <c r="V264" s="6">
        <f>SUM(NonNurse[[#This Row],[Occupational Therapist Hours]],NonNurse[[#This Row],[OT Assistant Hours]],NonNurse[[#This Row],[OT Aide Hours]])/NonNurse[[#This Row],[MDS Census]]</f>
        <v>0.73027065527065571</v>
      </c>
      <c r="W264" s="6">
        <v>6.1679347826086994</v>
      </c>
      <c r="X264" s="6">
        <v>3.4659782608695653</v>
      </c>
      <c r="Y264" s="6">
        <v>0</v>
      </c>
      <c r="Z264" s="6">
        <f>SUM(NonNurse[[#This Row],[Physical Therapist (PT) Hours]],NonNurse[[#This Row],[PT Assistant Hours]],NonNurse[[#This Row],[PT Aide Hours]])/NonNurse[[#This Row],[MDS Census]]</f>
        <v>0.6312820512820515</v>
      </c>
      <c r="AA264" s="6">
        <v>0</v>
      </c>
      <c r="AB264" s="6">
        <v>0</v>
      </c>
      <c r="AC264" s="6">
        <v>0</v>
      </c>
      <c r="AD264" s="6">
        <v>0</v>
      </c>
      <c r="AE264" s="6">
        <v>0</v>
      </c>
      <c r="AF264" s="6">
        <v>0</v>
      </c>
      <c r="AG264" s="6">
        <v>0.28260869565217389</v>
      </c>
      <c r="AH264" s="1">
        <v>235523</v>
      </c>
      <c r="AI264">
        <v>5</v>
      </c>
    </row>
    <row r="265" spans="1:35" x14ac:dyDescent="0.25">
      <c r="A265" t="s">
        <v>433</v>
      </c>
      <c r="B265" t="s">
        <v>82</v>
      </c>
      <c r="C265" t="s">
        <v>629</v>
      </c>
      <c r="D265" t="s">
        <v>474</v>
      </c>
      <c r="E265" s="6">
        <v>119.19565217391305</v>
      </c>
      <c r="F265" s="6">
        <v>5.3913043478260869</v>
      </c>
      <c r="G265" s="6">
        <v>0</v>
      </c>
      <c r="H265" s="6">
        <v>0.6169565217391304</v>
      </c>
      <c r="I265" s="6">
        <v>10.086956521739131</v>
      </c>
      <c r="J265" s="6">
        <v>0</v>
      </c>
      <c r="K265" s="6">
        <v>0</v>
      </c>
      <c r="L265" s="6">
        <v>4.8690217391304369</v>
      </c>
      <c r="M265" s="6">
        <v>9.5652173913043477</v>
      </c>
      <c r="N265" s="6">
        <v>0</v>
      </c>
      <c r="O265" s="6">
        <f>SUM(NonNurse[[#This Row],[Qualified Social Work Staff Hours]],NonNurse[[#This Row],[Other Social Work Staff Hours]])/NonNurse[[#This Row],[MDS Census]]</f>
        <v>8.0248039394492057E-2</v>
      </c>
      <c r="P265" s="6">
        <v>5.4782608695652177</v>
      </c>
      <c r="Q265" s="6">
        <v>20.714673913043477</v>
      </c>
      <c r="R265" s="6">
        <f>SUM(NonNurse[[#This Row],[Qualified Activities Professional Hours]],NonNurse[[#This Row],[Other Activities Professional Hours]])/NonNurse[[#This Row],[MDS Census]]</f>
        <v>0.21974740105781507</v>
      </c>
      <c r="S265" s="6">
        <v>4.9589130434782627</v>
      </c>
      <c r="T265" s="6">
        <v>6.0904347826086971</v>
      </c>
      <c r="U265" s="6">
        <v>0</v>
      </c>
      <c r="V265" s="6">
        <f>SUM(NonNurse[[#This Row],[Occupational Therapist Hours]],NonNurse[[#This Row],[OT Assistant Hours]],NonNurse[[#This Row],[OT Aide Hours]])/NonNurse[[#This Row],[MDS Census]]</f>
        <v>9.2699252234178395E-2</v>
      </c>
      <c r="W265" s="6">
        <v>10.796956521739132</v>
      </c>
      <c r="X265" s="6">
        <v>2.1468478260869568</v>
      </c>
      <c r="Y265" s="6">
        <v>0</v>
      </c>
      <c r="Z265" s="6">
        <f>SUM(NonNurse[[#This Row],[Physical Therapist (PT) Hours]],NonNurse[[#This Row],[PT Assistant Hours]],NonNurse[[#This Row],[PT Aide Hours]])/NonNurse[[#This Row],[MDS Census]]</f>
        <v>0.10859292358198068</v>
      </c>
      <c r="AA265" s="6">
        <v>0</v>
      </c>
      <c r="AB265" s="6">
        <v>0</v>
      </c>
      <c r="AC265" s="6">
        <v>0</v>
      </c>
      <c r="AD265" s="6">
        <v>0</v>
      </c>
      <c r="AE265" s="6">
        <v>0</v>
      </c>
      <c r="AF265" s="6">
        <v>0</v>
      </c>
      <c r="AG265" s="6">
        <v>0</v>
      </c>
      <c r="AH265" s="1">
        <v>235207</v>
      </c>
      <c r="AI265">
        <v>5</v>
      </c>
    </row>
    <row r="266" spans="1:35" x14ac:dyDescent="0.25">
      <c r="A266" t="s">
        <v>433</v>
      </c>
      <c r="B266" t="s">
        <v>148</v>
      </c>
      <c r="C266" t="s">
        <v>665</v>
      </c>
      <c r="D266" t="s">
        <v>501</v>
      </c>
      <c r="E266" s="6">
        <v>38.858695652173914</v>
      </c>
      <c r="F266" s="6">
        <v>2.8695652173913042</v>
      </c>
      <c r="G266" s="6">
        <v>0</v>
      </c>
      <c r="H266" s="6">
        <v>0</v>
      </c>
      <c r="I266" s="6">
        <v>3.4130434782608696</v>
      </c>
      <c r="J266" s="6">
        <v>0</v>
      </c>
      <c r="K266" s="6">
        <v>0</v>
      </c>
      <c r="L266" s="6">
        <v>0.65793478260869565</v>
      </c>
      <c r="M266" s="6">
        <v>0</v>
      </c>
      <c r="N266" s="6">
        <v>4</v>
      </c>
      <c r="O266" s="6">
        <f>SUM(NonNurse[[#This Row],[Qualified Social Work Staff Hours]],NonNurse[[#This Row],[Other Social Work Staff Hours]])/NonNurse[[#This Row],[MDS Census]]</f>
        <v>0.10293706293706294</v>
      </c>
      <c r="P266" s="6">
        <v>0</v>
      </c>
      <c r="Q266" s="6">
        <v>4.5021739130434781</v>
      </c>
      <c r="R266" s="6">
        <f>SUM(NonNurse[[#This Row],[Qualified Activities Professional Hours]],NonNurse[[#This Row],[Other Activities Professional Hours]])/NonNurse[[#This Row],[MDS Census]]</f>
        <v>0.11586013986013985</v>
      </c>
      <c r="S266" s="6">
        <v>0.81434782608695666</v>
      </c>
      <c r="T266" s="6">
        <v>7.14663043478261</v>
      </c>
      <c r="U266" s="6">
        <v>0</v>
      </c>
      <c r="V266" s="6">
        <f>SUM(NonNurse[[#This Row],[Occupational Therapist Hours]],NonNurse[[#This Row],[OT Assistant Hours]],NonNurse[[#This Row],[OT Aide Hours]])/NonNurse[[#This Row],[MDS Census]]</f>
        <v>0.2048699300699301</v>
      </c>
      <c r="W266" s="6">
        <v>1.4502173913043479</v>
      </c>
      <c r="X266" s="6">
        <v>1.1998913043478259</v>
      </c>
      <c r="Y266" s="6">
        <v>0</v>
      </c>
      <c r="Z266" s="6">
        <f>SUM(NonNurse[[#This Row],[Physical Therapist (PT) Hours]],NonNurse[[#This Row],[PT Assistant Hours]],NonNurse[[#This Row],[PT Aide Hours]])/NonNurse[[#This Row],[MDS Census]]</f>
        <v>6.8198601398601386E-2</v>
      </c>
      <c r="AA266" s="6">
        <v>0</v>
      </c>
      <c r="AB266" s="6">
        <v>0</v>
      </c>
      <c r="AC266" s="6">
        <v>0</v>
      </c>
      <c r="AD266" s="6">
        <v>26.96521739130436</v>
      </c>
      <c r="AE266" s="6">
        <v>0</v>
      </c>
      <c r="AF266" s="6">
        <v>0</v>
      </c>
      <c r="AG266" s="6">
        <v>0</v>
      </c>
      <c r="AH266" s="1">
        <v>235322</v>
      </c>
      <c r="AI266">
        <v>5</v>
      </c>
    </row>
    <row r="267" spans="1:35" x14ac:dyDescent="0.25">
      <c r="A267" t="s">
        <v>433</v>
      </c>
      <c r="B267" t="s">
        <v>47</v>
      </c>
      <c r="C267" t="s">
        <v>615</v>
      </c>
      <c r="D267" t="s">
        <v>477</v>
      </c>
      <c r="E267" s="6">
        <v>63.945652173913047</v>
      </c>
      <c r="F267" s="6">
        <v>4.8695652173913047</v>
      </c>
      <c r="G267" s="6">
        <v>0.73097826086956519</v>
      </c>
      <c r="H267" s="6">
        <v>0.3078260869565218</v>
      </c>
      <c r="I267" s="6">
        <v>5.3913043478260869</v>
      </c>
      <c r="J267" s="6">
        <v>0</v>
      </c>
      <c r="K267" s="6">
        <v>0</v>
      </c>
      <c r="L267" s="6">
        <v>4.0760869565217392E-2</v>
      </c>
      <c r="M267" s="6">
        <v>13.130434782608695</v>
      </c>
      <c r="N267" s="6">
        <v>5.0868478260869558</v>
      </c>
      <c r="O267" s="6">
        <f>SUM(NonNurse[[#This Row],[Qualified Social Work Staff Hours]],NonNurse[[#This Row],[Other Social Work Staff Hours]])/NonNurse[[#This Row],[MDS Census]]</f>
        <v>0.2848869624341322</v>
      </c>
      <c r="P267" s="6">
        <v>0</v>
      </c>
      <c r="Q267" s="6">
        <v>24.515869565217393</v>
      </c>
      <c r="R267" s="6">
        <f>SUM(NonNurse[[#This Row],[Qualified Activities Professional Hours]],NonNurse[[#This Row],[Other Activities Professional Hours]])/NonNurse[[#This Row],[MDS Census]]</f>
        <v>0.38338602753697093</v>
      </c>
      <c r="S267" s="6">
        <v>3.8208695652173916</v>
      </c>
      <c r="T267" s="6">
        <v>0</v>
      </c>
      <c r="U267" s="6">
        <v>0</v>
      </c>
      <c r="V267" s="6">
        <f>SUM(NonNurse[[#This Row],[Occupational Therapist Hours]],NonNurse[[#This Row],[OT Assistant Hours]],NonNurse[[#This Row],[OT Aide Hours]])/NonNurse[[#This Row],[MDS Census]]</f>
        <v>5.9751827298997112E-2</v>
      </c>
      <c r="W267" s="6">
        <v>5</v>
      </c>
      <c r="X267" s="6">
        <v>4.8804347826086953</v>
      </c>
      <c r="Y267" s="6">
        <v>0</v>
      </c>
      <c r="Z267" s="6">
        <f>SUM(NonNurse[[#This Row],[Physical Therapist (PT) Hours]],NonNurse[[#This Row],[PT Assistant Hours]],NonNurse[[#This Row],[PT Aide Hours]])/NonNurse[[#This Row],[MDS Census]]</f>
        <v>0.15451300356960734</v>
      </c>
      <c r="AA267" s="6">
        <v>0</v>
      </c>
      <c r="AB267" s="6">
        <v>4.6086956521739131</v>
      </c>
      <c r="AC267" s="6">
        <v>0</v>
      </c>
      <c r="AD267" s="6">
        <v>0</v>
      </c>
      <c r="AE267" s="6">
        <v>0</v>
      </c>
      <c r="AF267" s="6">
        <v>0</v>
      </c>
      <c r="AG267" s="6">
        <v>0</v>
      </c>
      <c r="AH267" s="1">
        <v>235072</v>
      </c>
      <c r="AI267">
        <v>5</v>
      </c>
    </row>
    <row r="268" spans="1:35" x14ac:dyDescent="0.25">
      <c r="A268" t="s">
        <v>433</v>
      </c>
      <c r="B268" t="s">
        <v>6</v>
      </c>
      <c r="C268" t="s">
        <v>586</v>
      </c>
      <c r="D268" t="s">
        <v>483</v>
      </c>
      <c r="E268" s="6">
        <v>71.315217391304344</v>
      </c>
      <c r="F268" s="6">
        <v>5.8695652173913047</v>
      </c>
      <c r="G268" s="6">
        <v>0.29076086956521741</v>
      </c>
      <c r="H268" s="6">
        <v>0.53804347826086951</v>
      </c>
      <c r="I268" s="6">
        <v>10.206521739130435</v>
      </c>
      <c r="J268" s="6">
        <v>0</v>
      </c>
      <c r="K268" s="6">
        <v>0</v>
      </c>
      <c r="L268" s="6">
        <v>1.9486956521739127</v>
      </c>
      <c r="M268" s="6">
        <v>9.7010869565217384</v>
      </c>
      <c r="N268" s="6">
        <v>0</v>
      </c>
      <c r="O268" s="6">
        <f>SUM(NonNurse[[#This Row],[Qualified Social Work Staff Hours]],NonNurse[[#This Row],[Other Social Work Staff Hours]])/NonNurse[[#This Row],[MDS Census]]</f>
        <v>0.13603109282121628</v>
      </c>
      <c r="P268" s="6">
        <v>4.0163043478260869</v>
      </c>
      <c r="Q268" s="6">
        <v>31.365543478260872</v>
      </c>
      <c r="R268" s="6">
        <f>SUM(NonNurse[[#This Row],[Qualified Activities Professional Hours]],NonNurse[[#This Row],[Other Activities Professional Hours]])/NonNurse[[#This Row],[MDS Census]]</f>
        <v>0.49613321140070121</v>
      </c>
      <c r="S268" s="6">
        <v>2.506086956521739</v>
      </c>
      <c r="T268" s="6">
        <v>4.4127173913043478</v>
      </c>
      <c r="U268" s="6">
        <v>0</v>
      </c>
      <c r="V268" s="6">
        <f>SUM(NonNurse[[#This Row],[Occupational Therapist Hours]],NonNurse[[#This Row],[OT Assistant Hours]],NonNurse[[#This Row],[OT Aide Hours]])/NonNurse[[#This Row],[MDS Census]]</f>
        <v>9.7017222984301182E-2</v>
      </c>
      <c r="W268" s="6">
        <v>2.279673913043478</v>
      </c>
      <c r="X268" s="6">
        <v>7.7949999999999999</v>
      </c>
      <c r="Y268" s="6">
        <v>0</v>
      </c>
      <c r="Z268" s="6">
        <f>SUM(NonNurse[[#This Row],[Physical Therapist (PT) Hours]],NonNurse[[#This Row],[PT Assistant Hours]],NonNurse[[#This Row],[PT Aide Hours]])/NonNurse[[#This Row],[MDS Census]]</f>
        <v>0.14126962353299802</v>
      </c>
      <c r="AA268" s="6">
        <v>0</v>
      </c>
      <c r="AB268" s="6">
        <v>4.6086956521739131</v>
      </c>
      <c r="AC268" s="6">
        <v>0</v>
      </c>
      <c r="AD268" s="6">
        <v>0</v>
      </c>
      <c r="AE268" s="6">
        <v>0</v>
      </c>
      <c r="AF268" s="6">
        <v>0</v>
      </c>
      <c r="AG268" s="6">
        <v>0</v>
      </c>
      <c r="AH268" s="1">
        <v>235002</v>
      </c>
      <c r="AI268">
        <v>5</v>
      </c>
    </row>
    <row r="269" spans="1:35" x14ac:dyDescent="0.25">
      <c r="A269" t="s">
        <v>433</v>
      </c>
      <c r="B269" t="s">
        <v>255</v>
      </c>
      <c r="C269" t="s">
        <v>629</v>
      </c>
      <c r="D269" t="s">
        <v>474</v>
      </c>
      <c r="E269" s="6">
        <v>85.75</v>
      </c>
      <c r="F269" s="6">
        <v>5.7391304347826084</v>
      </c>
      <c r="G269" s="6">
        <v>0.52173913043478259</v>
      </c>
      <c r="H269" s="6">
        <v>0.15815217391304348</v>
      </c>
      <c r="I269" s="6">
        <v>9.9130434782608692</v>
      </c>
      <c r="J269" s="6">
        <v>0</v>
      </c>
      <c r="K269" s="6">
        <v>0</v>
      </c>
      <c r="L269" s="6">
        <v>6.5272826086956508</v>
      </c>
      <c r="M269" s="6">
        <v>11.214565217391302</v>
      </c>
      <c r="N269" s="6">
        <v>8.1521739130434784E-2</v>
      </c>
      <c r="O269" s="6">
        <f>SUM(NonNurse[[#This Row],[Qualified Social Work Staff Hours]],NonNurse[[#This Row],[Other Social Work Staff Hours]])/NonNurse[[#This Row],[MDS Census]]</f>
        <v>0.13173279249588032</v>
      </c>
      <c r="P269" s="6">
        <v>5.0869565217391308</v>
      </c>
      <c r="Q269" s="6">
        <v>17.481956521739132</v>
      </c>
      <c r="R269" s="6">
        <f>SUM(NonNurse[[#This Row],[Qualified Activities Professional Hours]],NonNurse[[#This Row],[Other Activities Professional Hours]])/NonNurse[[#This Row],[MDS Census]]</f>
        <v>0.26319432120674358</v>
      </c>
      <c r="S269" s="6">
        <v>8.4942391304347815</v>
      </c>
      <c r="T269" s="6">
        <v>9.9666304347826102</v>
      </c>
      <c r="U269" s="6">
        <v>1.5543478260869565</v>
      </c>
      <c r="V269" s="6">
        <f>SUM(NonNurse[[#This Row],[Occupational Therapist Hours]],NonNurse[[#This Row],[OT Assistant Hours]],NonNurse[[#This Row],[OT Aide Hours]])/NonNurse[[#This Row],[MDS Census]]</f>
        <v>0.23341361389276211</v>
      </c>
      <c r="W269" s="6">
        <v>7.1674999999999995</v>
      </c>
      <c r="X269" s="6">
        <v>0</v>
      </c>
      <c r="Y269" s="6">
        <v>8.75</v>
      </c>
      <c r="Z269" s="6">
        <f>SUM(NonNurse[[#This Row],[Physical Therapist (PT) Hours]],NonNurse[[#This Row],[PT Assistant Hours]],NonNurse[[#This Row],[PT Aide Hours]])/NonNurse[[#This Row],[MDS Census]]</f>
        <v>0.1856268221574344</v>
      </c>
      <c r="AA269" s="6">
        <v>0</v>
      </c>
      <c r="AB269" s="6">
        <v>0</v>
      </c>
      <c r="AC269" s="6">
        <v>0</v>
      </c>
      <c r="AD269" s="6">
        <v>0</v>
      </c>
      <c r="AE269" s="6">
        <v>100.71739130434783</v>
      </c>
      <c r="AF269" s="6">
        <v>0</v>
      </c>
      <c r="AG269" s="6">
        <v>0</v>
      </c>
      <c r="AH269" s="1">
        <v>235500</v>
      </c>
      <c r="AI269">
        <v>5</v>
      </c>
    </row>
    <row r="270" spans="1:35" x14ac:dyDescent="0.25">
      <c r="A270" t="s">
        <v>433</v>
      </c>
      <c r="B270" t="s">
        <v>332</v>
      </c>
      <c r="C270" t="s">
        <v>617</v>
      </c>
      <c r="D270" t="s">
        <v>523</v>
      </c>
      <c r="E270" s="6">
        <v>20.336956521739129</v>
      </c>
      <c r="F270" s="6">
        <v>2.8260869565217392</v>
      </c>
      <c r="G270" s="6">
        <v>0</v>
      </c>
      <c r="H270" s="6">
        <v>0</v>
      </c>
      <c r="I270" s="6">
        <v>0</v>
      </c>
      <c r="J270" s="6">
        <v>0</v>
      </c>
      <c r="K270" s="6">
        <v>0</v>
      </c>
      <c r="L270" s="6">
        <v>0.22282608695652173</v>
      </c>
      <c r="M270" s="6">
        <v>3.4673913043478262</v>
      </c>
      <c r="N270" s="6">
        <v>0</v>
      </c>
      <c r="O270" s="6">
        <f>SUM(NonNurse[[#This Row],[Qualified Social Work Staff Hours]],NonNurse[[#This Row],[Other Social Work Staff Hours]])/NonNurse[[#This Row],[MDS Census]]</f>
        <v>0.17049706039551044</v>
      </c>
      <c r="P270" s="6">
        <v>5.625</v>
      </c>
      <c r="Q270" s="6">
        <v>0</v>
      </c>
      <c r="R270" s="6">
        <f>SUM(NonNurse[[#This Row],[Qualified Activities Professional Hours]],NonNurse[[#This Row],[Other Activities Professional Hours]])/NonNurse[[#This Row],[MDS Census]]</f>
        <v>0.27659005879208981</v>
      </c>
      <c r="S270" s="6">
        <v>5.9157608695652177</v>
      </c>
      <c r="T270" s="6">
        <v>0.73119565217391302</v>
      </c>
      <c r="U270" s="6">
        <v>0</v>
      </c>
      <c r="V270" s="6">
        <f>SUM(NonNurse[[#This Row],[Occupational Therapist Hours]],NonNurse[[#This Row],[OT Assistant Hours]],NonNurse[[#This Row],[OT Aide Hours]])/NonNurse[[#This Row],[MDS Census]]</f>
        <v>0.32684126135756281</v>
      </c>
      <c r="W270" s="6">
        <v>4.2391304347826084</v>
      </c>
      <c r="X270" s="6">
        <v>5.0326086956521738</v>
      </c>
      <c r="Y270" s="6">
        <v>0</v>
      </c>
      <c r="Z270" s="6">
        <f>SUM(NonNurse[[#This Row],[Physical Therapist (PT) Hours]],NonNurse[[#This Row],[PT Assistant Hours]],NonNurse[[#This Row],[PT Aide Hours]])/NonNurse[[#This Row],[MDS Census]]</f>
        <v>0.4559059326563335</v>
      </c>
      <c r="AA270" s="6">
        <v>0</v>
      </c>
      <c r="AB270" s="6">
        <v>0</v>
      </c>
      <c r="AC270" s="6">
        <v>0</v>
      </c>
      <c r="AD270" s="6">
        <v>0</v>
      </c>
      <c r="AE270" s="6">
        <v>0</v>
      </c>
      <c r="AF270" s="6">
        <v>0</v>
      </c>
      <c r="AG270" s="6">
        <v>0</v>
      </c>
      <c r="AH270" s="1">
        <v>235611</v>
      </c>
      <c r="AI270">
        <v>5</v>
      </c>
    </row>
    <row r="271" spans="1:35" x14ac:dyDescent="0.25">
      <c r="A271" t="s">
        <v>433</v>
      </c>
      <c r="B271" t="s">
        <v>401</v>
      </c>
      <c r="C271" t="s">
        <v>745</v>
      </c>
      <c r="D271" t="s">
        <v>519</v>
      </c>
      <c r="E271" s="6">
        <v>46.760869565217391</v>
      </c>
      <c r="F271" s="6">
        <v>30.0633695652174</v>
      </c>
      <c r="G271" s="6">
        <v>0.28260869565217389</v>
      </c>
      <c r="H271" s="6">
        <v>0.11413043478260869</v>
      </c>
      <c r="I271" s="6">
        <v>6.5217391304347824E-2</v>
      </c>
      <c r="J271" s="6">
        <v>0</v>
      </c>
      <c r="K271" s="6">
        <v>0</v>
      </c>
      <c r="L271" s="6">
        <v>4.7511956521739132</v>
      </c>
      <c r="M271" s="6">
        <v>0</v>
      </c>
      <c r="N271" s="6">
        <v>0.16663043478260869</v>
      </c>
      <c r="O271" s="6">
        <f>SUM(NonNurse[[#This Row],[Qualified Social Work Staff Hours]],NonNurse[[#This Row],[Other Social Work Staff Hours]])/NonNurse[[#This Row],[MDS Census]]</f>
        <v>3.5634588563458855E-3</v>
      </c>
      <c r="P271" s="6">
        <v>5.492717391304347</v>
      </c>
      <c r="Q271" s="6">
        <v>12.866086956521738</v>
      </c>
      <c r="R271" s="6">
        <f>SUM(NonNurse[[#This Row],[Qualified Activities Professional Hours]],NonNurse[[#This Row],[Other Activities Professional Hours]])/NonNurse[[#This Row],[MDS Census]]</f>
        <v>0.39261041376104133</v>
      </c>
      <c r="S271" s="6">
        <v>3.8941304347826078</v>
      </c>
      <c r="T271" s="6">
        <v>7.4571739130434773</v>
      </c>
      <c r="U271" s="6">
        <v>0</v>
      </c>
      <c r="V271" s="6">
        <f>SUM(NonNurse[[#This Row],[Occupational Therapist Hours]],NonNurse[[#This Row],[OT Assistant Hours]],NonNurse[[#This Row],[OT Aide Hours]])/NonNurse[[#This Row],[MDS Census]]</f>
        <v>0.24275220827522079</v>
      </c>
      <c r="W271" s="6">
        <v>2.8361956521739131</v>
      </c>
      <c r="X271" s="6">
        <v>10.341847826086958</v>
      </c>
      <c r="Y271" s="6">
        <v>0</v>
      </c>
      <c r="Z271" s="6">
        <f>SUM(NonNurse[[#This Row],[Physical Therapist (PT) Hours]],NonNurse[[#This Row],[PT Assistant Hours]],NonNurse[[#This Row],[PT Aide Hours]])/NonNurse[[#This Row],[MDS Census]]</f>
        <v>0.28181775918177598</v>
      </c>
      <c r="AA271" s="6">
        <v>0</v>
      </c>
      <c r="AB271" s="6">
        <v>0</v>
      </c>
      <c r="AC271" s="6">
        <v>0</v>
      </c>
      <c r="AD271" s="6">
        <v>74.06630434782609</v>
      </c>
      <c r="AE271" s="6">
        <v>0</v>
      </c>
      <c r="AF271" s="6">
        <v>0</v>
      </c>
      <c r="AG271" s="6">
        <v>0</v>
      </c>
      <c r="AH271" s="1">
        <v>235721</v>
      </c>
      <c r="AI271">
        <v>5</v>
      </c>
    </row>
    <row r="272" spans="1:35" x14ac:dyDescent="0.25">
      <c r="A272" t="s">
        <v>433</v>
      </c>
      <c r="B272" t="s">
        <v>305</v>
      </c>
      <c r="C272" t="s">
        <v>726</v>
      </c>
      <c r="D272" t="s">
        <v>475</v>
      </c>
      <c r="E272" s="6">
        <v>52.880434782608695</v>
      </c>
      <c r="F272" s="6">
        <v>4.9565217391304346</v>
      </c>
      <c r="G272" s="6">
        <v>0.31521739130434784</v>
      </c>
      <c r="H272" s="6">
        <v>0.25565217391304351</v>
      </c>
      <c r="I272" s="6">
        <v>0</v>
      </c>
      <c r="J272" s="6">
        <v>0</v>
      </c>
      <c r="K272" s="6">
        <v>0</v>
      </c>
      <c r="L272" s="6">
        <v>0.50967391304347831</v>
      </c>
      <c r="M272" s="6">
        <v>5.4184782608695654</v>
      </c>
      <c r="N272" s="6">
        <v>0</v>
      </c>
      <c r="O272" s="6">
        <f>SUM(NonNurse[[#This Row],[Qualified Social Work Staff Hours]],NonNurse[[#This Row],[Other Social Work Staff Hours]])/NonNurse[[#This Row],[MDS Census]]</f>
        <v>0.10246659815005139</v>
      </c>
      <c r="P272" s="6">
        <v>5.5978260869565215</v>
      </c>
      <c r="Q272" s="6">
        <v>10.117934782608694</v>
      </c>
      <c r="R272" s="6">
        <f>SUM(NonNurse[[#This Row],[Qualified Activities Professional Hours]],NonNurse[[#This Row],[Other Activities Professional Hours]])/NonNurse[[#This Row],[MDS Census]]</f>
        <v>0.29719424460431654</v>
      </c>
      <c r="S272" s="6">
        <v>8.7586956521739143</v>
      </c>
      <c r="T272" s="6">
        <v>0.4151086956521739</v>
      </c>
      <c r="U272" s="6">
        <v>0</v>
      </c>
      <c r="V272" s="6">
        <f>SUM(NonNurse[[#This Row],[Occupational Therapist Hours]],NonNurse[[#This Row],[OT Assistant Hours]],NonNurse[[#This Row],[OT Aide Hours]])/NonNurse[[#This Row],[MDS Census]]</f>
        <v>0.17348201438848923</v>
      </c>
      <c r="W272" s="6">
        <v>0.49576086956521737</v>
      </c>
      <c r="X272" s="6">
        <v>4.1675000000000004</v>
      </c>
      <c r="Y272" s="6">
        <v>0</v>
      </c>
      <c r="Z272" s="6">
        <f>SUM(NonNurse[[#This Row],[Physical Therapist (PT) Hours]],NonNurse[[#This Row],[PT Assistant Hours]],NonNurse[[#This Row],[PT Aide Hours]])/NonNurse[[#This Row],[MDS Census]]</f>
        <v>8.8184994861253849E-2</v>
      </c>
      <c r="AA272" s="6">
        <v>0</v>
      </c>
      <c r="AB272" s="6">
        <v>0</v>
      </c>
      <c r="AC272" s="6">
        <v>0</v>
      </c>
      <c r="AD272" s="6">
        <v>0</v>
      </c>
      <c r="AE272" s="6">
        <v>0</v>
      </c>
      <c r="AF272" s="6">
        <v>0</v>
      </c>
      <c r="AG272" s="6">
        <v>0</v>
      </c>
      <c r="AH272" s="1">
        <v>235569</v>
      </c>
      <c r="AI272">
        <v>5</v>
      </c>
    </row>
    <row r="273" spans="1:35" x14ac:dyDescent="0.25">
      <c r="A273" t="s">
        <v>433</v>
      </c>
      <c r="B273" t="s">
        <v>226</v>
      </c>
      <c r="C273" t="s">
        <v>580</v>
      </c>
      <c r="D273" t="s">
        <v>486</v>
      </c>
      <c r="E273" s="6">
        <v>20.901408450704224</v>
      </c>
      <c r="F273" s="6">
        <v>5.6338028169014081</v>
      </c>
      <c r="G273" s="6">
        <v>0.76056338028169013</v>
      </c>
      <c r="H273" s="6">
        <v>0.18309859154929578</v>
      </c>
      <c r="I273" s="6">
        <v>0</v>
      </c>
      <c r="J273" s="6">
        <v>0</v>
      </c>
      <c r="K273" s="6">
        <v>0</v>
      </c>
      <c r="L273" s="6">
        <v>5.76056338028169E-2</v>
      </c>
      <c r="M273" s="6">
        <v>0</v>
      </c>
      <c r="N273" s="6">
        <v>4.225352112676056</v>
      </c>
      <c r="O273" s="6">
        <f>SUM(NonNurse[[#This Row],[Qualified Social Work Staff Hours]],NonNurse[[#This Row],[Other Social Work Staff Hours]])/NonNurse[[#This Row],[MDS Census]]</f>
        <v>0.20215633423180593</v>
      </c>
      <c r="P273" s="6">
        <v>4.9549295774647888</v>
      </c>
      <c r="Q273" s="6">
        <v>13.695774647887326</v>
      </c>
      <c r="R273" s="6">
        <f>SUM(NonNurse[[#This Row],[Qualified Activities Professional Hours]],NonNurse[[#This Row],[Other Activities Professional Hours]])/NonNurse[[#This Row],[MDS Census]]</f>
        <v>0.8923180592991915</v>
      </c>
      <c r="S273" s="6">
        <v>2.015070422535211</v>
      </c>
      <c r="T273" s="6">
        <v>0</v>
      </c>
      <c r="U273" s="6">
        <v>0</v>
      </c>
      <c r="V273" s="6">
        <f>SUM(NonNurse[[#This Row],[Occupational Therapist Hours]],NonNurse[[#This Row],[OT Assistant Hours]],NonNurse[[#This Row],[OT Aide Hours]])/NonNurse[[#This Row],[MDS Census]]</f>
        <v>9.640835579514824E-2</v>
      </c>
      <c r="W273" s="6">
        <v>3.3354929577464794</v>
      </c>
      <c r="X273" s="6">
        <v>2.0407042253521133</v>
      </c>
      <c r="Y273" s="6">
        <v>0</v>
      </c>
      <c r="Z273" s="6">
        <f>SUM(NonNurse[[#This Row],[Physical Therapist (PT) Hours]],NonNurse[[#This Row],[PT Assistant Hours]],NonNurse[[#This Row],[PT Aide Hours]])/NonNurse[[#This Row],[MDS Census]]</f>
        <v>0.25721698113207553</v>
      </c>
      <c r="AA273" s="6">
        <v>0</v>
      </c>
      <c r="AB273" s="6">
        <v>0</v>
      </c>
      <c r="AC273" s="6">
        <v>0</v>
      </c>
      <c r="AD273" s="6">
        <v>0</v>
      </c>
      <c r="AE273" s="6">
        <v>0</v>
      </c>
      <c r="AF273" s="6">
        <v>0</v>
      </c>
      <c r="AG273" s="6">
        <v>0</v>
      </c>
      <c r="AH273" s="1">
        <v>235460</v>
      </c>
      <c r="AI273">
        <v>5</v>
      </c>
    </row>
    <row r="274" spans="1:35" x14ac:dyDescent="0.25">
      <c r="A274" t="s">
        <v>433</v>
      </c>
      <c r="B274" t="s">
        <v>2</v>
      </c>
      <c r="C274" t="s">
        <v>601</v>
      </c>
      <c r="D274" t="s">
        <v>470</v>
      </c>
      <c r="E274" s="6">
        <v>48.347826086956523</v>
      </c>
      <c r="F274" s="6">
        <v>5.4782608695652177</v>
      </c>
      <c r="G274" s="6">
        <v>0</v>
      </c>
      <c r="H274" s="6">
        <v>0</v>
      </c>
      <c r="I274" s="6">
        <v>0</v>
      </c>
      <c r="J274" s="6">
        <v>0</v>
      </c>
      <c r="K274" s="6">
        <v>0</v>
      </c>
      <c r="L274" s="6">
        <v>2.7292391304347823</v>
      </c>
      <c r="M274" s="6">
        <v>0</v>
      </c>
      <c r="N274" s="6">
        <v>4.6086956521739131</v>
      </c>
      <c r="O274" s="6">
        <f>SUM(NonNurse[[#This Row],[Qualified Social Work Staff Hours]],NonNurse[[#This Row],[Other Social Work Staff Hours]])/NonNurse[[#This Row],[MDS Census]]</f>
        <v>9.5323741007194249E-2</v>
      </c>
      <c r="P274" s="6">
        <v>10.565217391304348</v>
      </c>
      <c r="Q274" s="6">
        <v>7.214565217391308</v>
      </c>
      <c r="R274" s="6">
        <f>SUM(NonNurse[[#This Row],[Qualified Activities Professional Hours]],NonNurse[[#This Row],[Other Activities Professional Hours]])/NonNurse[[#This Row],[MDS Census]]</f>
        <v>0.36774730215827345</v>
      </c>
      <c r="S274" s="6">
        <v>2.3164130434782608</v>
      </c>
      <c r="T274" s="6">
        <v>4.3604347826086949</v>
      </c>
      <c r="U274" s="6">
        <v>0</v>
      </c>
      <c r="V274" s="6">
        <f>SUM(NonNurse[[#This Row],[Occupational Therapist Hours]],NonNurse[[#This Row],[OT Assistant Hours]],NonNurse[[#This Row],[OT Aide Hours]])/NonNurse[[#This Row],[MDS Census]]</f>
        <v>0.13810026978417264</v>
      </c>
      <c r="W274" s="6">
        <v>2.0750000000000002</v>
      </c>
      <c r="X274" s="6">
        <v>5.8438043478260866</v>
      </c>
      <c r="Y274" s="6">
        <v>0</v>
      </c>
      <c r="Z274" s="6">
        <f>SUM(NonNurse[[#This Row],[Physical Therapist (PT) Hours]],NonNurse[[#This Row],[PT Assistant Hours]],NonNurse[[#This Row],[PT Aide Hours]])/NonNurse[[#This Row],[MDS Census]]</f>
        <v>0.16378821942446042</v>
      </c>
      <c r="AA274" s="6">
        <v>0</v>
      </c>
      <c r="AB274" s="6">
        <v>0</v>
      </c>
      <c r="AC274" s="6">
        <v>0</v>
      </c>
      <c r="AD274" s="6">
        <v>0</v>
      </c>
      <c r="AE274" s="6">
        <v>0</v>
      </c>
      <c r="AF274" s="6">
        <v>0</v>
      </c>
      <c r="AG274" s="6">
        <v>0</v>
      </c>
      <c r="AH274" s="1">
        <v>235038</v>
      </c>
      <c r="AI274">
        <v>5</v>
      </c>
    </row>
    <row r="275" spans="1:35" x14ac:dyDescent="0.25">
      <c r="A275" t="s">
        <v>433</v>
      </c>
      <c r="B275" t="s">
        <v>299</v>
      </c>
      <c r="C275" t="s">
        <v>713</v>
      </c>
      <c r="D275" t="s">
        <v>474</v>
      </c>
      <c r="E275" s="6">
        <v>44.652173913043477</v>
      </c>
      <c r="F275" s="6">
        <v>4.4021739130434785</v>
      </c>
      <c r="G275" s="6">
        <v>0</v>
      </c>
      <c r="H275" s="6">
        <v>0</v>
      </c>
      <c r="I275" s="6">
        <v>0.90217391304347827</v>
      </c>
      <c r="J275" s="6">
        <v>0</v>
      </c>
      <c r="K275" s="6">
        <v>0</v>
      </c>
      <c r="L275" s="6">
        <v>0.61760869565217402</v>
      </c>
      <c r="M275" s="6">
        <v>4.9706521739130443</v>
      </c>
      <c r="N275" s="6">
        <v>0</v>
      </c>
      <c r="O275" s="6">
        <f>SUM(NonNurse[[#This Row],[Qualified Social Work Staff Hours]],NonNurse[[#This Row],[Other Social Work Staff Hours]])/NonNurse[[#This Row],[MDS Census]]</f>
        <v>0.11131937682570596</v>
      </c>
      <c r="P275" s="6">
        <v>5.7804347826086939</v>
      </c>
      <c r="Q275" s="6">
        <v>14.489130434782609</v>
      </c>
      <c r="R275" s="6">
        <f>SUM(NonNurse[[#This Row],[Qualified Activities Professional Hours]],NonNurse[[#This Row],[Other Activities Professional Hours]])/NonNurse[[#This Row],[MDS Census]]</f>
        <v>0.45394352482960076</v>
      </c>
      <c r="S275" s="6">
        <v>0.60934782608695659</v>
      </c>
      <c r="T275" s="6">
        <v>1.4715217391304345</v>
      </c>
      <c r="U275" s="6">
        <v>0</v>
      </c>
      <c r="V275" s="6">
        <f>SUM(NonNurse[[#This Row],[Occupational Therapist Hours]],NonNurse[[#This Row],[OT Assistant Hours]],NonNurse[[#This Row],[OT Aide Hours]])/NonNurse[[#This Row],[MDS Census]]</f>
        <v>4.6601752677702037E-2</v>
      </c>
      <c r="W275" s="6">
        <v>2.4067391304347829</v>
      </c>
      <c r="X275" s="6">
        <v>0</v>
      </c>
      <c r="Y275" s="6">
        <v>0</v>
      </c>
      <c r="Z275" s="6">
        <f>SUM(NonNurse[[#This Row],[Physical Therapist (PT) Hours]],NonNurse[[#This Row],[PT Assistant Hours]],NonNurse[[#This Row],[PT Aide Hours]])/NonNurse[[#This Row],[MDS Census]]</f>
        <v>5.3899707887049668E-2</v>
      </c>
      <c r="AA275" s="6">
        <v>0</v>
      </c>
      <c r="AB275" s="6">
        <v>0</v>
      </c>
      <c r="AC275" s="6">
        <v>0</v>
      </c>
      <c r="AD275" s="6">
        <v>28.994565217391294</v>
      </c>
      <c r="AE275" s="6">
        <v>0</v>
      </c>
      <c r="AF275" s="6">
        <v>0</v>
      </c>
      <c r="AG275" s="6">
        <v>0</v>
      </c>
      <c r="AH275" s="1">
        <v>235559</v>
      </c>
      <c r="AI275">
        <v>5</v>
      </c>
    </row>
    <row r="276" spans="1:35" x14ac:dyDescent="0.25">
      <c r="A276" t="s">
        <v>433</v>
      </c>
      <c r="B276" t="s">
        <v>67</v>
      </c>
      <c r="C276" t="s">
        <v>626</v>
      </c>
      <c r="D276" t="s">
        <v>473</v>
      </c>
      <c r="E276" s="6">
        <v>79.543478260869563</v>
      </c>
      <c r="F276" s="6">
        <v>5.4782608695652151</v>
      </c>
      <c r="G276" s="6">
        <v>0</v>
      </c>
      <c r="H276" s="6">
        <v>0</v>
      </c>
      <c r="I276" s="6">
        <v>3.2608695652173911</v>
      </c>
      <c r="J276" s="6">
        <v>0</v>
      </c>
      <c r="K276" s="6">
        <v>0</v>
      </c>
      <c r="L276" s="6">
        <v>0</v>
      </c>
      <c r="M276" s="6">
        <v>5.8260869565217392</v>
      </c>
      <c r="N276" s="6">
        <v>0</v>
      </c>
      <c r="O276" s="6">
        <f>SUM(NonNurse[[#This Row],[Qualified Social Work Staff Hours]],NonNurse[[#This Row],[Other Social Work Staff Hours]])/NonNurse[[#This Row],[MDS Census]]</f>
        <v>7.3244055752937964E-2</v>
      </c>
      <c r="P276" s="6">
        <v>0</v>
      </c>
      <c r="Q276" s="6">
        <v>10.643478260869568</v>
      </c>
      <c r="R276" s="6">
        <f>SUM(NonNurse[[#This Row],[Qualified Activities Professional Hours]],NonNurse[[#This Row],[Other Activities Professional Hours]])/NonNurse[[#This Row],[MDS Census]]</f>
        <v>0.13380705110685984</v>
      </c>
      <c r="S276" s="6">
        <v>0</v>
      </c>
      <c r="T276" s="6">
        <v>8.2913043478260846</v>
      </c>
      <c r="U276" s="6">
        <v>0</v>
      </c>
      <c r="V276" s="6">
        <f>SUM(NonNurse[[#This Row],[Occupational Therapist Hours]],NonNurse[[#This Row],[OT Assistant Hours]],NonNurse[[#This Row],[OT Aide Hours]])/NonNurse[[#This Row],[MDS Census]]</f>
        <v>0.10423613009018855</v>
      </c>
      <c r="W276" s="6">
        <v>0</v>
      </c>
      <c r="X276" s="6">
        <v>8.3293478260869556</v>
      </c>
      <c r="Y276" s="6">
        <v>6.2717391304347823</v>
      </c>
      <c r="Z276" s="6">
        <f>SUM(NonNurse[[#This Row],[Physical Therapist (PT) Hours]],NonNurse[[#This Row],[PT Assistant Hours]],NonNurse[[#This Row],[PT Aide Hours]])/NonNurse[[#This Row],[MDS Census]]</f>
        <v>0.18356108226291334</v>
      </c>
      <c r="AA276" s="6">
        <v>0</v>
      </c>
      <c r="AB276" s="6">
        <v>4.5108695652173916</v>
      </c>
      <c r="AC276" s="6">
        <v>0</v>
      </c>
      <c r="AD276" s="6">
        <v>0</v>
      </c>
      <c r="AE276" s="6">
        <v>0</v>
      </c>
      <c r="AF276" s="6">
        <v>0</v>
      </c>
      <c r="AG276" s="6">
        <v>0</v>
      </c>
      <c r="AH276" s="1">
        <v>235164</v>
      </c>
      <c r="AI276">
        <v>5</v>
      </c>
    </row>
    <row r="277" spans="1:35" x14ac:dyDescent="0.25">
      <c r="A277" t="s">
        <v>433</v>
      </c>
      <c r="B277" t="s">
        <v>46</v>
      </c>
      <c r="C277" t="s">
        <v>614</v>
      </c>
      <c r="D277" t="s">
        <v>510</v>
      </c>
      <c r="E277" s="6">
        <v>75.576086956521735</v>
      </c>
      <c r="F277" s="6">
        <v>4.8913043478260869</v>
      </c>
      <c r="G277" s="6">
        <v>0.19565217391304349</v>
      </c>
      <c r="H277" s="6">
        <v>0.38510869565217393</v>
      </c>
      <c r="I277" s="6">
        <v>0.53260869565217395</v>
      </c>
      <c r="J277" s="6">
        <v>0.4891304347826087</v>
      </c>
      <c r="K277" s="6">
        <v>0</v>
      </c>
      <c r="L277" s="6">
        <v>0.45652173913043476</v>
      </c>
      <c r="M277" s="6">
        <v>0</v>
      </c>
      <c r="N277" s="6">
        <v>9.248695652173911</v>
      </c>
      <c r="O277" s="6">
        <f>SUM(NonNurse[[#This Row],[Qualified Social Work Staff Hours]],NonNurse[[#This Row],[Other Social Work Staff Hours]])/NonNurse[[#This Row],[MDS Census]]</f>
        <v>0.1223759528261182</v>
      </c>
      <c r="P277" s="6">
        <v>5.0278260869565221</v>
      </c>
      <c r="Q277" s="6">
        <v>25.317608695652162</v>
      </c>
      <c r="R277" s="6">
        <f>SUM(NonNurse[[#This Row],[Qualified Activities Professional Hours]],NonNurse[[#This Row],[Other Activities Professional Hours]])/NonNurse[[#This Row],[MDS Census]]</f>
        <v>0.40152164533294971</v>
      </c>
      <c r="S277" s="6">
        <v>0</v>
      </c>
      <c r="T277" s="6">
        <v>7.2258695652173888</v>
      </c>
      <c r="U277" s="6">
        <v>0</v>
      </c>
      <c r="V277" s="6">
        <f>SUM(NonNurse[[#This Row],[Occupational Therapist Hours]],NonNurse[[#This Row],[OT Assistant Hours]],NonNurse[[#This Row],[OT Aide Hours]])/NonNurse[[#This Row],[MDS Census]]</f>
        <v>9.5610527829713771E-2</v>
      </c>
      <c r="W277" s="6">
        <v>1.3171739130434781</v>
      </c>
      <c r="X277" s="6">
        <v>12.798260869565214</v>
      </c>
      <c r="Y277" s="6">
        <v>0</v>
      </c>
      <c r="Z277" s="6">
        <f>SUM(NonNurse[[#This Row],[Physical Therapist (PT) Hours]],NonNurse[[#This Row],[PT Assistant Hours]],NonNurse[[#This Row],[PT Aide Hours]])/NonNurse[[#This Row],[MDS Census]]</f>
        <v>0.18677117790881628</v>
      </c>
      <c r="AA277" s="6">
        <v>0</v>
      </c>
      <c r="AB277" s="6">
        <v>0</v>
      </c>
      <c r="AC277" s="6">
        <v>0</v>
      </c>
      <c r="AD277" s="6">
        <v>0</v>
      </c>
      <c r="AE277" s="6">
        <v>0</v>
      </c>
      <c r="AF277" s="6">
        <v>0</v>
      </c>
      <c r="AG277" s="6">
        <v>0</v>
      </c>
      <c r="AH277" s="1">
        <v>235069</v>
      </c>
      <c r="AI277">
        <v>5</v>
      </c>
    </row>
    <row r="278" spans="1:35" x14ac:dyDescent="0.25">
      <c r="A278" t="s">
        <v>433</v>
      </c>
      <c r="B278" t="s">
        <v>353</v>
      </c>
      <c r="C278" t="s">
        <v>703</v>
      </c>
      <c r="D278" t="s">
        <v>504</v>
      </c>
      <c r="E278" s="6">
        <v>33.445652173913047</v>
      </c>
      <c r="F278" s="6">
        <v>5.7391304347826084</v>
      </c>
      <c r="G278" s="6">
        <v>0.14130434782608695</v>
      </c>
      <c r="H278" s="6">
        <v>0</v>
      </c>
      <c r="I278" s="6">
        <v>5.1847826086956523</v>
      </c>
      <c r="J278" s="6">
        <v>0</v>
      </c>
      <c r="K278" s="6">
        <v>0.42391304347826086</v>
      </c>
      <c r="L278" s="6">
        <v>1.3432608695652173</v>
      </c>
      <c r="M278" s="6">
        <v>5.5923913043478262</v>
      </c>
      <c r="N278" s="6">
        <v>0</v>
      </c>
      <c r="O278" s="6">
        <f>SUM(NonNurse[[#This Row],[Qualified Social Work Staff Hours]],NonNurse[[#This Row],[Other Social Work Staff Hours]])/NonNurse[[#This Row],[MDS Census]]</f>
        <v>0.16720831979200518</v>
      </c>
      <c r="P278" s="6">
        <v>5.5518478260869566</v>
      </c>
      <c r="Q278" s="6">
        <v>0</v>
      </c>
      <c r="R278" s="6">
        <f>SUM(NonNurse[[#This Row],[Qualified Activities Professional Hours]],NonNurse[[#This Row],[Other Activities Professional Hours]])/NonNurse[[#This Row],[MDS Census]]</f>
        <v>0.16599610009749755</v>
      </c>
      <c r="S278" s="6">
        <v>10.407065217391303</v>
      </c>
      <c r="T278" s="6">
        <v>0</v>
      </c>
      <c r="U278" s="6">
        <v>0</v>
      </c>
      <c r="V278" s="6">
        <f>SUM(NonNurse[[#This Row],[Occupational Therapist Hours]],NonNurse[[#This Row],[OT Assistant Hours]],NonNurse[[#This Row],[OT Aide Hours]])/NonNurse[[#This Row],[MDS Census]]</f>
        <v>0.3111634709132271</v>
      </c>
      <c r="W278" s="6">
        <v>6.8378260869565208</v>
      </c>
      <c r="X278" s="6">
        <v>0</v>
      </c>
      <c r="Y278" s="6">
        <v>0</v>
      </c>
      <c r="Z278" s="6">
        <f>SUM(NonNurse[[#This Row],[Physical Therapist (PT) Hours]],NonNurse[[#This Row],[PT Assistant Hours]],NonNurse[[#This Row],[PT Aide Hours]])/NonNurse[[#This Row],[MDS Census]]</f>
        <v>0.20444588885277865</v>
      </c>
      <c r="AA278" s="6">
        <v>0</v>
      </c>
      <c r="AB278" s="6">
        <v>0</v>
      </c>
      <c r="AC278" s="6">
        <v>0</v>
      </c>
      <c r="AD278" s="6">
        <v>0</v>
      </c>
      <c r="AE278" s="6">
        <v>0</v>
      </c>
      <c r="AF278" s="6">
        <v>0</v>
      </c>
      <c r="AG278" s="6">
        <v>0</v>
      </c>
      <c r="AH278" s="1">
        <v>235637</v>
      </c>
      <c r="AI278">
        <v>5</v>
      </c>
    </row>
    <row r="279" spans="1:35" x14ac:dyDescent="0.25">
      <c r="A279" t="s">
        <v>433</v>
      </c>
      <c r="B279" t="s">
        <v>45</v>
      </c>
      <c r="C279" t="s">
        <v>613</v>
      </c>
      <c r="D279" t="s">
        <v>509</v>
      </c>
      <c r="E279" s="6">
        <v>123.77173913043478</v>
      </c>
      <c r="F279" s="6">
        <v>5.2173913043478262</v>
      </c>
      <c r="G279" s="6">
        <v>0.65217391304347827</v>
      </c>
      <c r="H279" s="6">
        <v>0</v>
      </c>
      <c r="I279" s="6">
        <v>0.19565217391304349</v>
      </c>
      <c r="J279" s="6">
        <v>0</v>
      </c>
      <c r="K279" s="6">
        <v>0</v>
      </c>
      <c r="L279" s="6">
        <v>2.9315217391304347</v>
      </c>
      <c r="M279" s="6">
        <v>11.366304347826089</v>
      </c>
      <c r="N279" s="6">
        <v>3.0152173913043483</v>
      </c>
      <c r="O279" s="6">
        <f>SUM(NonNurse[[#This Row],[Qualified Social Work Staff Hours]],NonNurse[[#This Row],[Other Social Work Staff Hours]])/NonNurse[[#This Row],[MDS Census]]</f>
        <v>0.11619390533064024</v>
      </c>
      <c r="P279" s="6">
        <v>5.3043478260869561</v>
      </c>
      <c r="Q279" s="6">
        <v>45.082608695652169</v>
      </c>
      <c r="R279" s="6">
        <f>SUM(NonNurse[[#This Row],[Qualified Activities Professional Hours]],NonNurse[[#This Row],[Other Activities Professional Hours]])/NonNurse[[#This Row],[MDS Census]]</f>
        <v>0.4070958110125581</v>
      </c>
      <c r="S279" s="6">
        <v>5.6758695652173907</v>
      </c>
      <c r="T279" s="6">
        <v>11.757608695652175</v>
      </c>
      <c r="U279" s="6">
        <v>0</v>
      </c>
      <c r="V279" s="6">
        <f>SUM(NonNurse[[#This Row],[Occupational Therapist Hours]],NonNurse[[#This Row],[OT Assistant Hours]],NonNurse[[#This Row],[OT Aide Hours]])/NonNurse[[#This Row],[MDS Census]]</f>
        <v>0.14085184859927991</v>
      </c>
      <c r="W279" s="6">
        <v>5.0008695652173918</v>
      </c>
      <c r="X279" s="6">
        <v>7.9495652173913012</v>
      </c>
      <c r="Y279" s="6">
        <v>0</v>
      </c>
      <c r="Z279" s="6">
        <f>SUM(NonNurse[[#This Row],[Physical Therapist (PT) Hours]],NonNurse[[#This Row],[PT Assistant Hours]],NonNurse[[#This Row],[PT Aide Hours]])/NonNurse[[#This Row],[MDS Census]]</f>
        <v>0.10463159743567223</v>
      </c>
      <c r="AA279" s="6">
        <v>0</v>
      </c>
      <c r="AB279" s="6">
        <v>0</v>
      </c>
      <c r="AC279" s="6">
        <v>0</v>
      </c>
      <c r="AD279" s="6">
        <v>0</v>
      </c>
      <c r="AE279" s="6">
        <v>0</v>
      </c>
      <c r="AF279" s="6">
        <v>0</v>
      </c>
      <c r="AG279" s="6">
        <v>0</v>
      </c>
      <c r="AH279" s="1">
        <v>235067</v>
      </c>
      <c r="AI279">
        <v>5</v>
      </c>
    </row>
    <row r="280" spans="1:35" x14ac:dyDescent="0.25">
      <c r="A280" t="s">
        <v>433</v>
      </c>
      <c r="B280" t="s">
        <v>238</v>
      </c>
      <c r="C280" t="s">
        <v>602</v>
      </c>
      <c r="D280" t="s">
        <v>501</v>
      </c>
      <c r="E280" s="6">
        <v>89.771739130434781</v>
      </c>
      <c r="F280" s="6">
        <v>5.1304347826086953</v>
      </c>
      <c r="G280" s="6">
        <v>0.32608695652173914</v>
      </c>
      <c r="H280" s="6">
        <v>0.33695652173913043</v>
      </c>
      <c r="I280" s="6">
        <v>4.0326086956521738</v>
      </c>
      <c r="J280" s="6">
        <v>0</v>
      </c>
      <c r="K280" s="6">
        <v>0</v>
      </c>
      <c r="L280" s="6">
        <v>5.8611956521739135</v>
      </c>
      <c r="M280" s="6">
        <v>6.1440217391304346</v>
      </c>
      <c r="N280" s="6">
        <v>2.347826086956522</v>
      </c>
      <c r="O280" s="6">
        <f>SUM(NonNurse[[#This Row],[Qualified Social Work Staff Hours]],NonNurse[[#This Row],[Other Social Work Staff Hours]])/NonNurse[[#This Row],[MDS Census]]</f>
        <v>9.4593776486257428E-2</v>
      </c>
      <c r="P280" s="6">
        <v>4.7826086956521738</v>
      </c>
      <c r="Q280" s="6">
        <v>27.459239130434781</v>
      </c>
      <c r="R280" s="6">
        <f>SUM(NonNurse[[#This Row],[Qualified Activities Professional Hours]],NonNurse[[#This Row],[Other Activities Professional Hours]])/NonNurse[[#This Row],[MDS Census]]</f>
        <v>0.35915365056302212</v>
      </c>
      <c r="S280" s="6">
        <v>7.0071739130434754</v>
      </c>
      <c r="T280" s="6">
        <v>5.4066304347826062</v>
      </c>
      <c r="U280" s="6">
        <v>0</v>
      </c>
      <c r="V280" s="6">
        <f>SUM(NonNurse[[#This Row],[Occupational Therapist Hours]],NonNurse[[#This Row],[OT Assistant Hours]],NonNurse[[#This Row],[OT Aide Hours]])/NonNurse[[#This Row],[MDS Census]]</f>
        <v>0.13828187431892475</v>
      </c>
      <c r="W280" s="6">
        <v>5.9894565217391316</v>
      </c>
      <c r="X280" s="6">
        <v>7.350434782608696</v>
      </c>
      <c r="Y280" s="6">
        <v>0</v>
      </c>
      <c r="Z280" s="6">
        <f>SUM(NonNurse[[#This Row],[Physical Therapist (PT) Hours]],NonNurse[[#This Row],[PT Assistant Hours]],NonNurse[[#This Row],[PT Aide Hours]])/NonNurse[[#This Row],[MDS Census]]</f>
        <v>0.1485978932074101</v>
      </c>
      <c r="AA280" s="6">
        <v>0</v>
      </c>
      <c r="AB280" s="6">
        <v>0</v>
      </c>
      <c r="AC280" s="6">
        <v>0</v>
      </c>
      <c r="AD280" s="6">
        <v>0</v>
      </c>
      <c r="AE280" s="6">
        <v>0</v>
      </c>
      <c r="AF280" s="6">
        <v>0</v>
      </c>
      <c r="AG280" s="6">
        <v>0.55434782608695654</v>
      </c>
      <c r="AH280" s="1">
        <v>235477</v>
      </c>
      <c r="AI280">
        <v>5</v>
      </c>
    </row>
    <row r="281" spans="1:35" x14ac:dyDescent="0.25">
      <c r="A281" t="s">
        <v>433</v>
      </c>
      <c r="B281" t="s">
        <v>244</v>
      </c>
      <c r="C281" t="s">
        <v>649</v>
      </c>
      <c r="D281" t="s">
        <v>519</v>
      </c>
      <c r="E281" s="6">
        <v>91.054347826086953</v>
      </c>
      <c r="F281" s="6">
        <v>4.6086956521739131</v>
      </c>
      <c r="G281" s="6">
        <v>0.31521739130434784</v>
      </c>
      <c r="H281" s="6">
        <v>0.34782608695652173</v>
      </c>
      <c r="I281" s="6">
        <v>5.4456521739130439</v>
      </c>
      <c r="J281" s="6">
        <v>0</v>
      </c>
      <c r="K281" s="6">
        <v>0</v>
      </c>
      <c r="L281" s="6">
        <v>4.4294565217391302</v>
      </c>
      <c r="M281" s="6">
        <v>4.8695652173913047</v>
      </c>
      <c r="N281" s="6">
        <v>8.1467391304347831</v>
      </c>
      <c r="O281" s="6">
        <f>SUM(NonNurse[[#This Row],[Qualified Social Work Staff Hours]],NonNurse[[#This Row],[Other Social Work Staff Hours]])/NonNurse[[#This Row],[MDS Census]]</f>
        <v>0.14295093708965026</v>
      </c>
      <c r="P281" s="6">
        <v>5.4782608695652177</v>
      </c>
      <c r="Q281" s="6">
        <v>15.875</v>
      </c>
      <c r="R281" s="6">
        <f>SUM(NonNurse[[#This Row],[Qualified Activities Professional Hours]],NonNurse[[#This Row],[Other Activities Professional Hours]])/NonNurse[[#This Row],[MDS Census]]</f>
        <v>0.23451116151366841</v>
      </c>
      <c r="S281" s="6">
        <v>6.5786956521739128</v>
      </c>
      <c r="T281" s="6">
        <v>4.5035869565217386</v>
      </c>
      <c r="U281" s="6">
        <v>0</v>
      </c>
      <c r="V281" s="6">
        <f>SUM(NonNurse[[#This Row],[Occupational Therapist Hours]],NonNurse[[#This Row],[OT Assistant Hours]],NonNurse[[#This Row],[OT Aide Hours]])/NonNurse[[#This Row],[MDS Census]]</f>
        <v>0.12171063626596633</v>
      </c>
      <c r="W281" s="6">
        <v>8.6697826086956518</v>
      </c>
      <c r="X281" s="6">
        <v>4.6527173913043498</v>
      </c>
      <c r="Y281" s="6">
        <v>0</v>
      </c>
      <c r="Z281" s="6">
        <f>SUM(NonNurse[[#This Row],[Physical Therapist (PT) Hours]],NonNurse[[#This Row],[PT Assistant Hours]],NonNurse[[#This Row],[PT Aide Hours]])/NonNurse[[#This Row],[MDS Census]]</f>
        <v>0.14631371612749197</v>
      </c>
      <c r="AA281" s="6">
        <v>0</v>
      </c>
      <c r="AB281" s="6">
        <v>0</v>
      </c>
      <c r="AC281" s="6">
        <v>0</v>
      </c>
      <c r="AD281" s="6">
        <v>0</v>
      </c>
      <c r="AE281" s="6">
        <v>0</v>
      </c>
      <c r="AF281" s="6">
        <v>0</v>
      </c>
      <c r="AG281" s="6">
        <v>0.84782608695652173</v>
      </c>
      <c r="AH281" s="1">
        <v>235484</v>
      </c>
      <c r="AI281">
        <v>5</v>
      </c>
    </row>
    <row r="282" spans="1:35" x14ac:dyDescent="0.25">
      <c r="A282" t="s">
        <v>433</v>
      </c>
      <c r="B282" t="s">
        <v>343</v>
      </c>
      <c r="C282" t="s">
        <v>598</v>
      </c>
      <c r="D282" t="s">
        <v>499</v>
      </c>
      <c r="E282" s="6">
        <v>57.95774647887324</v>
      </c>
      <c r="F282" s="6">
        <v>4.028169014084507</v>
      </c>
      <c r="G282" s="6">
        <v>1.5633802816901408</v>
      </c>
      <c r="H282" s="6">
        <v>0.59450704225352102</v>
      </c>
      <c r="I282" s="6">
        <v>0.50704225352112675</v>
      </c>
      <c r="J282" s="6">
        <v>0</v>
      </c>
      <c r="K282" s="6">
        <v>0</v>
      </c>
      <c r="L282" s="6">
        <v>0.1795774647887324</v>
      </c>
      <c r="M282" s="6">
        <v>4.461267605633803</v>
      </c>
      <c r="N282" s="6">
        <v>0</v>
      </c>
      <c r="O282" s="6">
        <f>SUM(NonNurse[[#This Row],[Qualified Social Work Staff Hours]],NonNurse[[#This Row],[Other Social Work Staff Hours]])/NonNurse[[#This Row],[MDS Census]]</f>
        <v>7.6974483596597809E-2</v>
      </c>
      <c r="P282" s="6">
        <v>8.3380281690140841</v>
      </c>
      <c r="Q282" s="6">
        <v>5.007042253521127</v>
      </c>
      <c r="R282" s="6">
        <f>SUM(NonNurse[[#This Row],[Qualified Activities Professional Hours]],NonNurse[[#This Row],[Other Activities Professional Hours]])/NonNurse[[#This Row],[MDS Census]]</f>
        <v>0.23025516403402188</v>
      </c>
      <c r="S282" s="6">
        <v>0.16154929577464788</v>
      </c>
      <c r="T282" s="6">
        <v>0</v>
      </c>
      <c r="U282" s="6">
        <v>0</v>
      </c>
      <c r="V282" s="6">
        <f>SUM(NonNurse[[#This Row],[Occupational Therapist Hours]],NonNurse[[#This Row],[OT Assistant Hours]],NonNurse[[#This Row],[OT Aide Hours]])/NonNurse[[#This Row],[MDS Census]]</f>
        <v>2.7873633049817739E-3</v>
      </c>
      <c r="W282" s="6">
        <v>0.56338028169014087</v>
      </c>
      <c r="X282" s="6">
        <v>5.5611267605633801</v>
      </c>
      <c r="Y282" s="6">
        <v>0</v>
      </c>
      <c r="Z282" s="6">
        <f>SUM(NonNurse[[#This Row],[Physical Therapist (PT) Hours]],NonNurse[[#This Row],[PT Assistant Hours]],NonNurse[[#This Row],[PT Aide Hours]])/NonNurse[[#This Row],[MDS Census]]</f>
        <v>0.1056719319562576</v>
      </c>
      <c r="AA282" s="6">
        <v>0</v>
      </c>
      <c r="AB282" s="6">
        <v>0</v>
      </c>
      <c r="AC282" s="6">
        <v>0</v>
      </c>
      <c r="AD282" s="6">
        <v>0</v>
      </c>
      <c r="AE282" s="6">
        <v>0</v>
      </c>
      <c r="AF282" s="6">
        <v>0</v>
      </c>
      <c r="AG282" s="6">
        <v>0</v>
      </c>
      <c r="AH282" s="1">
        <v>235624</v>
      </c>
      <c r="AI282">
        <v>5</v>
      </c>
    </row>
    <row r="283" spans="1:35" x14ac:dyDescent="0.25">
      <c r="A283" t="s">
        <v>433</v>
      </c>
      <c r="B283" t="s">
        <v>141</v>
      </c>
      <c r="C283" t="s">
        <v>601</v>
      </c>
      <c r="D283" t="s">
        <v>470</v>
      </c>
      <c r="E283" s="6">
        <v>57.565217391304351</v>
      </c>
      <c r="F283" s="6">
        <v>4.3478260869565215</v>
      </c>
      <c r="G283" s="6">
        <v>1.0869565217391304E-2</v>
      </c>
      <c r="H283" s="6">
        <v>0.31489130434782608</v>
      </c>
      <c r="I283" s="6">
        <v>0</v>
      </c>
      <c r="J283" s="6">
        <v>0</v>
      </c>
      <c r="K283" s="6">
        <v>0</v>
      </c>
      <c r="L283" s="6">
        <v>4.1338043478260866</v>
      </c>
      <c r="M283" s="6">
        <v>4.5108695652173916</v>
      </c>
      <c r="N283" s="6">
        <v>0</v>
      </c>
      <c r="O283" s="6">
        <f>SUM(NonNurse[[#This Row],[Qualified Social Work Staff Hours]],NonNurse[[#This Row],[Other Social Work Staff Hours]])/NonNurse[[#This Row],[MDS Census]]</f>
        <v>7.8361027190332333E-2</v>
      </c>
      <c r="P283" s="6">
        <v>0</v>
      </c>
      <c r="Q283" s="6">
        <v>0</v>
      </c>
      <c r="R283" s="6">
        <f>SUM(NonNurse[[#This Row],[Qualified Activities Professional Hours]],NonNurse[[#This Row],[Other Activities Professional Hours]])/NonNurse[[#This Row],[MDS Census]]</f>
        <v>0</v>
      </c>
      <c r="S283" s="6">
        <v>3.6856521739130428</v>
      </c>
      <c r="T283" s="6">
        <v>5.0733695652173916</v>
      </c>
      <c r="U283" s="6">
        <v>0</v>
      </c>
      <c r="V283" s="6">
        <f>SUM(NonNurse[[#This Row],[Occupational Therapist Hours]],NonNurse[[#This Row],[OT Assistant Hours]],NonNurse[[#This Row],[OT Aide Hours]])/NonNurse[[#This Row],[MDS Census]]</f>
        <v>0.15215823262839875</v>
      </c>
      <c r="W283" s="6">
        <v>2.7038043478260869</v>
      </c>
      <c r="X283" s="6">
        <v>7.1686956521739127</v>
      </c>
      <c r="Y283" s="6">
        <v>0</v>
      </c>
      <c r="Z283" s="6">
        <f>SUM(NonNurse[[#This Row],[Physical Therapist (PT) Hours]],NonNurse[[#This Row],[PT Assistant Hours]],NonNurse[[#This Row],[PT Aide Hours]])/NonNurse[[#This Row],[MDS Census]]</f>
        <v>0.17150113293051356</v>
      </c>
      <c r="AA283" s="6">
        <v>0</v>
      </c>
      <c r="AB283" s="6">
        <v>0</v>
      </c>
      <c r="AC283" s="6">
        <v>0</v>
      </c>
      <c r="AD283" s="6">
        <v>0</v>
      </c>
      <c r="AE283" s="6">
        <v>0</v>
      </c>
      <c r="AF283" s="6">
        <v>0</v>
      </c>
      <c r="AG283" s="6">
        <v>0</v>
      </c>
      <c r="AH283" s="1">
        <v>235310</v>
      </c>
      <c r="AI283">
        <v>5</v>
      </c>
    </row>
    <row r="284" spans="1:35" x14ac:dyDescent="0.25">
      <c r="A284" t="s">
        <v>433</v>
      </c>
      <c r="B284" t="s">
        <v>269</v>
      </c>
      <c r="C284" t="s">
        <v>566</v>
      </c>
      <c r="D284" t="s">
        <v>465</v>
      </c>
      <c r="E284" s="6">
        <v>68.782608695652172</v>
      </c>
      <c r="F284" s="6">
        <v>5.1304347826086953</v>
      </c>
      <c r="G284" s="6">
        <v>0.4891304347826087</v>
      </c>
      <c r="H284" s="6">
        <v>0</v>
      </c>
      <c r="I284" s="6">
        <v>4.2717391304347823</v>
      </c>
      <c r="J284" s="6">
        <v>0</v>
      </c>
      <c r="K284" s="6">
        <v>0</v>
      </c>
      <c r="L284" s="6">
        <v>1.8706521739130435</v>
      </c>
      <c r="M284" s="6">
        <v>4.1630434782608694E-2</v>
      </c>
      <c r="N284" s="6">
        <v>3.8333695652173909</v>
      </c>
      <c r="O284" s="6">
        <f>SUM(NonNurse[[#This Row],[Qualified Social Work Staff Hours]],NonNurse[[#This Row],[Other Social Work Staff Hours]])/NonNurse[[#This Row],[MDS Census]]</f>
        <v>5.6336915297092283E-2</v>
      </c>
      <c r="P284" s="6">
        <v>5.0913043478260862</v>
      </c>
      <c r="Q284" s="6">
        <v>9.0010869565217408</v>
      </c>
      <c r="R284" s="6">
        <f>SUM(NonNurse[[#This Row],[Qualified Activities Professional Hours]],NonNurse[[#This Row],[Other Activities Professional Hours]])/NonNurse[[#This Row],[MDS Census]]</f>
        <v>0.20488305941845769</v>
      </c>
      <c r="S284" s="6">
        <v>5.1298913043478276</v>
      </c>
      <c r="T284" s="6">
        <v>4.6133695652173907</v>
      </c>
      <c r="U284" s="6">
        <v>4.9673913043478262</v>
      </c>
      <c r="V284" s="6">
        <f>SUM(NonNurse[[#This Row],[Occupational Therapist Hours]],NonNurse[[#This Row],[OT Assistant Hours]],NonNurse[[#This Row],[OT Aide Hours]])/NonNurse[[#This Row],[MDS Census]]</f>
        <v>0.21387168141592924</v>
      </c>
      <c r="W284" s="6">
        <v>4.3836956521739134</v>
      </c>
      <c r="X284" s="6">
        <v>7.6623913043478256</v>
      </c>
      <c r="Y284" s="6">
        <v>0</v>
      </c>
      <c r="Z284" s="6">
        <f>SUM(NonNurse[[#This Row],[Physical Therapist (PT) Hours]],NonNurse[[#This Row],[PT Assistant Hours]],NonNurse[[#This Row],[PT Aide Hours]])/NonNurse[[#This Row],[MDS Census]]</f>
        <v>0.17513274336283186</v>
      </c>
      <c r="AA284" s="6">
        <v>1.0869565217391304E-2</v>
      </c>
      <c r="AB284" s="6">
        <v>0</v>
      </c>
      <c r="AC284" s="6">
        <v>0</v>
      </c>
      <c r="AD284" s="6">
        <v>0</v>
      </c>
      <c r="AE284" s="6">
        <v>1.7826086956521738</v>
      </c>
      <c r="AF284" s="6">
        <v>0</v>
      </c>
      <c r="AG284" s="6">
        <v>0</v>
      </c>
      <c r="AH284" s="1">
        <v>235520</v>
      </c>
      <c r="AI284">
        <v>5</v>
      </c>
    </row>
    <row r="285" spans="1:35" x14ac:dyDescent="0.25">
      <c r="A285" t="s">
        <v>433</v>
      </c>
      <c r="B285" t="s">
        <v>127</v>
      </c>
      <c r="C285" t="s">
        <v>569</v>
      </c>
      <c r="D285" t="s">
        <v>520</v>
      </c>
      <c r="E285" s="6">
        <v>78.652173913043484</v>
      </c>
      <c r="F285" s="6">
        <v>4.5978260869565215</v>
      </c>
      <c r="G285" s="6">
        <v>0.21739130434782608</v>
      </c>
      <c r="H285" s="6">
        <v>0</v>
      </c>
      <c r="I285" s="6">
        <v>4</v>
      </c>
      <c r="J285" s="6">
        <v>0</v>
      </c>
      <c r="K285" s="6">
        <v>0</v>
      </c>
      <c r="L285" s="6">
        <v>4.5902173913043489</v>
      </c>
      <c r="M285" s="6">
        <v>3.6004347826086947</v>
      </c>
      <c r="N285" s="6">
        <v>3.9004347826086954</v>
      </c>
      <c r="O285" s="6">
        <f>SUM(NonNurse[[#This Row],[Qualified Social Work Staff Hours]],NonNurse[[#This Row],[Other Social Work Staff Hours]])/NonNurse[[#This Row],[MDS Census]]</f>
        <v>9.5367606412382511E-2</v>
      </c>
      <c r="P285" s="6">
        <v>0</v>
      </c>
      <c r="Q285" s="6">
        <v>14.352717391304349</v>
      </c>
      <c r="R285" s="6">
        <f>SUM(NonNurse[[#This Row],[Qualified Activities Professional Hours]],NonNurse[[#This Row],[Other Activities Professional Hours]])/NonNurse[[#This Row],[MDS Census]]</f>
        <v>0.18248341625207298</v>
      </c>
      <c r="S285" s="6">
        <v>8.4903260869565198</v>
      </c>
      <c r="T285" s="6">
        <v>0</v>
      </c>
      <c r="U285" s="6">
        <v>0</v>
      </c>
      <c r="V285" s="6">
        <f>SUM(NonNurse[[#This Row],[Occupational Therapist Hours]],NonNurse[[#This Row],[OT Assistant Hours]],NonNurse[[#This Row],[OT Aide Hours]])/NonNurse[[#This Row],[MDS Census]]</f>
        <v>0.10794776119402982</v>
      </c>
      <c r="W285" s="6">
        <v>5.3619565217391312</v>
      </c>
      <c r="X285" s="6">
        <v>2.2913043478260864</v>
      </c>
      <c r="Y285" s="6">
        <v>0</v>
      </c>
      <c r="Z285" s="6">
        <f>SUM(NonNurse[[#This Row],[Physical Therapist (PT) Hours]],NonNurse[[#This Row],[PT Assistant Hours]],NonNurse[[#This Row],[PT Aide Hours]])/NonNurse[[#This Row],[MDS Census]]</f>
        <v>9.730514096185737E-2</v>
      </c>
      <c r="AA285" s="6">
        <v>0</v>
      </c>
      <c r="AB285" s="6">
        <v>0</v>
      </c>
      <c r="AC285" s="6">
        <v>0</v>
      </c>
      <c r="AD285" s="6">
        <v>0</v>
      </c>
      <c r="AE285" s="6">
        <v>0</v>
      </c>
      <c r="AF285" s="6">
        <v>0</v>
      </c>
      <c r="AG285" s="6">
        <v>0</v>
      </c>
      <c r="AH285" s="1">
        <v>235287</v>
      </c>
      <c r="AI285">
        <v>5</v>
      </c>
    </row>
    <row r="286" spans="1:35" x14ac:dyDescent="0.25">
      <c r="A286" t="s">
        <v>433</v>
      </c>
      <c r="B286" t="s">
        <v>309</v>
      </c>
      <c r="C286" t="s">
        <v>642</v>
      </c>
      <c r="D286" t="s">
        <v>493</v>
      </c>
      <c r="E286" s="6">
        <v>129.69565217391303</v>
      </c>
      <c r="F286" s="6">
        <v>5.0434782608695654</v>
      </c>
      <c r="G286" s="6">
        <v>0.54347826086956519</v>
      </c>
      <c r="H286" s="6">
        <v>0</v>
      </c>
      <c r="I286" s="6">
        <v>8.804347826086957</v>
      </c>
      <c r="J286" s="6">
        <v>0</v>
      </c>
      <c r="K286" s="6">
        <v>0</v>
      </c>
      <c r="L286" s="6">
        <v>4.019347826086956</v>
      </c>
      <c r="M286" s="6">
        <v>5.3043478260869561</v>
      </c>
      <c r="N286" s="6">
        <v>6.0515217391304352</v>
      </c>
      <c r="O286" s="6">
        <f>SUM(NonNurse[[#This Row],[Qualified Social Work Staff Hours]],NonNurse[[#This Row],[Other Social Work Staff Hours]])/NonNurse[[#This Row],[MDS Census]]</f>
        <v>8.7557827690244727E-2</v>
      </c>
      <c r="P286" s="6">
        <v>0</v>
      </c>
      <c r="Q286" s="6">
        <v>15.053695652173914</v>
      </c>
      <c r="R286" s="6">
        <f>SUM(NonNurse[[#This Row],[Qualified Activities Professional Hours]],NonNurse[[#This Row],[Other Activities Professional Hours]])/NonNurse[[#This Row],[MDS Census]]</f>
        <v>0.11606939322829368</v>
      </c>
      <c r="S286" s="6">
        <v>26.638043478260862</v>
      </c>
      <c r="T286" s="6">
        <v>1.4686956521739132</v>
      </c>
      <c r="U286" s="6">
        <v>0</v>
      </c>
      <c r="V286" s="6">
        <f>SUM(NonNurse[[#This Row],[Occupational Therapist Hours]],NonNurse[[#This Row],[OT Assistant Hours]],NonNurse[[#This Row],[OT Aide Hours]])/NonNurse[[#This Row],[MDS Census]]</f>
        <v>0.21671304056319138</v>
      </c>
      <c r="W286" s="6">
        <v>17.51967391304348</v>
      </c>
      <c r="X286" s="6">
        <v>7.3732608695652173</v>
      </c>
      <c r="Y286" s="6">
        <v>0</v>
      </c>
      <c r="Z286" s="6">
        <f>SUM(NonNurse[[#This Row],[Physical Therapist (PT) Hours]],NonNurse[[#This Row],[PT Assistant Hours]],NonNurse[[#This Row],[PT Aide Hours]])/NonNurse[[#This Row],[MDS Census]]</f>
        <v>0.19193345625209524</v>
      </c>
      <c r="AA286" s="6">
        <v>0</v>
      </c>
      <c r="AB286" s="6">
        <v>0</v>
      </c>
      <c r="AC286" s="6">
        <v>0</v>
      </c>
      <c r="AD286" s="6">
        <v>0</v>
      </c>
      <c r="AE286" s="6">
        <v>3.6630434782608696</v>
      </c>
      <c r="AF286" s="6">
        <v>0</v>
      </c>
      <c r="AG286" s="6">
        <v>0</v>
      </c>
      <c r="AH286" s="1">
        <v>235580</v>
      </c>
      <c r="AI286">
        <v>5</v>
      </c>
    </row>
    <row r="287" spans="1:35" x14ac:dyDescent="0.25">
      <c r="A287" t="s">
        <v>433</v>
      </c>
      <c r="B287" t="s">
        <v>198</v>
      </c>
      <c r="C287" t="s">
        <v>684</v>
      </c>
      <c r="D287" t="s">
        <v>471</v>
      </c>
      <c r="E287" s="6">
        <v>37.956521739130437</v>
      </c>
      <c r="F287" s="6">
        <v>5.2173913043478262</v>
      </c>
      <c r="G287" s="6">
        <v>0.32608695652173914</v>
      </c>
      <c r="H287" s="6">
        <v>0</v>
      </c>
      <c r="I287" s="6">
        <v>8.6956521739130432E-2</v>
      </c>
      <c r="J287" s="6">
        <v>0</v>
      </c>
      <c r="K287" s="6">
        <v>0</v>
      </c>
      <c r="L287" s="6">
        <v>1.0020652173913043</v>
      </c>
      <c r="M287" s="6">
        <v>4.4824999999999999</v>
      </c>
      <c r="N287" s="6">
        <v>0</v>
      </c>
      <c r="O287" s="6">
        <f>SUM(NonNurse[[#This Row],[Qualified Social Work Staff Hours]],NonNurse[[#This Row],[Other Social Work Staff Hours]])/NonNurse[[#This Row],[MDS Census]]</f>
        <v>0.11809564719358533</v>
      </c>
      <c r="P287" s="6">
        <v>5.2182608695652162</v>
      </c>
      <c r="Q287" s="6">
        <v>3.089239130434783</v>
      </c>
      <c r="R287" s="6">
        <f>SUM(NonNurse[[#This Row],[Qualified Activities Professional Hours]],NonNurse[[#This Row],[Other Activities Professional Hours]])/NonNurse[[#This Row],[MDS Census]]</f>
        <v>0.21886884306987398</v>
      </c>
      <c r="S287" s="6">
        <v>7.1885869565217355</v>
      </c>
      <c r="T287" s="6">
        <v>0</v>
      </c>
      <c r="U287" s="6">
        <v>0</v>
      </c>
      <c r="V287" s="6">
        <f>SUM(NonNurse[[#This Row],[Occupational Therapist Hours]],NonNurse[[#This Row],[OT Assistant Hours]],NonNurse[[#This Row],[OT Aide Hours]])/NonNurse[[#This Row],[MDS Census]]</f>
        <v>0.18939003436426105</v>
      </c>
      <c r="W287" s="6">
        <v>6.5336956521739129</v>
      </c>
      <c r="X287" s="6">
        <v>2.5335869565217384</v>
      </c>
      <c r="Y287" s="6">
        <v>0</v>
      </c>
      <c r="Z287" s="6">
        <f>SUM(NonNurse[[#This Row],[Physical Therapist (PT) Hours]],NonNurse[[#This Row],[PT Assistant Hours]],NonNurse[[#This Row],[PT Aide Hours]])/NonNurse[[#This Row],[MDS Census]]</f>
        <v>0.23888602520045815</v>
      </c>
      <c r="AA287" s="6">
        <v>4.3478260869565216E-2</v>
      </c>
      <c r="AB287" s="6">
        <v>0</v>
      </c>
      <c r="AC287" s="6">
        <v>0</v>
      </c>
      <c r="AD287" s="6">
        <v>0</v>
      </c>
      <c r="AE287" s="6">
        <v>0.16304347826086957</v>
      </c>
      <c r="AF287" s="6">
        <v>0</v>
      </c>
      <c r="AG287" s="6">
        <v>0</v>
      </c>
      <c r="AH287" s="1">
        <v>235411</v>
      </c>
      <c r="AI287">
        <v>5</v>
      </c>
    </row>
    <row r="288" spans="1:35" x14ac:dyDescent="0.25">
      <c r="A288" t="s">
        <v>433</v>
      </c>
      <c r="B288" t="s">
        <v>75</v>
      </c>
      <c r="C288" t="s">
        <v>631</v>
      </c>
      <c r="D288" t="s">
        <v>516</v>
      </c>
      <c r="E288" s="6">
        <v>79.75</v>
      </c>
      <c r="F288" s="6">
        <v>5.1304347826086953</v>
      </c>
      <c r="G288" s="6">
        <v>0.68369565217391304</v>
      </c>
      <c r="H288" s="6">
        <v>0</v>
      </c>
      <c r="I288" s="6">
        <v>4.9565217391304346</v>
      </c>
      <c r="J288" s="6">
        <v>0</v>
      </c>
      <c r="K288" s="6">
        <v>0</v>
      </c>
      <c r="L288" s="6">
        <v>3.3889130434782619</v>
      </c>
      <c r="M288" s="6">
        <v>5.9140217391304351</v>
      </c>
      <c r="N288" s="6">
        <v>4.9428260869565213</v>
      </c>
      <c r="O288" s="6">
        <f>SUM(NonNurse[[#This Row],[Qualified Social Work Staff Hours]],NonNurse[[#This Row],[Other Social Work Staff Hours]])/NonNurse[[#This Row],[MDS Census]]</f>
        <v>0.13613602289764207</v>
      </c>
      <c r="P288" s="6">
        <v>0</v>
      </c>
      <c r="Q288" s="6">
        <v>9.323913043478262</v>
      </c>
      <c r="R288" s="6">
        <f>SUM(NonNurse[[#This Row],[Qualified Activities Professional Hours]],NonNurse[[#This Row],[Other Activities Professional Hours]])/NonNurse[[#This Row],[MDS Census]]</f>
        <v>0.11691427013765845</v>
      </c>
      <c r="S288" s="6">
        <v>17.180000000000007</v>
      </c>
      <c r="T288" s="6">
        <v>6.1718478260869549</v>
      </c>
      <c r="U288" s="6">
        <v>0</v>
      </c>
      <c r="V288" s="6">
        <f>SUM(NonNurse[[#This Row],[Occupational Therapist Hours]],NonNurse[[#This Row],[OT Assistant Hours]],NonNurse[[#This Row],[OT Aide Hours]])/NonNurse[[#This Row],[MDS Census]]</f>
        <v>0.29281313888510296</v>
      </c>
      <c r="W288" s="6">
        <v>11.575326086956517</v>
      </c>
      <c r="X288" s="6">
        <v>9.4809782608695645</v>
      </c>
      <c r="Y288" s="6">
        <v>0</v>
      </c>
      <c r="Z288" s="6">
        <f>SUM(NonNurse[[#This Row],[Physical Therapist (PT) Hours]],NonNurse[[#This Row],[PT Assistant Hours]],NonNurse[[#This Row],[PT Aide Hours]])/NonNurse[[#This Row],[MDS Census]]</f>
        <v>0.26402889464358725</v>
      </c>
      <c r="AA288" s="6">
        <v>0</v>
      </c>
      <c r="AB288" s="6">
        <v>0</v>
      </c>
      <c r="AC288" s="6">
        <v>0</v>
      </c>
      <c r="AD288" s="6">
        <v>0</v>
      </c>
      <c r="AE288" s="6">
        <v>0</v>
      </c>
      <c r="AF288" s="6">
        <v>0</v>
      </c>
      <c r="AG288" s="6">
        <v>0</v>
      </c>
      <c r="AH288" s="1">
        <v>235184</v>
      </c>
      <c r="AI288">
        <v>5</v>
      </c>
    </row>
    <row r="289" spans="1:35" x14ac:dyDescent="0.25">
      <c r="A289" t="s">
        <v>433</v>
      </c>
      <c r="B289" t="s">
        <v>338</v>
      </c>
      <c r="C289" t="s">
        <v>568</v>
      </c>
      <c r="D289" t="s">
        <v>474</v>
      </c>
      <c r="E289" s="6">
        <v>79.369565217391298</v>
      </c>
      <c r="F289" s="6">
        <v>10.173913043478262</v>
      </c>
      <c r="G289" s="6">
        <v>0.34510869565217389</v>
      </c>
      <c r="H289" s="6">
        <v>0</v>
      </c>
      <c r="I289" s="6">
        <v>8.1304347826086953</v>
      </c>
      <c r="J289" s="6">
        <v>0</v>
      </c>
      <c r="K289" s="6">
        <v>0</v>
      </c>
      <c r="L289" s="6">
        <v>3.7048913043478255</v>
      </c>
      <c r="M289" s="6">
        <v>4.6086956521739131</v>
      </c>
      <c r="N289" s="6">
        <v>5.6717391304347835</v>
      </c>
      <c r="O289" s="6">
        <f>SUM(NonNurse[[#This Row],[Qualified Social Work Staff Hours]],NonNurse[[#This Row],[Other Social Work Staff Hours]])/NonNurse[[#This Row],[MDS Census]]</f>
        <v>0.12952615721720079</v>
      </c>
      <c r="P289" s="6">
        <v>0</v>
      </c>
      <c r="Q289" s="6">
        <v>8.4228260869565208</v>
      </c>
      <c r="R289" s="6">
        <f>SUM(NonNurse[[#This Row],[Qualified Activities Professional Hours]],NonNurse[[#This Row],[Other Activities Professional Hours]])/NonNurse[[#This Row],[MDS Census]]</f>
        <v>0.10612161051766639</v>
      </c>
      <c r="S289" s="6">
        <v>25.622934782608684</v>
      </c>
      <c r="T289" s="6">
        <v>8.7252173913043478</v>
      </c>
      <c r="U289" s="6">
        <v>0</v>
      </c>
      <c r="V289" s="6">
        <f>SUM(NonNurse[[#This Row],[Occupational Therapist Hours]],NonNurse[[#This Row],[OT Assistant Hours]],NonNurse[[#This Row],[OT Aide Hours]])/NonNurse[[#This Row],[MDS Census]]</f>
        <v>0.43276225691591341</v>
      </c>
      <c r="W289" s="6">
        <v>24.938478260869555</v>
      </c>
      <c r="X289" s="6">
        <v>10.370760869565219</v>
      </c>
      <c r="Y289" s="6">
        <v>0</v>
      </c>
      <c r="Z289" s="6">
        <f>SUM(NonNurse[[#This Row],[Physical Therapist (PT) Hours]],NonNurse[[#This Row],[PT Assistant Hours]],NonNurse[[#This Row],[PT Aide Hours]])/NonNurse[[#This Row],[MDS Census]]</f>
        <v>0.44487126814571343</v>
      </c>
      <c r="AA289" s="6">
        <v>0</v>
      </c>
      <c r="AB289" s="6">
        <v>0</v>
      </c>
      <c r="AC289" s="6">
        <v>0</v>
      </c>
      <c r="AD289" s="6">
        <v>0</v>
      </c>
      <c r="AE289" s="6">
        <v>4.2391304347826084</v>
      </c>
      <c r="AF289" s="6">
        <v>0</v>
      </c>
      <c r="AG289" s="6">
        <v>0</v>
      </c>
      <c r="AH289" s="1">
        <v>235618</v>
      </c>
      <c r="AI289">
        <v>5</v>
      </c>
    </row>
    <row r="290" spans="1:35" x14ac:dyDescent="0.25">
      <c r="A290" t="s">
        <v>433</v>
      </c>
      <c r="B290" t="s">
        <v>128</v>
      </c>
      <c r="C290" t="s">
        <v>656</v>
      </c>
      <c r="D290" t="s">
        <v>501</v>
      </c>
      <c r="E290" s="6">
        <v>92.423913043478265</v>
      </c>
      <c r="F290" s="6">
        <v>9.5652173913043477</v>
      </c>
      <c r="G290" s="6">
        <v>0.33423913043478259</v>
      </c>
      <c r="H290" s="6">
        <v>0</v>
      </c>
      <c r="I290" s="6">
        <v>5.6195652173913047</v>
      </c>
      <c r="J290" s="6">
        <v>0</v>
      </c>
      <c r="K290" s="6">
        <v>0</v>
      </c>
      <c r="L290" s="6">
        <v>2.8078260869565215</v>
      </c>
      <c r="M290" s="6">
        <v>6.7934782608695654</v>
      </c>
      <c r="N290" s="6">
        <v>2.7191304347826089</v>
      </c>
      <c r="O290" s="6">
        <f>SUM(NonNurse[[#This Row],[Qualified Social Work Staff Hours]],NonNurse[[#This Row],[Other Social Work Staff Hours]])/NonNurse[[#This Row],[MDS Census]]</f>
        <v>0.10292367399741267</v>
      </c>
      <c r="P290" s="6">
        <v>0</v>
      </c>
      <c r="Q290" s="6">
        <v>8.940869565217394</v>
      </c>
      <c r="R290" s="6">
        <f>SUM(NonNurse[[#This Row],[Qualified Activities Professional Hours]],NonNurse[[#This Row],[Other Activities Professional Hours]])/NonNurse[[#This Row],[MDS Census]]</f>
        <v>9.6737622015759167E-2</v>
      </c>
      <c r="S290" s="6">
        <v>15.191630434782615</v>
      </c>
      <c r="T290" s="6">
        <v>6.5416304347826095</v>
      </c>
      <c r="U290" s="6">
        <v>0</v>
      </c>
      <c r="V290" s="6">
        <f>SUM(NonNurse[[#This Row],[Occupational Therapist Hours]],NonNurse[[#This Row],[OT Assistant Hours]],NonNurse[[#This Row],[OT Aide Hours]])/NonNurse[[#This Row],[MDS Census]]</f>
        <v>0.23514759496648249</v>
      </c>
      <c r="W290" s="6">
        <v>21.115108695652179</v>
      </c>
      <c r="X290" s="6">
        <v>7.7005434782608724</v>
      </c>
      <c r="Y290" s="6">
        <v>0</v>
      </c>
      <c r="Z290" s="6">
        <f>SUM(NonNurse[[#This Row],[Physical Therapist (PT) Hours]],NonNurse[[#This Row],[PT Assistant Hours]],NonNurse[[#This Row],[PT Aide Hours]])/NonNurse[[#This Row],[MDS Census]]</f>
        <v>0.31177701987533818</v>
      </c>
      <c r="AA290" s="6">
        <v>0</v>
      </c>
      <c r="AB290" s="6">
        <v>0</v>
      </c>
      <c r="AC290" s="6">
        <v>0</v>
      </c>
      <c r="AD290" s="6">
        <v>0</v>
      </c>
      <c r="AE290" s="6">
        <v>3.4130434782608696</v>
      </c>
      <c r="AF290" s="6">
        <v>0</v>
      </c>
      <c r="AG290" s="6">
        <v>0</v>
      </c>
      <c r="AH290" s="1">
        <v>235288</v>
      </c>
      <c r="AI290">
        <v>5</v>
      </c>
    </row>
    <row r="291" spans="1:35" x14ac:dyDescent="0.25">
      <c r="A291" t="s">
        <v>433</v>
      </c>
      <c r="B291" t="s">
        <v>204</v>
      </c>
      <c r="C291" t="s">
        <v>690</v>
      </c>
      <c r="D291" t="s">
        <v>474</v>
      </c>
      <c r="E291" s="6">
        <v>87.489130434782609</v>
      </c>
      <c r="F291" s="6">
        <v>4.6956521739130439</v>
      </c>
      <c r="G291" s="6">
        <v>0.32608695652173914</v>
      </c>
      <c r="H291" s="6">
        <v>0</v>
      </c>
      <c r="I291" s="6">
        <v>2.097826086956522</v>
      </c>
      <c r="J291" s="6">
        <v>0</v>
      </c>
      <c r="K291" s="6">
        <v>0</v>
      </c>
      <c r="L291" s="6">
        <v>3.7797826086956521</v>
      </c>
      <c r="M291" s="6">
        <v>5.5550000000000006</v>
      </c>
      <c r="N291" s="6">
        <v>0</v>
      </c>
      <c r="O291" s="6">
        <f>SUM(NonNurse[[#This Row],[Qualified Social Work Staff Hours]],NonNurse[[#This Row],[Other Social Work Staff Hours]])/NonNurse[[#This Row],[MDS Census]]</f>
        <v>6.3493601689650889E-2</v>
      </c>
      <c r="P291" s="6">
        <v>0</v>
      </c>
      <c r="Q291" s="6">
        <v>7.7502173913043473</v>
      </c>
      <c r="R291" s="6">
        <f>SUM(NonNurse[[#This Row],[Qualified Activities Professional Hours]],NonNurse[[#This Row],[Other Activities Professional Hours]])/NonNurse[[#This Row],[MDS Census]]</f>
        <v>8.8584917381041114E-2</v>
      </c>
      <c r="S291" s="6">
        <v>20.395760869565219</v>
      </c>
      <c r="T291" s="6">
        <v>8.7486956521739163</v>
      </c>
      <c r="U291" s="6">
        <v>0</v>
      </c>
      <c r="V291" s="6">
        <f>SUM(NonNurse[[#This Row],[Occupational Therapist Hours]],NonNurse[[#This Row],[OT Assistant Hours]],NonNurse[[#This Row],[OT Aide Hours]])/NonNurse[[#This Row],[MDS Census]]</f>
        <v>0.33312088458193573</v>
      </c>
      <c r="W291" s="6">
        <v>20.947717391304344</v>
      </c>
      <c r="X291" s="6">
        <v>12.567500000000001</v>
      </c>
      <c r="Y291" s="6">
        <v>0</v>
      </c>
      <c r="Z291" s="6">
        <f>SUM(NonNurse[[#This Row],[Physical Therapist (PT) Hours]],NonNurse[[#This Row],[PT Assistant Hours]],NonNurse[[#This Row],[PT Aide Hours]])/NonNurse[[#This Row],[MDS Census]]</f>
        <v>0.38307864330972791</v>
      </c>
      <c r="AA291" s="6">
        <v>0</v>
      </c>
      <c r="AB291" s="6">
        <v>0</v>
      </c>
      <c r="AC291" s="6">
        <v>0</v>
      </c>
      <c r="AD291" s="6">
        <v>0</v>
      </c>
      <c r="AE291" s="6">
        <v>0.66304347826086951</v>
      </c>
      <c r="AF291" s="6">
        <v>0</v>
      </c>
      <c r="AG291" s="6">
        <v>0</v>
      </c>
      <c r="AH291" s="1">
        <v>235428</v>
      </c>
      <c r="AI291">
        <v>5</v>
      </c>
    </row>
    <row r="292" spans="1:35" x14ac:dyDescent="0.25">
      <c r="A292" t="s">
        <v>433</v>
      </c>
      <c r="B292" t="s">
        <v>55</v>
      </c>
      <c r="C292" t="s">
        <v>620</v>
      </c>
      <c r="D292" t="s">
        <v>474</v>
      </c>
      <c r="E292" s="6">
        <v>51.163043478260867</v>
      </c>
      <c r="F292" s="6">
        <v>4.6956521739130439</v>
      </c>
      <c r="G292" s="6">
        <v>0.38043478260869568</v>
      </c>
      <c r="H292" s="6">
        <v>0</v>
      </c>
      <c r="I292" s="6">
        <v>5.3913043478260869</v>
      </c>
      <c r="J292" s="6">
        <v>0</v>
      </c>
      <c r="K292" s="6">
        <v>0</v>
      </c>
      <c r="L292" s="6">
        <v>5.4204347826086972</v>
      </c>
      <c r="M292" s="6">
        <v>0.48076086956521741</v>
      </c>
      <c r="N292" s="6">
        <v>6.1992391304347816</v>
      </c>
      <c r="O292" s="6">
        <f>SUM(NonNurse[[#This Row],[Qualified Social Work Staff Hours]],NonNurse[[#This Row],[Other Social Work Staff Hours]])/NonNurse[[#This Row],[MDS Census]]</f>
        <v>0.13056299128956872</v>
      </c>
      <c r="P292" s="6">
        <v>0</v>
      </c>
      <c r="Q292" s="6">
        <v>9.1815217391304369</v>
      </c>
      <c r="R292" s="6">
        <f>SUM(NonNurse[[#This Row],[Qualified Activities Professional Hours]],NonNurse[[#This Row],[Other Activities Professional Hours]])/NonNurse[[#This Row],[MDS Census]]</f>
        <v>0.17945612916932233</v>
      </c>
      <c r="S292" s="6">
        <v>18.874021739130423</v>
      </c>
      <c r="T292" s="6">
        <v>15.262717391304344</v>
      </c>
      <c r="U292" s="6">
        <v>0</v>
      </c>
      <c r="V292" s="6">
        <f>SUM(NonNurse[[#This Row],[Occupational Therapist Hours]],NonNurse[[#This Row],[OT Assistant Hours]],NonNurse[[#This Row],[OT Aide Hours]])/NonNurse[[#This Row],[MDS Census]]</f>
        <v>0.66721478648820887</v>
      </c>
      <c r="W292" s="6">
        <v>14.819456521739134</v>
      </c>
      <c r="X292" s="6">
        <v>14.79663043478261</v>
      </c>
      <c r="Y292" s="6">
        <v>0</v>
      </c>
      <c r="Z292" s="6">
        <f>SUM(NonNurse[[#This Row],[Physical Therapist (PT) Hours]],NonNurse[[#This Row],[PT Assistant Hours]],NonNurse[[#This Row],[PT Aide Hours]])/NonNurse[[#This Row],[MDS Census]]</f>
        <v>0.57885702145740403</v>
      </c>
      <c r="AA292" s="6">
        <v>0</v>
      </c>
      <c r="AB292" s="6">
        <v>0</v>
      </c>
      <c r="AC292" s="6">
        <v>0</v>
      </c>
      <c r="AD292" s="6">
        <v>0</v>
      </c>
      <c r="AE292" s="6">
        <v>2.4347826086956523</v>
      </c>
      <c r="AF292" s="6">
        <v>0</v>
      </c>
      <c r="AG292" s="6">
        <v>0</v>
      </c>
      <c r="AH292" s="1">
        <v>235109</v>
      </c>
      <c r="AI292">
        <v>5</v>
      </c>
    </row>
    <row r="293" spans="1:35" x14ac:dyDescent="0.25">
      <c r="A293" t="s">
        <v>433</v>
      </c>
      <c r="B293" t="s">
        <v>115</v>
      </c>
      <c r="C293" t="s">
        <v>651</v>
      </c>
      <c r="D293" t="s">
        <v>481</v>
      </c>
      <c r="E293" s="6">
        <v>59.934782608695649</v>
      </c>
      <c r="F293" s="6">
        <v>4.3478260869565215</v>
      </c>
      <c r="G293" s="6">
        <v>0.32065217391304346</v>
      </c>
      <c r="H293" s="6">
        <v>0.29163043478260869</v>
      </c>
      <c r="I293" s="6">
        <v>0.2608695652173913</v>
      </c>
      <c r="J293" s="6">
        <v>0</v>
      </c>
      <c r="K293" s="6">
        <v>0</v>
      </c>
      <c r="L293" s="6">
        <v>2.7331521739130449</v>
      </c>
      <c r="M293" s="6">
        <v>0</v>
      </c>
      <c r="N293" s="6">
        <v>4.9709782608695647</v>
      </c>
      <c r="O293" s="6">
        <f>SUM(NonNurse[[#This Row],[Qualified Social Work Staff Hours]],NonNurse[[#This Row],[Other Social Work Staff Hours]])/NonNurse[[#This Row],[MDS Census]]</f>
        <v>8.2939789626405511E-2</v>
      </c>
      <c r="P293" s="6">
        <v>4.0035869565217386</v>
      </c>
      <c r="Q293" s="6">
        <v>1.8894565217391304</v>
      </c>
      <c r="R293" s="6">
        <f>SUM(NonNurse[[#This Row],[Qualified Activities Professional Hours]],NonNurse[[#This Row],[Other Activities Professional Hours]])/NonNurse[[#This Row],[MDS Census]]</f>
        <v>9.8324265505984762E-2</v>
      </c>
      <c r="S293" s="6">
        <v>5.3948913043478255</v>
      </c>
      <c r="T293" s="6">
        <v>0.31369565217391299</v>
      </c>
      <c r="U293" s="6">
        <v>0</v>
      </c>
      <c r="V293" s="6">
        <f>SUM(NonNurse[[#This Row],[Occupational Therapist Hours]],NonNurse[[#This Row],[OT Assistant Hours]],NonNurse[[#This Row],[OT Aide Hours]])/NonNurse[[#This Row],[MDS Census]]</f>
        <v>9.5246644903881031E-2</v>
      </c>
      <c r="W293" s="6">
        <v>9.8350000000000009</v>
      </c>
      <c r="X293" s="6">
        <v>3.8198913043478262</v>
      </c>
      <c r="Y293" s="6">
        <v>0</v>
      </c>
      <c r="Z293" s="6">
        <f>SUM(NonNurse[[#This Row],[Physical Therapist (PT) Hours]],NonNurse[[#This Row],[PT Assistant Hours]],NonNurse[[#This Row],[PT Aide Hours]])/NonNurse[[#This Row],[MDS Census]]</f>
        <v>0.22782916213275303</v>
      </c>
      <c r="AA293" s="6">
        <v>0</v>
      </c>
      <c r="AB293" s="6">
        <v>0</v>
      </c>
      <c r="AC293" s="6">
        <v>0</v>
      </c>
      <c r="AD293" s="6">
        <v>0</v>
      </c>
      <c r="AE293" s="6">
        <v>0</v>
      </c>
      <c r="AF293" s="6">
        <v>0</v>
      </c>
      <c r="AG293" s="6">
        <v>0</v>
      </c>
      <c r="AH293" s="1">
        <v>235267</v>
      </c>
      <c r="AI293">
        <v>5</v>
      </c>
    </row>
    <row r="294" spans="1:35" x14ac:dyDescent="0.25">
      <c r="A294" t="s">
        <v>433</v>
      </c>
      <c r="B294" t="s">
        <v>345</v>
      </c>
      <c r="C294" t="s">
        <v>544</v>
      </c>
      <c r="D294" t="s">
        <v>501</v>
      </c>
      <c r="E294" s="6">
        <v>72.021739130434781</v>
      </c>
      <c r="F294" s="6">
        <v>8.8695652173913047</v>
      </c>
      <c r="G294" s="6">
        <v>0.375</v>
      </c>
      <c r="H294" s="6">
        <v>0</v>
      </c>
      <c r="I294" s="6">
        <v>5.8586956521739131</v>
      </c>
      <c r="J294" s="6">
        <v>0</v>
      </c>
      <c r="K294" s="6">
        <v>0</v>
      </c>
      <c r="L294" s="6">
        <v>4.7621739130434779</v>
      </c>
      <c r="M294" s="6">
        <v>11.99543478260869</v>
      </c>
      <c r="N294" s="6">
        <v>0.97293478260869559</v>
      </c>
      <c r="O294" s="6">
        <f>SUM(NonNurse[[#This Row],[Qualified Social Work Staff Hours]],NonNurse[[#This Row],[Other Social Work Staff Hours]])/NonNurse[[#This Row],[MDS Census]]</f>
        <v>0.18006187745245994</v>
      </c>
      <c r="P294" s="6">
        <v>0</v>
      </c>
      <c r="Q294" s="6">
        <v>8.825760869565217</v>
      </c>
      <c r="R294" s="6">
        <f>SUM(NonNurse[[#This Row],[Qualified Activities Professional Hours]],NonNurse[[#This Row],[Other Activities Professional Hours]])/NonNurse[[#This Row],[MDS Census]]</f>
        <v>0.12254301237549049</v>
      </c>
      <c r="S294" s="6">
        <v>19.021304347826092</v>
      </c>
      <c r="T294" s="6">
        <v>15.979347826086961</v>
      </c>
      <c r="U294" s="6">
        <v>0</v>
      </c>
      <c r="V294" s="6">
        <f>SUM(NonNurse[[#This Row],[Occupational Therapist Hours]],NonNurse[[#This Row],[OT Assistant Hours]],NonNurse[[#This Row],[OT Aide Hours]])/NonNurse[[#This Row],[MDS Census]]</f>
        <v>0.48597343797162706</v>
      </c>
      <c r="W294" s="6">
        <v>25.591413043478255</v>
      </c>
      <c r="X294" s="6">
        <v>16.148478260869567</v>
      </c>
      <c r="Y294" s="6">
        <v>0</v>
      </c>
      <c r="Z294" s="6">
        <f>SUM(NonNurse[[#This Row],[Physical Therapist (PT) Hours]],NonNurse[[#This Row],[PT Assistant Hours]],NonNurse[[#This Row],[PT Aide Hours]])/NonNurse[[#This Row],[MDS Census]]</f>
        <v>0.57954572894657408</v>
      </c>
      <c r="AA294" s="6">
        <v>0.52173913043478259</v>
      </c>
      <c r="AB294" s="6">
        <v>0</v>
      </c>
      <c r="AC294" s="6">
        <v>0</v>
      </c>
      <c r="AD294" s="6">
        <v>0</v>
      </c>
      <c r="AE294" s="6">
        <v>1.7282608695652173</v>
      </c>
      <c r="AF294" s="6">
        <v>0</v>
      </c>
      <c r="AG294" s="6">
        <v>0</v>
      </c>
      <c r="AH294" s="1">
        <v>235626</v>
      </c>
      <c r="AI294">
        <v>5</v>
      </c>
    </row>
    <row r="295" spans="1:35" x14ac:dyDescent="0.25">
      <c r="A295" t="s">
        <v>433</v>
      </c>
      <c r="B295" t="s">
        <v>379</v>
      </c>
      <c r="C295" t="s">
        <v>649</v>
      </c>
      <c r="D295" t="s">
        <v>519</v>
      </c>
      <c r="E295" s="6">
        <v>94.228260869565219</v>
      </c>
      <c r="F295" s="6">
        <v>4.9565217391304346</v>
      </c>
      <c r="G295" s="6">
        <v>0.54891304347826086</v>
      </c>
      <c r="H295" s="6">
        <v>0</v>
      </c>
      <c r="I295" s="6">
        <v>4.8260869565217392</v>
      </c>
      <c r="J295" s="6">
        <v>0</v>
      </c>
      <c r="K295" s="6">
        <v>0</v>
      </c>
      <c r="L295" s="6">
        <v>8.027826086956523</v>
      </c>
      <c r="M295" s="6">
        <v>9.6890217391304354</v>
      </c>
      <c r="N295" s="6">
        <v>0</v>
      </c>
      <c r="O295" s="6">
        <f>SUM(NonNurse[[#This Row],[Qualified Social Work Staff Hours]],NonNurse[[#This Row],[Other Social Work Staff Hours]])/NonNurse[[#This Row],[MDS Census]]</f>
        <v>0.10282500865151691</v>
      </c>
      <c r="P295" s="6">
        <v>0</v>
      </c>
      <c r="Q295" s="6">
        <v>10.896630434782608</v>
      </c>
      <c r="R295" s="6">
        <f>SUM(NonNurse[[#This Row],[Qualified Activities Professional Hours]],NonNurse[[#This Row],[Other Activities Professional Hours]])/NonNurse[[#This Row],[MDS Census]]</f>
        <v>0.11564078901834121</v>
      </c>
      <c r="S295" s="6">
        <v>16.061739130434784</v>
      </c>
      <c r="T295" s="6">
        <v>16.145543478260873</v>
      </c>
      <c r="U295" s="6">
        <v>0</v>
      </c>
      <c r="V295" s="6">
        <f>SUM(NonNurse[[#This Row],[Occupational Therapist Hours]],NonNurse[[#This Row],[OT Assistant Hours]],NonNurse[[#This Row],[OT Aide Hours]])/NonNurse[[#This Row],[MDS Census]]</f>
        <v>0.34180066905064027</v>
      </c>
      <c r="W295" s="6">
        <v>31.062934782608696</v>
      </c>
      <c r="X295" s="6">
        <v>16.340326086956516</v>
      </c>
      <c r="Y295" s="6">
        <v>0</v>
      </c>
      <c r="Z295" s="6">
        <f>SUM(NonNurse[[#This Row],[Physical Therapist (PT) Hours]],NonNurse[[#This Row],[PT Assistant Hours]],NonNurse[[#This Row],[PT Aide Hours]])/NonNurse[[#This Row],[MDS Census]]</f>
        <v>0.5030684046602838</v>
      </c>
      <c r="AA295" s="6">
        <v>0</v>
      </c>
      <c r="AB295" s="6">
        <v>0</v>
      </c>
      <c r="AC295" s="6">
        <v>0</v>
      </c>
      <c r="AD295" s="6">
        <v>0</v>
      </c>
      <c r="AE295" s="6">
        <v>3.0108695652173911</v>
      </c>
      <c r="AF295" s="6">
        <v>0</v>
      </c>
      <c r="AG295" s="6">
        <v>0</v>
      </c>
      <c r="AH295" s="1">
        <v>235665</v>
      </c>
      <c r="AI295">
        <v>5</v>
      </c>
    </row>
    <row r="296" spans="1:35" x14ac:dyDescent="0.25">
      <c r="A296" t="s">
        <v>433</v>
      </c>
      <c r="B296" t="s">
        <v>191</v>
      </c>
      <c r="C296" t="s">
        <v>673</v>
      </c>
      <c r="D296" t="s">
        <v>479</v>
      </c>
      <c r="E296" s="6">
        <v>76.771739130434781</v>
      </c>
      <c r="F296" s="6">
        <v>4.5217391304347823</v>
      </c>
      <c r="G296" s="6">
        <v>0.34782608695652173</v>
      </c>
      <c r="H296" s="6">
        <v>0</v>
      </c>
      <c r="I296" s="6">
        <v>0</v>
      </c>
      <c r="J296" s="6">
        <v>0</v>
      </c>
      <c r="K296" s="6">
        <v>0</v>
      </c>
      <c r="L296" s="6">
        <v>3.1760869565217389</v>
      </c>
      <c r="M296" s="6">
        <v>5.1304347826086953</v>
      </c>
      <c r="N296" s="6">
        <v>0.60010869565217395</v>
      </c>
      <c r="O296" s="6">
        <f>SUM(NonNurse[[#This Row],[Qualified Social Work Staff Hours]],NonNurse[[#This Row],[Other Social Work Staff Hours]])/NonNurse[[#This Row],[MDS Census]]</f>
        <v>7.4643919014583032E-2</v>
      </c>
      <c r="P296" s="6">
        <v>0</v>
      </c>
      <c r="Q296" s="6">
        <v>13.620434782608696</v>
      </c>
      <c r="R296" s="6">
        <f>SUM(NonNurse[[#This Row],[Qualified Activities Professional Hours]],NonNurse[[#This Row],[Other Activities Professional Hours]])/NonNurse[[#This Row],[MDS Census]]</f>
        <v>0.1774146963046864</v>
      </c>
      <c r="S296" s="6">
        <v>5.3743478260869546</v>
      </c>
      <c r="T296" s="6">
        <v>3.8416304347826076</v>
      </c>
      <c r="U296" s="6">
        <v>0</v>
      </c>
      <c r="V296" s="6">
        <f>SUM(NonNurse[[#This Row],[Occupational Therapist Hours]],NonNurse[[#This Row],[OT Assistant Hours]],NonNurse[[#This Row],[OT Aide Hours]])/NonNurse[[#This Row],[MDS Census]]</f>
        <v>0.12004389069800364</v>
      </c>
      <c r="W296" s="6">
        <v>5.420217391304349</v>
      </c>
      <c r="X296" s="6">
        <v>4.6704347826086945</v>
      </c>
      <c r="Y296" s="6">
        <v>0</v>
      </c>
      <c r="Z296" s="6">
        <f>SUM(NonNurse[[#This Row],[Physical Therapist (PT) Hours]],NonNurse[[#This Row],[PT Assistant Hours]],NonNurse[[#This Row],[PT Aide Hours]])/NonNurse[[#This Row],[MDS Census]]</f>
        <v>0.13143706640237859</v>
      </c>
      <c r="AA296" s="6">
        <v>0</v>
      </c>
      <c r="AB296" s="6">
        <v>0</v>
      </c>
      <c r="AC296" s="6">
        <v>0</v>
      </c>
      <c r="AD296" s="6">
        <v>0</v>
      </c>
      <c r="AE296" s="6">
        <v>0</v>
      </c>
      <c r="AF296" s="6">
        <v>0</v>
      </c>
      <c r="AG296" s="6">
        <v>0</v>
      </c>
      <c r="AH296" s="1">
        <v>235395</v>
      </c>
      <c r="AI296">
        <v>5</v>
      </c>
    </row>
    <row r="297" spans="1:35" x14ac:dyDescent="0.25">
      <c r="A297" t="s">
        <v>433</v>
      </c>
      <c r="B297" t="s">
        <v>341</v>
      </c>
      <c r="C297" t="s">
        <v>629</v>
      </c>
      <c r="D297" t="s">
        <v>474</v>
      </c>
      <c r="E297" s="6">
        <v>88.326086956521735</v>
      </c>
      <c r="F297" s="6">
        <v>3.5652173913043477</v>
      </c>
      <c r="G297" s="6">
        <v>0</v>
      </c>
      <c r="H297" s="6">
        <v>0</v>
      </c>
      <c r="I297" s="6">
        <v>0.95652173913043481</v>
      </c>
      <c r="J297" s="6">
        <v>0</v>
      </c>
      <c r="K297" s="6">
        <v>0</v>
      </c>
      <c r="L297" s="6">
        <v>0.78206521739130441</v>
      </c>
      <c r="M297" s="6">
        <v>5.7391304347826084</v>
      </c>
      <c r="N297" s="6">
        <v>0</v>
      </c>
      <c r="O297" s="6">
        <f>SUM(NonNurse[[#This Row],[Qualified Social Work Staff Hours]],NonNurse[[#This Row],[Other Social Work Staff Hours]])/NonNurse[[#This Row],[MDS Census]]</f>
        <v>6.4976618262367711E-2</v>
      </c>
      <c r="P297" s="6">
        <v>0</v>
      </c>
      <c r="Q297" s="6">
        <v>17.44576086956522</v>
      </c>
      <c r="R297" s="6">
        <f>SUM(NonNurse[[#This Row],[Qualified Activities Professional Hours]],NonNurse[[#This Row],[Other Activities Professional Hours]])/NonNurse[[#This Row],[MDS Census]]</f>
        <v>0.19751538272212654</v>
      </c>
      <c r="S297" s="6">
        <v>4.3217391304347803</v>
      </c>
      <c r="T297" s="6">
        <v>4.7995652173913017</v>
      </c>
      <c r="U297" s="6">
        <v>0</v>
      </c>
      <c r="V297" s="6">
        <f>SUM(NonNurse[[#This Row],[Occupational Therapist Hours]],NonNurse[[#This Row],[OT Assistant Hours]],NonNurse[[#This Row],[OT Aide Hours]])/NonNurse[[#This Row],[MDS Census]]</f>
        <v>0.10326852079744027</v>
      </c>
      <c r="W297" s="6">
        <v>6.2297826086956523</v>
      </c>
      <c r="X297" s="6">
        <v>5.4507608695652161</v>
      </c>
      <c r="Y297" s="6">
        <v>0</v>
      </c>
      <c r="Z297" s="6">
        <f>SUM(NonNurse[[#This Row],[Physical Therapist (PT) Hours]],NonNurse[[#This Row],[PT Assistant Hours]],NonNurse[[#This Row],[PT Aide Hours]])/NonNurse[[#This Row],[MDS Census]]</f>
        <v>0.13224341619492985</v>
      </c>
      <c r="AA297" s="6">
        <v>0</v>
      </c>
      <c r="AB297" s="6">
        <v>0</v>
      </c>
      <c r="AC297" s="6">
        <v>0</v>
      </c>
      <c r="AD297" s="6">
        <v>0</v>
      </c>
      <c r="AE297" s="6">
        <v>0</v>
      </c>
      <c r="AF297" s="6">
        <v>0</v>
      </c>
      <c r="AG297" s="6">
        <v>0</v>
      </c>
      <c r="AH297" s="1">
        <v>235622</v>
      </c>
      <c r="AI297">
        <v>5</v>
      </c>
    </row>
    <row r="298" spans="1:35" x14ac:dyDescent="0.25">
      <c r="A298" t="s">
        <v>433</v>
      </c>
      <c r="B298" t="s">
        <v>372</v>
      </c>
      <c r="C298" t="s">
        <v>642</v>
      </c>
      <c r="D298" t="s">
        <v>493</v>
      </c>
      <c r="E298" s="6">
        <v>62.108695652173914</v>
      </c>
      <c r="F298" s="6">
        <v>5.3913043478260869</v>
      </c>
      <c r="G298" s="6">
        <v>0.29347826086956524</v>
      </c>
      <c r="H298" s="6">
        <v>0.50260869565217381</v>
      </c>
      <c r="I298" s="6">
        <v>5.8260869565217392</v>
      </c>
      <c r="J298" s="6">
        <v>0</v>
      </c>
      <c r="K298" s="6">
        <v>0</v>
      </c>
      <c r="L298" s="6">
        <v>4.3240217391304352</v>
      </c>
      <c r="M298" s="6">
        <v>0</v>
      </c>
      <c r="N298" s="6">
        <v>10.619021739130433</v>
      </c>
      <c r="O298" s="6">
        <f>SUM(NonNurse[[#This Row],[Qualified Social Work Staff Hours]],NonNurse[[#This Row],[Other Social Work Staff Hours]])/NonNurse[[#This Row],[MDS Census]]</f>
        <v>0.17097479873993698</v>
      </c>
      <c r="P298" s="6">
        <v>3.3913043478260869</v>
      </c>
      <c r="Q298" s="6">
        <v>5.3777173913043468</v>
      </c>
      <c r="R298" s="6">
        <f>SUM(NonNurse[[#This Row],[Qualified Activities Professional Hours]],NonNurse[[#This Row],[Other Activities Professional Hours]])/NonNurse[[#This Row],[MDS Census]]</f>
        <v>0.14118830941547075</v>
      </c>
      <c r="S298" s="6">
        <v>15.6429347826087</v>
      </c>
      <c r="T298" s="6">
        <v>12.469021739130437</v>
      </c>
      <c r="U298" s="6">
        <v>0</v>
      </c>
      <c r="V298" s="6">
        <f>SUM(NonNurse[[#This Row],[Occupational Therapist Hours]],NonNurse[[#This Row],[OT Assistant Hours]],NonNurse[[#This Row],[OT Aide Hours]])/NonNurse[[#This Row],[MDS Census]]</f>
        <v>0.45262513125656295</v>
      </c>
      <c r="W298" s="6">
        <v>10.135978260869566</v>
      </c>
      <c r="X298" s="6">
        <v>14.586956521739136</v>
      </c>
      <c r="Y298" s="6">
        <v>1.826086956521739</v>
      </c>
      <c r="Z298" s="6">
        <f>SUM(NonNurse[[#This Row],[Physical Therapist (PT) Hours]],NonNurse[[#This Row],[PT Assistant Hours]],NonNurse[[#This Row],[PT Aide Hours]])/NonNurse[[#This Row],[MDS Census]]</f>
        <v>0.42746062303115168</v>
      </c>
      <c r="AA298" s="6">
        <v>0</v>
      </c>
      <c r="AB298" s="6">
        <v>0</v>
      </c>
      <c r="AC298" s="6">
        <v>0</v>
      </c>
      <c r="AD298" s="6">
        <v>0</v>
      </c>
      <c r="AE298" s="6">
        <v>0</v>
      </c>
      <c r="AF298" s="6">
        <v>0</v>
      </c>
      <c r="AG298" s="6">
        <v>0</v>
      </c>
      <c r="AH298" s="1">
        <v>235658</v>
      </c>
      <c r="AI298">
        <v>5</v>
      </c>
    </row>
    <row r="299" spans="1:35" x14ac:dyDescent="0.25">
      <c r="A299" t="s">
        <v>433</v>
      </c>
      <c r="B299" t="s">
        <v>371</v>
      </c>
      <c r="C299" t="s">
        <v>568</v>
      </c>
      <c r="D299" t="s">
        <v>474</v>
      </c>
      <c r="E299" s="6">
        <v>126.39130434782609</v>
      </c>
      <c r="F299" s="6">
        <v>4.8695652173913047</v>
      </c>
      <c r="G299" s="6">
        <v>0.14673913043478262</v>
      </c>
      <c r="H299" s="6">
        <v>0.80423913043478257</v>
      </c>
      <c r="I299" s="6">
        <v>9.7391304347826093</v>
      </c>
      <c r="J299" s="6">
        <v>0</v>
      </c>
      <c r="K299" s="6">
        <v>0</v>
      </c>
      <c r="L299" s="6">
        <v>4.030543478260868</v>
      </c>
      <c r="M299" s="6">
        <v>5.2119565217391308</v>
      </c>
      <c r="N299" s="6">
        <v>10.93891304347826</v>
      </c>
      <c r="O299" s="6">
        <f>SUM(NonNurse[[#This Row],[Qualified Social Work Staff Hours]],NonNurse[[#This Row],[Other Social Work Staff Hours]])/NonNurse[[#This Row],[MDS Census]]</f>
        <v>0.1277846577227382</v>
      </c>
      <c r="P299" s="6">
        <v>5.1304347826086953</v>
      </c>
      <c r="Q299" s="6">
        <v>6.1464130434782609</v>
      </c>
      <c r="R299" s="6">
        <f>SUM(NonNurse[[#This Row],[Qualified Activities Professional Hours]],NonNurse[[#This Row],[Other Activities Professional Hours]])/NonNurse[[#This Row],[MDS Census]]</f>
        <v>8.9221706226350186E-2</v>
      </c>
      <c r="S299" s="6">
        <v>22.106630434782613</v>
      </c>
      <c r="T299" s="6">
        <v>19.295869565217391</v>
      </c>
      <c r="U299" s="6">
        <v>0</v>
      </c>
      <c r="V299" s="6">
        <f>SUM(NonNurse[[#This Row],[Occupational Therapist Hours]],NonNurse[[#This Row],[OT Assistant Hours]],NonNurse[[#This Row],[OT Aide Hours]])/NonNurse[[#This Row],[MDS Census]]</f>
        <v>0.32757395940832473</v>
      </c>
      <c r="W299" s="6">
        <v>17.856195652173909</v>
      </c>
      <c r="X299" s="6">
        <v>23.328913043478252</v>
      </c>
      <c r="Y299" s="6">
        <v>2.5108695652173911</v>
      </c>
      <c r="Z299" s="6">
        <f>SUM(NonNurse[[#This Row],[Physical Therapist (PT) Hours]],NonNurse[[#This Row],[PT Assistant Hours]],NonNurse[[#This Row],[PT Aide Hours]])/NonNurse[[#This Row],[MDS Census]]</f>
        <v>0.34571981424148596</v>
      </c>
      <c r="AA299" s="6">
        <v>0</v>
      </c>
      <c r="AB299" s="6">
        <v>0</v>
      </c>
      <c r="AC299" s="6">
        <v>0</v>
      </c>
      <c r="AD299" s="6">
        <v>0</v>
      </c>
      <c r="AE299" s="6">
        <v>0</v>
      </c>
      <c r="AF299" s="6">
        <v>0</v>
      </c>
      <c r="AG299" s="6">
        <v>0</v>
      </c>
      <c r="AH299" s="1">
        <v>235657</v>
      </c>
      <c r="AI299">
        <v>5</v>
      </c>
    </row>
    <row r="300" spans="1:35" x14ac:dyDescent="0.25">
      <c r="A300" t="s">
        <v>433</v>
      </c>
      <c r="B300" t="s">
        <v>201</v>
      </c>
      <c r="C300" t="s">
        <v>629</v>
      </c>
      <c r="D300" t="s">
        <v>474</v>
      </c>
      <c r="E300" s="6">
        <v>146.47826086956522</v>
      </c>
      <c r="F300" s="6">
        <v>5.2173913043478262</v>
      </c>
      <c r="G300" s="6">
        <v>0.27989130434782611</v>
      </c>
      <c r="H300" s="6">
        <v>0.28000000000000003</v>
      </c>
      <c r="I300" s="6">
        <v>2.152173913043478</v>
      </c>
      <c r="J300" s="6">
        <v>0</v>
      </c>
      <c r="K300" s="6">
        <v>0</v>
      </c>
      <c r="L300" s="6">
        <v>5.3270652173913051</v>
      </c>
      <c r="M300" s="6">
        <v>0</v>
      </c>
      <c r="N300" s="6">
        <v>10.080217391304348</v>
      </c>
      <c r="O300" s="6">
        <f>SUM(NonNurse[[#This Row],[Qualified Social Work Staff Hours]],NonNurse[[#This Row],[Other Social Work Staff Hours]])/NonNurse[[#This Row],[MDS Census]]</f>
        <v>6.8817156426239243E-2</v>
      </c>
      <c r="P300" s="6">
        <v>5.4782608695652177</v>
      </c>
      <c r="Q300" s="6">
        <v>32.970978260869572</v>
      </c>
      <c r="R300" s="6">
        <f>SUM(NonNurse[[#This Row],[Qualified Activities Professional Hours]],NonNurse[[#This Row],[Other Activities Professional Hours]])/NonNurse[[#This Row],[MDS Census]]</f>
        <v>0.26249109528049874</v>
      </c>
      <c r="S300" s="6">
        <v>9.5418478260869559</v>
      </c>
      <c r="T300" s="6">
        <v>10.641086956521738</v>
      </c>
      <c r="U300" s="6">
        <v>0</v>
      </c>
      <c r="V300" s="6">
        <f>SUM(NonNurse[[#This Row],[Occupational Therapist Hours]],NonNurse[[#This Row],[OT Assistant Hours]],NonNurse[[#This Row],[OT Aide Hours]])/NonNurse[[#This Row],[MDS Census]]</f>
        <v>0.13778791926387651</v>
      </c>
      <c r="W300" s="6">
        <v>16.739347826086956</v>
      </c>
      <c r="X300" s="6">
        <v>10.766195652173915</v>
      </c>
      <c r="Y300" s="6">
        <v>4.8043478260869561</v>
      </c>
      <c r="Z300" s="6">
        <f>SUM(NonNurse[[#This Row],[Physical Therapist (PT) Hours]],NonNurse[[#This Row],[PT Assistant Hours]],NonNurse[[#This Row],[PT Aide Hours]])/NonNurse[[#This Row],[MDS Census]]</f>
        <v>0.22057806470762834</v>
      </c>
      <c r="AA300" s="6">
        <v>0</v>
      </c>
      <c r="AB300" s="6">
        <v>0</v>
      </c>
      <c r="AC300" s="6">
        <v>0</v>
      </c>
      <c r="AD300" s="6">
        <v>0</v>
      </c>
      <c r="AE300" s="6">
        <v>0</v>
      </c>
      <c r="AF300" s="6">
        <v>0</v>
      </c>
      <c r="AG300" s="6">
        <v>0</v>
      </c>
      <c r="AH300" s="1">
        <v>235422</v>
      </c>
      <c r="AI300">
        <v>5</v>
      </c>
    </row>
    <row r="301" spans="1:35" x14ac:dyDescent="0.25">
      <c r="A301" t="s">
        <v>433</v>
      </c>
      <c r="B301" t="s">
        <v>71</v>
      </c>
      <c r="C301" t="s">
        <v>553</v>
      </c>
      <c r="D301" t="s">
        <v>512</v>
      </c>
      <c r="E301" s="6">
        <v>68.130434782608702</v>
      </c>
      <c r="F301" s="6">
        <v>5.4782608695652177</v>
      </c>
      <c r="G301" s="6">
        <v>0.75</v>
      </c>
      <c r="H301" s="6">
        <v>0.34782608695652173</v>
      </c>
      <c r="I301" s="6">
        <v>0.5</v>
      </c>
      <c r="J301" s="6">
        <v>0</v>
      </c>
      <c r="K301" s="6">
        <v>0</v>
      </c>
      <c r="L301" s="6">
        <v>1.8964130434782605</v>
      </c>
      <c r="M301" s="6">
        <v>0</v>
      </c>
      <c r="N301" s="6">
        <v>0</v>
      </c>
      <c r="O301" s="6">
        <f>SUM(NonNurse[[#This Row],[Qualified Social Work Staff Hours]],NonNurse[[#This Row],[Other Social Work Staff Hours]])/NonNurse[[#This Row],[MDS Census]]</f>
        <v>0</v>
      </c>
      <c r="P301" s="6">
        <v>5.4782608695652177</v>
      </c>
      <c r="Q301" s="6">
        <v>13.767391304347825</v>
      </c>
      <c r="R301" s="6">
        <f>SUM(NonNurse[[#This Row],[Qualified Activities Professional Hours]],NonNurse[[#This Row],[Other Activities Professional Hours]])/NonNurse[[#This Row],[MDS Census]]</f>
        <v>0.28248245054243776</v>
      </c>
      <c r="S301" s="6">
        <v>3.5568478260869569</v>
      </c>
      <c r="T301" s="6">
        <v>4.4253260869565221</v>
      </c>
      <c r="U301" s="6">
        <v>0</v>
      </c>
      <c r="V301" s="6">
        <f>SUM(NonNurse[[#This Row],[Occupational Therapist Hours]],NonNurse[[#This Row],[OT Assistant Hours]],NonNurse[[#This Row],[OT Aide Hours]])/NonNurse[[#This Row],[MDS Census]]</f>
        <v>0.11716017868538608</v>
      </c>
      <c r="W301" s="6">
        <v>0.73489130434782635</v>
      </c>
      <c r="X301" s="6">
        <v>3.6646739130434787</v>
      </c>
      <c r="Y301" s="6">
        <v>0</v>
      </c>
      <c r="Z301" s="6">
        <f>SUM(NonNurse[[#This Row],[Physical Therapist (PT) Hours]],NonNurse[[#This Row],[PT Assistant Hours]],NonNurse[[#This Row],[PT Aide Hours]])/NonNurse[[#This Row],[MDS Census]]</f>
        <v>6.4575622208040848E-2</v>
      </c>
      <c r="AA301" s="6">
        <v>0</v>
      </c>
      <c r="AB301" s="6">
        <v>0</v>
      </c>
      <c r="AC301" s="6">
        <v>8.6956521739130432E-2</v>
      </c>
      <c r="AD301" s="6">
        <v>0</v>
      </c>
      <c r="AE301" s="6">
        <v>0</v>
      </c>
      <c r="AF301" s="6">
        <v>0</v>
      </c>
      <c r="AG301" s="6">
        <v>0</v>
      </c>
      <c r="AH301" s="1">
        <v>235176</v>
      </c>
      <c r="AI301">
        <v>5</v>
      </c>
    </row>
    <row r="302" spans="1:35" x14ac:dyDescent="0.25">
      <c r="A302" t="s">
        <v>433</v>
      </c>
      <c r="B302" t="s">
        <v>380</v>
      </c>
      <c r="C302" t="s">
        <v>627</v>
      </c>
      <c r="D302" t="s">
        <v>516</v>
      </c>
      <c r="E302" s="6">
        <v>121.95652173913044</v>
      </c>
      <c r="F302" s="6">
        <v>5.5652173913043477</v>
      </c>
      <c r="G302" s="6">
        <v>0.42934782608695654</v>
      </c>
      <c r="H302" s="6">
        <v>0.87293478260869573</v>
      </c>
      <c r="I302" s="6">
        <v>6</v>
      </c>
      <c r="J302" s="6">
        <v>0</v>
      </c>
      <c r="K302" s="6">
        <v>0</v>
      </c>
      <c r="L302" s="6">
        <v>9.65</v>
      </c>
      <c r="M302" s="6">
        <v>5.4782608695652177</v>
      </c>
      <c r="N302" s="6">
        <v>16.816630434782613</v>
      </c>
      <c r="O302" s="6">
        <f>SUM(NonNurse[[#This Row],[Qualified Social Work Staff Hours]],NonNurse[[#This Row],[Other Social Work Staff Hours]])/NonNurse[[#This Row],[MDS Census]]</f>
        <v>0.18281016042780754</v>
      </c>
      <c r="P302" s="6">
        <v>5.2173913043478262</v>
      </c>
      <c r="Q302" s="6">
        <v>19.141304347826086</v>
      </c>
      <c r="R302" s="6">
        <f>SUM(NonNurse[[#This Row],[Qualified Activities Professional Hours]],NonNurse[[#This Row],[Other Activities Professional Hours]])/NonNurse[[#This Row],[MDS Census]]</f>
        <v>0.19973262032085562</v>
      </c>
      <c r="S302" s="6">
        <v>21.004239130434776</v>
      </c>
      <c r="T302" s="6">
        <v>23.459673913043481</v>
      </c>
      <c r="U302" s="6">
        <v>0</v>
      </c>
      <c r="V302" s="6">
        <f>SUM(NonNurse[[#This Row],[Occupational Therapist Hours]],NonNurse[[#This Row],[OT Assistant Hours]],NonNurse[[#This Row],[OT Aide Hours]])/NonNurse[[#This Row],[MDS Census]]</f>
        <v>0.3645882352941176</v>
      </c>
      <c r="W302" s="6">
        <v>15.729782608695649</v>
      </c>
      <c r="X302" s="6">
        <v>33.558478260869563</v>
      </c>
      <c r="Y302" s="6">
        <v>4.8478260869565215</v>
      </c>
      <c r="Z302" s="6">
        <f>SUM(NonNurse[[#This Row],[Physical Therapist (PT) Hours]],NonNurse[[#This Row],[PT Assistant Hours]],NonNurse[[#This Row],[PT Aide Hours]])/NonNurse[[#This Row],[MDS Census]]</f>
        <v>0.44389661319073082</v>
      </c>
      <c r="AA302" s="6">
        <v>0</v>
      </c>
      <c r="AB302" s="6">
        <v>0</v>
      </c>
      <c r="AC302" s="6">
        <v>0</v>
      </c>
      <c r="AD302" s="6">
        <v>0</v>
      </c>
      <c r="AE302" s="6">
        <v>0</v>
      </c>
      <c r="AF302" s="6">
        <v>0</v>
      </c>
      <c r="AG302" s="6">
        <v>0</v>
      </c>
      <c r="AH302" s="1">
        <v>235666</v>
      </c>
      <c r="AI302">
        <v>5</v>
      </c>
    </row>
    <row r="303" spans="1:35" x14ac:dyDescent="0.25">
      <c r="A303" t="s">
        <v>433</v>
      </c>
      <c r="B303" t="s">
        <v>389</v>
      </c>
      <c r="C303" t="s">
        <v>572</v>
      </c>
      <c r="D303" t="s">
        <v>497</v>
      </c>
      <c r="E303" s="6">
        <v>97.152173913043484</v>
      </c>
      <c r="F303" s="6">
        <v>5.5652173913043477</v>
      </c>
      <c r="G303" s="6">
        <v>0.14130434782608695</v>
      </c>
      <c r="H303" s="6">
        <v>0</v>
      </c>
      <c r="I303" s="6">
        <v>6.9673913043478262</v>
      </c>
      <c r="J303" s="6">
        <v>0</v>
      </c>
      <c r="K303" s="6">
        <v>0</v>
      </c>
      <c r="L303" s="6">
        <v>4.0665217391304358</v>
      </c>
      <c r="M303" s="6">
        <v>4.8863043478260861</v>
      </c>
      <c r="N303" s="6">
        <v>4.0630434782608695</v>
      </c>
      <c r="O303" s="6">
        <f>SUM(NonNurse[[#This Row],[Qualified Social Work Staff Hours]],NonNurse[[#This Row],[Other Social Work Staff Hours]])/NonNurse[[#This Row],[MDS Census]]</f>
        <v>9.2116804654285067E-2</v>
      </c>
      <c r="P303" s="6">
        <v>4.6086956521739131</v>
      </c>
      <c r="Q303" s="6">
        <v>12.613260869565218</v>
      </c>
      <c r="R303" s="6">
        <f>SUM(NonNurse[[#This Row],[Qualified Activities Professional Hours]],NonNurse[[#This Row],[Other Activities Professional Hours]])/NonNurse[[#This Row],[MDS Census]]</f>
        <v>0.17726784515551577</v>
      </c>
      <c r="S303" s="6">
        <v>7.9966304347826096</v>
      </c>
      <c r="T303" s="6">
        <v>7.6692391304347796</v>
      </c>
      <c r="U303" s="6">
        <v>0</v>
      </c>
      <c r="V303" s="6">
        <f>SUM(NonNurse[[#This Row],[Occupational Therapist Hours]],NonNurse[[#This Row],[OT Assistant Hours]],NonNurse[[#This Row],[OT Aide Hours]])/NonNurse[[#This Row],[MDS Census]]</f>
        <v>0.16125083911389568</v>
      </c>
      <c r="W303" s="6">
        <v>11.521195652173914</v>
      </c>
      <c r="X303" s="6">
        <v>9.7736956521739131</v>
      </c>
      <c r="Y303" s="6">
        <v>3.8695652173913042</v>
      </c>
      <c r="Z303" s="6">
        <f>SUM(NonNurse[[#This Row],[Physical Therapist (PT) Hours]],NonNurse[[#This Row],[PT Assistant Hours]],NonNurse[[#This Row],[PT Aide Hours]])/NonNurse[[#This Row],[MDS Census]]</f>
        <v>0.25902103378831953</v>
      </c>
      <c r="AA303" s="6">
        <v>0</v>
      </c>
      <c r="AB303" s="6">
        <v>0</v>
      </c>
      <c r="AC303" s="6">
        <v>0.30434782608695654</v>
      </c>
      <c r="AD303" s="6">
        <v>0</v>
      </c>
      <c r="AE303" s="6">
        <v>0</v>
      </c>
      <c r="AF303" s="6">
        <v>0</v>
      </c>
      <c r="AG303" s="6">
        <v>0</v>
      </c>
      <c r="AH303" s="1">
        <v>235706</v>
      </c>
      <c r="AI303">
        <v>5</v>
      </c>
    </row>
    <row r="304" spans="1:35" x14ac:dyDescent="0.25">
      <c r="A304" t="s">
        <v>433</v>
      </c>
      <c r="B304" t="s">
        <v>239</v>
      </c>
      <c r="C304" t="s">
        <v>609</v>
      </c>
      <c r="D304" t="s">
        <v>474</v>
      </c>
      <c r="E304" s="6">
        <v>90.271739130434781</v>
      </c>
      <c r="F304" s="6">
        <v>5.7391304347826084</v>
      </c>
      <c r="G304" s="6">
        <v>0.2608695652173913</v>
      </c>
      <c r="H304" s="6">
        <v>0.2608695652173913</v>
      </c>
      <c r="I304" s="6">
        <v>4.6956521739130439</v>
      </c>
      <c r="J304" s="6">
        <v>0</v>
      </c>
      <c r="K304" s="6">
        <v>0</v>
      </c>
      <c r="L304" s="6">
        <v>4.9825000000000008</v>
      </c>
      <c r="M304" s="6">
        <v>4.8695652173913047</v>
      </c>
      <c r="N304" s="6">
        <v>4.6429347826086964</v>
      </c>
      <c r="O304" s="6">
        <f>SUM(NonNurse[[#This Row],[Qualified Social Work Staff Hours]],NonNurse[[#This Row],[Other Social Work Staff Hours]])/NonNurse[[#This Row],[MDS Census]]</f>
        <v>0.1053762793497893</v>
      </c>
      <c r="P304" s="6">
        <v>4.8695652173913047</v>
      </c>
      <c r="Q304" s="6">
        <v>8.825869565217392</v>
      </c>
      <c r="R304" s="6">
        <f>SUM(NonNurse[[#This Row],[Qualified Activities Professional Hours]],NonNurse[[#This Row],[Other Activities Professional Hours]])/NonNurse[[#This Row],[MDS Census]]</f>
        <v>0.1517134256472005</v>
      </c>
      <c r="S304" s="6">
        <v>5.5267391304347822</v>
      </c>
      <c r="T304" s="6">
        <v>3.1247826086956523</v>
      </c>
      <c r="U304" s="6">
        <v>0</v>
      </c>
      <c r="V304" s="6">
        <f>SUM(NonNurse[[#This Row],[Occupational Therapist Hours]],NonNurse[[#This Row],[OT Assistant Hours]],NonNurse[[#This Row],[OT Aide Hours]])/NonNurse[[#This Row],[MDS Census]]</f>
        <v>9.583865141481035E-2</v>
      </c>
      <c r="W304" s="6">
        <v>8.3538043478260846</v>
      </c>
      <c r="X304" s="6">
        <v>4.3498913043478264</v>
      </c>
      <c r="Y304" s="6">
        <v>0</v>
      </c>
      <c r="Z304" s="6">
        <f>SUM(NonNurse[[#This Row],[Physical Therapist (PT) Hours]],NonNurse[[#This Row],[PT Assistant Hours]],NonNurse[[#This Row],[PT Aide Hours]])/NonNurse[[#This Row],[MDS Census]]</f>
        <v>0.1407272727272727</v>
      </c>
      <c r="AA304" s="6">
        <v>0</v>
      </c>
      <c r="AB304" s="6">
        <v>0</v>
      </c>
      <c r="AC304" s="6">
        <v>0</v>
      </c>
      <c r="AD304" s="6">
        <v>0</v>
      </c>
      <c r="AE304" s="6">
        <v>0</v>
      </c>
      <c r="AF304" s="6">
        <v>0</v>
      </c>
      <c r="AG304" s="6">
        <v>0</v>
      </c>
      <c r="AH304" s="1">
        <v>235479</v>
      </c>
      <c r="AI304">
        <v>5</v>
      </c>
    </row>
    <row r="305" spans="1:35" x14ac:dyDescent="0.25">
      <c r="A305" t="s">
        <v>433</v>
      </c>
      <c r="B305" t="s">
        <v>393</v>
      </c>
      <c r="C305" t="s">
        <v>708</v>
      </c>
      <c r="D305" t="s">
        <v>519</v>
      </c>
      <c r="E305" s="6">
        <v>100.39130434782609</v>
      </c>
      <c r="F305" s="6">
        <v>5.2173913043478262</v>
      </c>
      <c r="G305" s="6">
        <v>0.22826086956521738</v>
      </c>
      <c r="H305" s="6">
        <v>0</v>
      </c>
      <c r="I305" s="6">
        <v>7.0434782608695654</v>
      </c>
      <c r="J305" s="6">
        <v>0</v>
      </c>
      <c r="K305" s="6">
        <v>0</v>
      </c>
      <c r="L305" s="6">
        <v>4.8184782608695658</v>
      </c>
      <c r="M305" s="6">
        <v>4.7826086956521738</v>
      </c>
      <c r="N305" s="6">
        <v>7.0185869565217409</v>
      </c>
      <c r="O305" s="6">
        <f>SUM(NonNurse[[#This Row],[Qualified Social Work Staff Hours]],NonNurse[[#This Row],[Other Social Work Staff Hours]])/NonNurse[[#This Row],[MDS Census]]</f>
        <v>0.11755197055002166</v>
      </c>
      <c r="P305" s="6">
        <v>5.1304347826086953</v>
      </c>
      <c r="Q305" s="6">
        <v>13.197282608695648</v>
      </c>
      <c r="R305" s="6">
        <f>SUM(NonNurse[[#This Row],[Qualified Activities Professional Hours]],NonNurse[[#This Row],[Other Activities Professional Hours]])/NonNurse[[#This Row],[MDS Census]]</f>
        <v>0.18256279774794279</v>
      </c>
      <c r="S305" s="6">
        <v>13.089456521739129</v>
      </c>
      <c r="T305" s="6">
        <v>17.580434782608695</v>
      </c>
      <c r="U305" s="6">
        <v>0</v>
      </c>
      <c r="V305" s="6">
        <f>SUM(NonNurse[[#This Row],[Occupational Therapist Hours]],NonNurse[[#This Row],[OT Assistant Hours]],NonNurse[[#This Row],[OT Aide Hours]])/NonNurse[[#This Row],[MDS Census]]</f>
        <v>0.30550346470333473</v>
      </c>
      <c r="W305" s="6">
        <v>11.896847826086955</v>
      </c>
      <c r="X305" s="6">
        <v>12.161413043478262</v>
      </c>
      <c r="Y305" s="6">
        <v>0</v>
      </c>
      <c r="Z305" s="6">
        <f>SUM(NonNurse[[#This Row],[Physical Therapist (PT) Hours]],NonNurse[[#This Row],[PT Assistant Hours]],NonNurse[[#This Row],[PT Aide Hours]])/NonNurse[[#This Row],[MDS Census]]</f>
        <v>0.23964486790818534</v>
      </c>
      <c r="AA305" s="6">
        <v>0</v>
      </c>
      <c r="AB305" s="6">
        <v>0</v>
      </c>
      <c r="AC305" s="6">
        <v>8.6956521739130432E-2</v>
      </c>
      <c r="AD305" s="6">
        <v>0</v>
      </c>
      <c r="AE305" s="6">
        <v>0</v>
      </c>
      <c r="AF305" s="6">
        <v>0</v>
      </c>
      <c r="AG305" s="6">
        <v>0</v>
      </c>
      <c r="AH305" s="1">
        <v>235710</v>
      </c>
      <c r="AI305">
        <v>5</v>
      </c>
    </row>
    <row r="306" spans="1:35" x14ac:dyDescent="0.25">
      <c r="A306" t="s">
        <v>433</v>
      </c>
      <c r="B306" t="s">
        <v>145</v>
      </c>
      <c r="C306" t="s">
        <v>663</v>
      </c>
      <c r="D306" t="s">
        <v>519</v>
      </c>
      <c r="E306" s="6">
        <v>118.06521739130434</v>
      </c>
      <c r="F306" s="6">
        <v>5.6521739130434785</v>
      </c>
      <c r="G306" s="6">
        <v>0.42391304347826086</v>
      </c>
      <c r="H306" s="6">
        <v>0.62315217391304345</v>
      </c>
      <c r="I306" s="6">
        <v>7.9782608695652177</v>
      </c>
      <c r="J306" s="6">
        <v>0</v>
      </c>
      <c r="K306" s="6">
        <v>0</v>
      </c>
      <c r="L306" s="6">
        <v>4.1838043478260856</v>
      </c>
      <c r="M306" s="6">
        <v>5.4782608695652177</v>
      </c>
      <c r="N306" s="6">
        <v>12.895326086956521</v>
      </c>
      <c r="O306" s="6">
        <f>SUM(NonNurse[[#This Row],[Qualified Social Work Staff Hours]],NonNurse[[#This Row],[Other Social Work Staff Hours]])/NonNurse[[#This Row],[MDS Census]]</f>
        <v>0.15562235315779782</v>
      </c>
      <c r="P306" s="6">
        <v>4.5217391304347823</v>
      </c>
      <c r="Q306" s="6">
        <v>14.317499999999994</v>
      </c>
      <c r="R306" s="6">
        <f>SUM(NonNurse[[#This Row],[Qualified Activities Professional Hours]],NonNurse[[#This Row],[Other Activities Professional Hours]])/NonNurse[[#This Row],[MDS Census]]</f>
        <v>0.15956637819922662</v>
      </c>
      <c r="S306" s="6">
        <v>9.714673913043482</v>
      </c>
      <c r="T306" s="6">
        <v>18.042391304347824</v>
      </c>
      <c r="U306" s="6">
        <v>0</v>
      </c>
      <c r="V306" s="6">
        <f>SUM(NonNurse[[#This Row],[Occupational Therapist Hours]],NonNurse[[#This Row],[OT Assistant Hours]],NonNurse[[#This Row],[OT Aide Hours]])/NonNurse[[#This Row],[MDS Census]]</f>
        <v>0.23509942920272514</v>
      </c>
      <c r="W306" s="6">
        <v>17.709565217391312</v>
      </c>
      <c r="X306" s="6">
        <v>17.428913043478264</v>
      </c>
      <c r="Y306" s="6">
        <v>5.0434782608695654</v>
      </c>
      <c r="Z306" s="6">
        <f>SUM(NonNurse[[#This Row],[Physical Therapist (PT) Hours]],NonNurse[[#This Row],[PT Assistant Hours]],NonNurse[[#This Row],[PT Aide Hours]])/NonNurse[[#This Row],[MDS Census]]</f>
        <v>0.34033695452034624</v>
      </c>
      <c r="AA306" s="6">
        <v>0</v>
      </c>
      <c r="AB306" s="6">
        <v>0</v>
      </c>
      <c r="AC306" s="6">
        <v>0</v>
      </c>
      <c r="AD306" s="6">
        <v>0</v>
      </c>
      <c r="AE306" s="6">
        <v>0</v>
      </c>
      <c r="AF306" s="6">
        <v>0</v>
      </c>
      <c r="AG306" s="6">
        <v>0</v>
      </c>
      <c r="AH306" s="1">
        <v>235319</v>
      </c>
      <c r="AI306">
        <v>5</v>
      </c>
    </row>
    <row r="307" spans="1:35" x14ac:dyDescent="0.25">
      <c r="A307" t="s">
        <v>433</v>
      </c>
      <c r="B307" t="s">
        <v>109</v>
      </c>
      <c r="C307" t="s">
        <v>562</v>
      </c>
      <c r="D307" t="s">
        <v>501</v>
      </c>
      <c r="E307" s="6">
        <v>109.47826086956522</v>
      </c>
      <c r="F307" s="6">
        <v>1.9130434782608696</v>
      </c>
      <c r="G307" s="6">
        <v>1.7391304347826086</v>
      </c>
      <c r="H307" s="6">
        <v>0</v>
      </c>
      <c r="I307" s="6">
        <v>9.3913043478260878</v>
      </c>
      <c r="J307" s="6">
        <v>0.13043478260869565</v>
      </c>
      <c r="K307" s="6">
        <v>0</v>
      </c>
      <c r="L307" s="6">
        <v>2.2480434782608696</v>
      </c>
      <c r="M307" s="6">
        <v>5.7391304347826084</v>
      </c>
      <c r="N307" s="6">
        <v>10.661521739130436</v>
      </c>
      <c r="O307" s="6">
        <f>SUM(NonNurse[[#This Row],[Qualified Social Work Staff Hours]],NonNurse[[#This Row],[Other Social Work Staff Hours]])/NonNurse[[#This Row],[MDS Census]]</f>
        <v>0.1498073868149325</v>
      </c>
      <c r="P307" s="6">
        <v>5.3043478260869561</v>
      </c>
      <c r="Q307" s="6">
        <v>7.7246739130434765</v>
      </c>
      <c r="R307" s="6">
        <f>SUM(NonNurse[[#This Row],[Qualified Activities Professional Hours]],NonNurse[[#This Row],[Other Activities Professional Hours]])/NonNurse[[#This Row],[MDS Census]]</f>
        <v>0.11901012708498805</v>
      </c>
      <c r="S307" s="6">
        <v>9.947608695652173</v>
      </c>
      <c r="T307" s="6">
        <v>5.1384782608695652</v>
      </c>
      <c r="U307" s="6">
        <v>0</v>
      </c>
      <c r="V307" s="6">
        <f>SUM(NonNurse[[#This Row],[Occupational Therapist Hours]],NonNurse[[#This Row],[OT Assistant Hours]],NonNurse[[#This Row],[OT Aide Hours]])/NonNurse[[#This Row],[MDS Census]]</f>
        <v>0.1377998411437649</v>
      </c>
      <c r="W307" s="6">
        <v>10.429347826086957</v>
      </c>
      <c r="X307" s="6">
        <v>3.2815217391304343</v>
      </c>
      <c r="Y307" s="6">
        <v>0.72826086956521741</v>
      </c>
      <c r="Z307" s="6">
        <f>SUM(NonNurse[[#This Row],[Physical Therapist (PT) Hours]],NonNurse[[#This Row],[PT Assistant Hours]],NonNurse[[#This Row],[PT Aide Hours]])/NonNurse[[#This Row],[MDS Census]]</f>
        <v>0.13189038919777601</v>
      </c>
      <c r="AA307" s="6">
        <v>0</v>
      </c>
      <c r="AB307" s="6">
        <v>0</v>
      </c>
      <c r="AC307" s="6">
        <v>0</v>
      </c>
      <c r="AD307" s="6">
        <v>0</v>
      </c>
      <c r="AE307" s="6">
        <v>0</v>
      </c>
      <c r="AF307" s="6">
        <v>0</v>
      </c>
      <c r="AG307" s="6">
        <v>0</v>
      </c>
      <c r="AH307" s="1">
        <v>235260</v>
      </c>
      <c r="AI307">
        <v>5</v>
      </c>
    </row>
    <row r="308" spans="1:35" x14ac:dyDescent="0.25">
      <c r="A308" t="s">
        <v>433</v>
      </c>
      <c r="B308" t="s">
        <v>370</v>
      </c>
      <c r="C308" t="s">
        <v>643</v>
      </c>
      <c r="D308" t="s">
        <v>474</v>
      </c>
      <c r="E308" s="6">
        <v>105.46739130434783</v>
      </c>
      <c r="F308" s="6">
        <v>5.5652173913043477</v>
      </c>
      <c r="G308" s="6">
        <v>0.78097826086956501</v>
      </c>
      <c r="H308" s="6">
        <v>0</v>
      </c>
      <c r="I308" s="6">
        <v>2.2608695652173911</v>
      </c>
      <c r="J308" s="6">
        <v>0</v>
      </c>
      <c r="K308" s="6">
        <v>0</v>
      </c>
      <c r="L308" s="6">
        <v>0</v>
      </c>
      <c r="M308" s="6">
        <v>4.7826086956521738</v>
      </c>
      <c r="N308" s="6">
        <v>5.5069565217391299</v>
      </c>
      <c r="O308" s="6">
        <f>SUM(NonNurse[[#This Row],[Qualified Social Work Staff Hours]],NonNurse[[#This Row],[Other Social Work Staff Hours]])/NonNurse[[#This Row],[MDS Census]]</f>
        <v>9.7561578893125819E-2</v>
      </c>
      <c r="P308" s="6">
        <v>4.5953260869565211</v>
      </c>
      <c r="Q308" s="6">
        <v>22.466304347826092</v>
      </c>
      <c r="R308" s="6">
        <f>SUM(NonNurse[[#This Row],[Qualified Activities Professional Hours]],NonNurse[[#This Row],[Other Activities Professional Hours]])/NonNurse[[#This Row],[MDS Census]]</f>
        <v>0.25658765330310218</v>
      </c>
      <c r="S308" s="6">
        <v>0</v>
      </c>
      <c r="T308" s="6">
        <v>0</v>
      </c>
      <c r="U308" s="6">
        <v>0</v>
      </c>
      <c r="V308" s="6">
        <f>SUM(NonNurse[[#This Row],[Occupational Therapist Hours]],NonNurse[[#This Row],[OT Assistant Hours]],NonNurse[[#This Row],[OT Aide Hours]])/NonNurse[[#This Row],[MDS Census]]</f>
        <v>0</v>
      </c>
      <c r="W308" s="6">
        <v>0</v>
      </c>
      <c r="X308" s="6">
        <v>3.725543478260871</v>
      </c>
      <c r="Y308" s="6">
        <v>0</v>
      </c>
      <c r="Z308" s="6">
        <f>SUM(NonNurse[[#This Row],[Physical Therapist (PT) Hours]],NonNurse[[#This Row],[PT Assistant Hours]],NonNurse[[#This Row],[PT Aide Hours]])/NonNurse[[#This Row],[MDS Census]]</f>
        <v>3.5324126558796264E-2</v>
      </c>
      <c r="AA308" s="6">
        <v>0</v>
      </c>
      <c r="AB308" s="6">
        <v>0</v>
      </c>
      <c r="AC308" s="6">
        <v>0</v>
      </c>
      <c r="AD308" s="6">
        <v>0</v>
      </c>
      <c r="AE308" s="6">
        <v>0</v>
      </c>
      <c r="AF308" s="6">
        <v>0</v>
      </c>
      <c r="AG308" s="6">
        <v>0</v>
      </c>
      <c r="AH308" s="1">
        <v>235655</v>
      </c>
      <c r="AI308">
        <v>5</v>
      </c>
    </row>
    <row r="309" spans="1:35" x14ac:dyDescent="0.25">
      <c r="A309" t="s">
        <v>433</v>
      </c>
      <c r="B309" t="s">
        <v>288</v>
      </c>
      <c r="C309" t="s">
        <v>719</v>
      </c>
      <c r="D309" t="s">
        <v>493</v>
      </c>
      <c r="E309" s="6">
        <v>97.478260869565219</v>
      </c>
      <c r="F309" s="6">
        <v>7.7391304347826084</v>
      </c>
      <c r="G309" s="6">
        <v>0.73913043478260865</v>
      </c>
      <c r="H309" s="6">
        <v>0</v>
      </c>
      <c r="I309" s="6">
        <v>5.2173913043478262</v>
      </c>
      <c r="J309" s="6">
        <v>0</v>
      </c>
      <c r="K309" s="6">
        <v>0</v>
      </c>
      <c r="L309" s="6">
        <v>0.30749999999999994</v>
      </c>
      <c r="M309" s="6">
        <v>0</v>
      </c>
      <c r="N309" s="6">
        <v>9.7486956521739145</v>
      </c>
      <c r="O309" s="6">
        <f>SUM(NonNurse[[#This Row],[Qualified Social Work Staff Hours]],NonNurse[[#This Row],[Other Social Work Staff Hours]])/NonNurse[[#This Row],[MDS Census]]</f>
        <v>0.10000892060660126</v>
      </c>
      <c r="P309" s="6">
        <v>4.8695652173913047</v>
      </c>
      <c r="Q309" s="6">
        <v>23.064673913043475</v>
      </c>
      <c r="R309" s="6">
        <f>SUM(NonNurse[[#This Row],[Qualified Activities Professional Hours]],NonNurse[[#This Row],[Other Activities Professional Hours]])/NonNurse[[#This Row],[MDS Census]]</f>
        <v>0.28656891168599463</v>
      </c>
      <c r="S309" s="6">
        <v>5.5254347826086958</v>
      </c>
      <c r="T309" s="6">
        <v>3.593260869565218</v>
      </c>
      <c r="U309" s="6">
        <v>0</v>
      </c>
      <c r="V309" s="6">
        <f>SUM(NonNurse[[#This Row],[Occupational Therapist Hours]],NonNurse[[#This Row],[OT Assistant Hours]],NonNurse[[#This Row],[OT Aide Hours]])/NonNurse[[#This Row],[MDS Census]]</f>
        <v>9.3545941123996432E-2</v>
      </c>
      <c r="W309" s="6">
        <v>4.1456521739130432</v>
      </c>
      <c r="X309" s="6">
        <v>3.9541304347826092</v>
      </c>
      <c r="Y309" s="6">
        <v>0</v>
      </c>
      <c r="Z309" s="6">
        <f>SUM(NonNurse[[#This Row],[Physical Therapist (PT) Hours]],NonNurse[[#This Row],[PT Assistant Hours]],NonNurse[[#This Row],[PT Aide Hours]])/NonNurse[[#This Row],[MDS Census]]</f>
        <v>8.3093220338983045E-2</v>
      </c>
      <c r="AA309" s="6">
        <v>0</v>
      </c>
      <c r="AB309" s="6">
        <v>0</v>
      </c>
      <c r="AC309" s="6">
        <v>0</v>
      </c>
      <c r="AD309" s="6">
        <v>0</v>
      </c>
      <c r="AE309" s="6">
        <v>0</v>
      </c>
      <c r="AF309" s="6">
        <v>0</v>
      </c>
      <c r="AG309" s="6">
        <v>0</v>
      </c>
      <c r="AH309" s="1">
        <v>235545</v>
      </c>
      <c r="AI309">
        <v>5</v>
      </c>
    </row>
    <row r="310" spans="1:35" x14ac:dyDescent="0.25">
      <c r="A310" t="s">
        <v>433</v>
      </c>
      <c r="B310" t="s">
        <v>221</v>
      </c>
      <c r="C310" t="s">
        <v>629</v>
      </c>
      <c r="D310" t="s">
        <v>474</v>
      </c>
      <c r="E310" s="6">
        <v>137.64130434782609</v>
      </c>
      <c r="F310" s="6">
        <v>10.521739130434783</v>
      </c>
      <c r="G310" s="6">
        <v>0.37771739130434784</v>
      </c>
      <c r="H310" s="6">
        <v>0.60869565217391308</v>
      </c>
      <c r="I310" s="6">
        <v>8.2608695652173907</v>
      </c>
      <c r="J310" s="6">
        <v>0</v>
      </c>
      <c r="K310" s="6">
        <v>0</v>
      </c>
      <c r="L310" s="6">
        <v>3.5115217391304356</v>
      </c>
      <c r="M310" s="6">
        <v>0</v>
      </c>
      <c r="N310" s="6">
        <v>8.1879347826086946</v>
      </c>
      <c r="O310" s="6">
        <f>SUM(NonNurse[[#This Row],[Qualified Social Work Staff Hours]],NonNurse[[#This Row],[Other Social Work Staff Hours]])/NonNurse[[#This Row],[MDS Census]]</f>
        <v>5.9487483218826492E-2</v>
      </c>
      <c r="P310" s="6">
        <v>4.6086956521739131</v>
      </c>
      <c r="Q310" s="6">
        <v>18.447173913043486</v>
      </c>
      <c r="R310" s="6">
        <f>SUM(NonNurse[[#This Row],[Qualified Activities Professional Hours]],NonNurse[[#This Row],[Other Activities Professional Hours]])/NonNurse[[#This Row],[MDS Census]]</f>
        <v>0.16750690989496964</v>
      </c>
      <c r="S310" s="6">
        <v>11.69891304347826</v>
      </c>
      <c r="T310" s="6">
        <v>21.025978260869564</v>
      </c>
      <c r="U310" s="6">
        <v>0</v>
      </c>
      <c r="V310" s="6">
        <f>SUM(NonNurse[[#This Row],[Occupational Therapist Hours]],NonNurse[[#This Row],[OT Assistant Hours]],NonNurse[[#This Row],[OT Aide Hours]])/NonNurse[[#This Row],[MDS Census]]</f>
        <v>0.23775487641159279</v>
      </c>
      <c r="W310" s="6">
        <v>20.242065217391307</v>
      </c>
      <c r="X310" s="6">
        <v>18.423804347826096</v>
      </c>
      <c r="Y310" s="6">
        <v>4.3586956521739131</v>
      </c>
      <c r="Z310" s="6">
        <f>SUM(NonNurse[[#This Row],[Physical Therapist (PT) Hours]],NonNurse[[#This Row],[PT Assistant Hours]],NonNurse[[#This Row],[PT Aide Hours]])/NonNurse[[#This Row],[MDS Census]]</f>
        <v>0.31258469556977031</v>
      </c>
      <c r="AA310" s="6">
        <v>0</v>
      </c>
      <c r="AB310" s="6">
        <v>0</v>
      </c>
      <c r="AC310" s="6">
        <v>0</v>
      </c>
      <c r="AD310" s="6">
        <v>0</v>
      </c>
      <c r="AE310" s="6">
        <v>0</v>
      </c>
      <c r="AF310" s="6">
        <v>0</v>
      </c>
      <c r="AG310" s="6">
        <v>0</v>
      </c>
      <c r="AH310" s="1">
        <v>235452</v>
      </c>
      <c r="AI310">
        <v>5</v>
      </c>
    </row>
    <row r="311" spans="1:35" x14ac:dyDescent="0.25">
      <c r="A311" t="s">
        <v>433</v>
      </c>
      <c r="B311" t="s">
        <v>337</v>
      </c>
      <c r="C311" t="s">
        <v>736</v>
      </c>
      <c r="D311" t="s">
        <v>519</v>
      </c>
      <c r="E311" s="6">
        <v>28.978260869565219</v>
      </c>
      <c r="F311" s="6">
        <v>0</v>
      </c>
      <c r="G311" s="6">
        <v>0</v>
      </c>
      <c r="H311" s="6">
        <v>0</v>
      </c>
      <c r="I311" s="6">
        <v>0.88043478260869568</v>
      </c>
      <c r="J311" s="6">
        <v>0</v>
      </c>
      <c r="K311" s="6">
        <v>0</v>
      </c>
      <c r="L311" s="6">
        <v>3.4239130434782605E-2</v>
      </c>
      <c r="M311" s="6">
        <v>0</v>
      </c>
      <c r="N311" s="6">
        <v>0</v>
      </c>
      <c r="O311" s="6">
        <f>SUM(NonNurse[[#This Row],[Qualified Social Work Staff Hours]],NonNurse[[#This Row],[Other Social Work Staff Hours]])/NonNurse[[#This Row],[MDS Census]]</f>
        <v>0</v>
      </c>
      <c r="P311" s="6">
        <v>0</v>
      </c>
      <c r="Q311" s="6">
        <v>2.9152173913043469</v>
      </c>
      <c r="R311" s="6">
        <f>SUM(NonNurse[[#This Row],[Qualified Activities Professional Hours]],NonNurse[[#This Row],[Other Activities Professional Hours]])/NonNurse[[#This Row],[MDS Census]]</f>
        <v>0.10060015003750934</v>
      </c>
      <c r="S311" s="6">
        <v>0.12130434782608696</v>
      </c>
      <c r="T311" s="6">
        <v>0.74706521739130427</v>
      </c>
      <c r="U311" s="6">
        <v>0</v>
      </c>
      <c r="V311" s="6">
        <f>SUM(NonNurse[[#This Row],[Occupational Therapist Hours]],NonNurse[[#This Row],[OT Assistant Hours]],NonNurse[[#This Row],[OT Aide Hours]])/NonNurse[[#This Row],[MDS Census]]</f>
        <v>2.9966241560390097E-2</v>
      </c>
      <c r="W311" s="6">
        <v>1.2541304347826085</v>
      </c>
      <c r="X311" s="6">
        <v>9.6956521739130427E-2</v>
      </c>
      <c r="Y311" s="6">
        <v>0</v>
      </c>
      <c r="Z311" s="6">
        <f>SUM(NonNurse[[#This Row],[Physical Therapist (PT) Hours]],NonNurse[[#This Row],[PT Assistant Hours]],NonNurse[[#This Row],[PT Aide Hours]])/NonNurse[[#This Row],[MDS Census]]</f>
        <v>4.6624156039009747E-2</v>
      </c>
      <c r="AA311" s="6">
        <v>0</v>
      </c>
      <c r="AB311" s="6">
        <v>0</v>
      </c>
      <c r="AC311" s="6">
        <v>0</v>
      </c>
      <c r="AD311" s="6">
        <v>15.030434782608696</v>
      </c>
      <c r="AE311" s="6">
        <v>0</v>
      </c>
      <c r="AF311" s="6">
        <v>0</v>
      </c>
      <c r="AG311" s="6">
        <v>0</v>
      </c>
      <c r="AH311" s="1">
        <v>235617</v>
      </c>
      <c r="AI311">
        <v>5</v>
      </c>
    </row>
    <row r="312" spans="1:35" x14ac:dyDescent="0.25">
      <c r="A312" t="s">
        <v>433</v>
      </c>
      <c r="B312" t="s">
        <v>340</v>
      </c>
      <c r="C312" t="s">
        <v>688</v>
      </c>
      <c r="D312" t="s">
        <v>464</v>
      </c>
      <c r="E312" s="6">
        <v>110.16304347826087</v>
      </c>
      <c r="F312" s="6">
        <v>5.4782608695652177</v>
      </c>
      <c r="G312" s="6">
        <v>0.16304347826086957</v>
      </c>
      <c r="H312" s="6">
        <v>0.67543478260869549</v>
      </c>
      <c r="I312" s="6">
        <v>5.1086956521739131</v>
      </c>
      <c r="J312" s="6">
        <v>0</v>
      </c>
      <c r="K312" s="6">
        <v>0</v>
      </c>
      <c r="L312" s="6">
        <v>13.271847826086962</v>
      </c>
      <c r="M312" s="6">
        <v>4.588043478260869</v>
      </c>
      <c r="N312" s="6">
        <v>9.2354347826086993</v>
      </c>
      <c r="O312" s="6">
        <f>SUM(NonNurse[[#This Row],[Qualified Social Work Staff Hours]],NonNurse[[#This Row],[Other Social Work Staff Hours]])/NonNurse[[#This Row],[MDS Census]]</f>
        <v>0.12548199309324126</v>
      </c>
      <c r="P312" s="6">
        <v>5.3043478260869561</v>
      </c>
      <c r="Q312" s="6">
        <v>26.234456521739137</v>
      </c>
      <c r="R312" s="6">
        <f>SUM(NonNurse[[#This Row],[Qualified Activities Professional Hours]],NonNurse[[#This Row],[Other Activities Professional Hours]])/NonNurse[[#This Row],[MDS Census]]</f>
        <v>0.28629205722742973</v>
      </c>
      <c r="S312" s="6">
        <v>10.094130434782612</v>
      </c>
      <c r="T312" s="6">
        <v>20.652826086956516</v>
      </c>
      <c r="U312" s="6">
        <v>0</v>
      </c>
      <c r="V312" s="6">
        <f>SUM(NonNurse[[#This Row],[Occupational Therapist Hours]],NonNurse[[#This Row],[OT Assistant Hours]],NonNurse[[#This Row],[OT Aide Hours]])/NonNurse[[#This Row],[MDS Census]]</f>
        <v>0.27910409472126291</v>
      </c>
      <c r="W312" s="6">
        <v>10.090652173913044</v>
      </c>
      <c r="X312" s="6">
        <v>22.412717391304351</v>
      </c>
      <c r="Y312" s="6">
        <v>5.1086956521739131</v>
      </c>
      <c r="Z312" s="6">
        <f>SUM(NonNurse[[#This Row],[Physical Therapist (PT) Hours]],NonNurse[[#This Row],[PT Assistant Hours]],NonNurse[[#This Row],[PT Aide Hours]])/NonNurse[[#This Row],[MDS Census]]</f>
        <v>0.34142180562407504</v>
      </c>
      <c r="AA312" s="6">
        <v>0</v>
      </c>
      <c r="AB312" s="6">
        <v>0</v>
      </c>
      <c r="AC312" s="6">
        <v>0</v>
      </c>
      <c r="AD312" s="6">
        <v>0</v>
      </c>
      <c r="AE312" s="6">
        <v>0</v>
      </c>
      <c r="AF312" s="6">
        <v>0</v>
      </c>
      <c r="AG312" s="6">
        <v>0</v>
      </c>
      <c r="AH312" s="1">
        <v>235621</v>
      </c>
      <c r="AI312">
        <v>5</v>
      </c>
    </row>
    <row r="313" spans="1:35" x14ac:dyDescent="0.25">
      <c r="A313" t="s">
        <v>433</v>
      </c>
      <c r="B313" t="s">
        <v>184</v>
      </c>
      <c r="C313" t="s">
        <v>683</v>
      </c>
      <c r="D313" t="s">
        <v>524</v>
      </c>
      <c r="E313" s="6">
        <v>139.90217391304347</v>
      </c>
      <c r="F313" s="6">
        <v>5.7391304347826084</v>
      </c>
      <c r="G313" s="6">
        <v>0.27173913043478259</v>
      </c>
      <c r="H313" s="6">
        <v>1.7960869565217392</v>
      </c>
      <c r="I313" s="6">
        <v>5.7391304347826084</v>
      </c>
      <c r="J313" s="6">
        <v>0</v>
      </c>
      <c r="K313" s="6">
        <v>0</v>
      </c>
      <c r="L313" s="6">
        <v>0</v>
      </c>
      <c r="M313" s="6">
        <v>0</v>
      </c>
      <c r="N313" s="6">
        <v>0</v>
      </c>
      <c r="O313" s="6">
        <f>SUM(NonNurse[[#This Row],[Qualified Social Work Staff Hours]],NonNurse[[#This Row],[Other Social Work Staff Hours]])/NonNurse[[#This Row],[MDS Census]]</f>
        <v>0</v>
      </c>
      <c r="P313" s="6">
        <v>10.399456521739131</v>
      </c>
      <c r="Q313" s="6">
        <v>18.6875</v>
      </c>
      <c r="R313" s="6">
        <f>SUM(NonNurse[[#This Row],[Qualified Activities Professional Hours]],NonNurse[[#This Row],[Other Activities Professional Hours]])/NonNurse[[#This Row],[MDS Census]]</f>
        <v>0.2079092533602673</v>
      </c>
      <c r="S313" s="6">
        <v>0</v>
      </c>
      <c r="T313" s="6">
        <v>0</v>
      </c>
      <c r="U313" s="6">
        <v>0</v>
      </c>
      <c r="V313" s="6">
        <f>SUM(NonNurse[[#This Row],[Occupational Therapist Hours]],NonNurse[[#This Row],[OT Assistant Hours]],NonNurse[[#This Row],[OT Aide Hours]])/NonNurse[[#This Row],[MDS Census]]</f>
        <v>0</v>
      </c>
      <c r="W313" s="6">
        <v>0</v>
      </c>
      <c r="X313" s="6">
        <v>0</v>
      </c>
      <c r="Y313" s="6">
        <v>0</v>
      </c>
      <c r="Z313" s="6">
        <f>SUM(NonNurse[[#This Row],[Physical Therapist (PT) Hours]],NonNurse[[#This Row],[PT Assistant Hours]],NonNurse[[#This Row],[PT Aide Hours]])/NonNurse[[#This Row],[MDS Census]]</f>
        <v>0</v>
      </c>
      <c r="AA313" s="6">
        <v>0</v>
      </c>
      <c r="AB313" s="6">
        <v>0</v>
      </c>
      <c r="AC313" s="6">
        <v>0</v>
      </c>
      <c r="AD313" s="6">
        <v>0</v>
      </c>
      <c r="AE313" s="6">
        <v>0</v>
      </c>
      <c r="AF313" s="6">
        <v>0</v>
      </c>
      <c r="AG313" s="6">
        <v>0.15489130434782608</v>
      </c>
      <c r="AH313" s="1">
        <v>235378</v>
      </c>
      <c r="AI313">
        <v>5</v>
      </c>
    </row>
    <row r="314" spans="1:35" x14ac:dyDescent="0.25">
      <c r="A314" t="s">
        <v>433</v>
      </c>
      <c r="B314" t="s">
        <v>136</v>
      </c>
      <c r="C314" t="s">
        <v>661</v>
      </c>
      <c r="D314" t="s">
        <v>474</v>
      </c>
      <c r="E314" s="6">
        <v>155.82608695652175</v>
      </c>
      <c r="F314" s="6">
        <v>83.433804347826069</v>
      </c>
      <c r="G314" s="6">
        <v>0.40760869565217389</v>
      </c>
      <c r="H314" s="6">
        <v>0.59956521739130431</v>
      </c>
      <c r="I314" s="6">
        <v>1.9130434782608696</v>
      </c>
      <c r="J314" s="6">
        <v>0</v>
      </c>
      <c r="K314" s="6">
        <v>0</v>
      </c>
      <c r="L314" s="6">
        <v>6.5991304347826079</v>
      </c>
      <c r="M314" s="6">
        <v>4.5760869565217392</v>
      </c>
      <c r="N314" s="6">
        <v>10.000217391304348</v>
      </c>
      <c r="O314" s="6">
        <f>SUM(NonNurse[[#This Row],[Qualified Social Work Staff Hours]],NonNurse[[#This Row],[Other Social Work Staff Hours]])/NonNurse[[#This Row],[MDS Census]]</f>
        <v>9.3542131696428568E-2</v>
      </c>
      <c r="P314" s="6">
        <v>0</v>
      </c>
      <c r="Q314" s="6">
        <v>18.234673913043476</v>
      </c>
      <c r="R314" s="6">
        <f>SUM(NonNurse[[#This Row],[Qualified Activities Professional Hours]],NonNurse[[#This Row],[Other Activities Professional Hours]])/NonNurse[[#This Row],[MDS Census]]</f>
        <v>0.11701939174107141</v>
      </c>
      <c r="S314" s="6">
        <v>10.897391304347824</v>
      </c>
      <c r="T314" s="6">
        <v>8.6198913043478278</v>
      </c>
      <c r="U314" s="6">
        <v>0</v>
      </c>
      <c r="V314" s="6">
        <f>SUM(NonNurse[[#This Row],[Occupational Therapist Hours]],NonNurse[[#This Row],[OT Assistant Hours]],NonNurse[[#This Row],[OT Aide Hours]])/NonNurse[[#This Row],[MDS Census]]</f>
        <v>0.1252504185267857</v>
      </c>
      <c r="W314" s="6">
        <v>15.404782608695655</v>
      </c>
      <c r="X314" s="6">
        <v>17.838586956521741</v>
      </c>
      <c r="Y314" s="6">
        <v>0</v>
      </c>
      <c r="Z314" s="6">
        <f>SUM(NonNurse[[#This Row],[Physical Therapist (PT) Hours]],NonNurse[[#This Row],[PT Assistant Hours]],NonNurse[[#This Row],[PT Aide Hours]])/NonNurse[[#This Row],[MDS Census]]</f>
        <v>0.21333635602678572</v>
      </c>
      <c r="AA314" s="6">
        <v>0</v>
      </c>
      <c r="AB314" s="6">
        <v>4.5217391304347823</v>
      </c>
      <c r="AC314" s="6">
        <v>0</v>
      </c>
      <c r="AD314" s="6">
        <v>0</v>
      </c>
      <c r="AE314" s="6">
        <v>3</v>
      </c>
      <c r="AF314" s="6">
        <v>0</v>
      </c>
      <c r="AG314" s="6">
        <v>0</v>
      </c>
      <c r="AH314" s="1">
        <v>235297</v>
      </c>
      <c r="AI314">
        <v>5</v>
      </c>
    </row>
    <row r="315" spans="1:35" x14ac:dyDescent="0.25">
      <c r="A315" t="s">
        <v>433</v>
      </c>
      <c r="B315" t="s">
        <v>265</v>
      </c>
      <c r="C315" t="s">
        <v>661</v>
      </c>
      <c r="D315" t="s">
        <v>474</v>
      </c>
      <c r="E315" s="6">
        <v>196.30434782608697</v>
      </c>
      <c r="F315" s="6">
        <v>88.667500000000004</v>
      </c>
      <c r="G315" s="6">
        <v>0.40760869565217389</v>
      </c>
      <c r="H315" s="6">
        <v>0.74836956521739129</v>
      </c>
      <c r="I315" s="6">
        <v>3.1847826086956523</v>
      </c>
      <c r="J315" s="6">
        <v>0</v>
      </c>
      <c r="K315" s="6">
        <v>0</v>
      </c>
      <c r="L315" s="6">
        <v>5.6257608695652177</v>
      </c>
      <c r="M315" s="6">
        <v>3.1048913043478259</v>
      </c>
      <c r="N315" s="6">
        <v>12.495217391304347</v>
      </c>
      <c r="O315" s="6">
        <f>SUM(NonNurse[[#This Row],[Qualified Social Work Staff Hours]],NonNurse[[#This Row],[Other Social Work Staff Hours]])/NonNurse[[#This Row],[MDS Census]]</f>
        <v>7.9468992248062004E-2</v>
      </c>
      <c r="P315" s="6">
        <v>5.1304347826086953</v>
      </c>
      <c r="Q315" s="6">
        <v>24.284782608695647</v>
      </c>
      <c r="R315" s="6">
        <f>SUM(NonNurse[[#This Row],[Qualified Activities Professional Hours]],NonNurse[[#This Row],[Other Activities Professional Hours]])/NonNurse[[#This Row],[MDS Census]]</f>
        <v>0.14984496124031005</v>
      </c>
      <c r="S315" s="6">
        <v>13.978260869565215</v>
      </c>
      <c r="T315" s="6">
        <v>6.1241304347826091</v>
      </c>
      <c r="U315" s="6">
        <v>0</v>
      </c>
      <c r="V315" s="6">
        <f>SUM(NonNurse[[#This Row],[Occupational Therapist Hours]],NonNurse[[#This Row],[OT Assistant Hours]],NonNurse[[#This Row],[OT Aide Hours]])/NonNurse[[#This Row],[MDS Census]]</f>
        <v>0.10240420819490587</v>
      </c>
      <c r="W315" s="6">
        <v>12.744673913043478</v>
      </c>
      <c r="X315" s="6">
        <v>12.404130434782614</v>
      </c>
      <c r="Y315" s="6">
        <v>0</v>
      </c>
      <c r="Z315" s="6">
        <f>SUM(NonNurse[[#This Row],[Physical Therapist (PT) Hours]],NonNurse[[#This Row],[PT Assistant Hours]],NonNurse[[#This Row],[PT Aide Hours]])/NonNurse[[#This Row],[MDS Census]]</f>
        <v>0.12811129568106314</v>
      </c>
      <c r="AA315" s="6">
        <v>0</v>
      </c>
      <c r="AB315" s="6">
        <v>0</v>
      </c>
      <c r="AC315" s="6">
        <v>0</v>
      </c>
      <c r="AD315" s="6">
        <v>0</v>
      </c>
      <c r="AE315" s="6">
        <v>2.2065217391304346</v>
      </c>
      <c r="AF315" s="6">
        <v>0</v>
      </c>
      <c r="AG315" s="6">
        <v>0</v>
      </c>
      <c r="AH315" s="1">
        <v>235516</v>
      </c>
      <c r="AI315">
        <v>5</v>
      </c>
    </row>
    <row r="316" spans="1:35" x14ac:dyDescent="0.25">
      <c r="A316" t="s">
        <v>433</v>
      </c>
      <c r="B316" t="s">
        <v>323</v>
      </c>
      <c r="C316" t="s">
        <v>576</v>
      </c>
      <c r="D316" t="s">
        <v>473</v>
      </c>
      <c r="E316" s="6">
        <v>69.673913043478265</v>
      </c>
      <c r="F316" s="6">
        <v>5.7391304347826084</v>
      </c>
      <c r="G316" s="6">
        <v>0</v>
      </c>
      <c r="H316" s="6">
        <v>0</v>
      </c>
      <c r="I316" s="6">
        <v>0</v>
      </c>
      <c r="J316" s="6">
        <v>0</v>
      </c>
      <c r="K316" s="6">
        <v>0</v>
      </c>
      <c r="L316" s="6">
        <v>3.705434782608696</v>
      </c>
      <c r="M316" s="6">
        <v>5.223369565217391</v>
      </c>
      <c r="N316" s="6">
        <v>0</v>
      </c>
      <c r="O316" s="6">
        <f>SUM(NonNurse[[#This Row],[Qualified Social Work Staff Hours]],NonNurse[[#This Row],[Other Social Work Staff Hours]])/NonNurse[[#This Row],[MDS Census]]</f>
        <v>7.4968798751950075E-2</v>
      </c>
      <c r="P316" s="6">
        <v>4.960217391304349</v>
      </c>
      <c r="Q316" s="6">
        <v>6.9677173913043466</v>
      </c>
      <c r="R316" s="6">
        <f>SUM(NonNurse[[#This Row],[Qualified Activities Professional Hours]],NonNurse[[#This Row],[Other Activities Professional Hours]])/NonNurse[[#This Row],[MDS Census]]</f>
        <v>0.17119656786271448</v>
      </c>
      <c r="S316" s="6">
        <v>3.0708695652173903</v>
      </c>
      <c r="T316" s="6">
        <v>10.371739130434785</v>
      </c>
      <c r="U316" s="6">
        <v>0</v>
      </c>
      <c r="V316" s="6">
        <f>SUM(NonNurse[[#This Row],[Occupational Therapist Hours]],NonNurse[[#This Row],[OT Assistant Hours]],NonNurse[[#This Row],[OT Aide Hours]])/NonNurse[[#This Row],[MDS Census]]</f>
        <v>0.19293603744149768</v>
      </c>
      <c r="W316" s="6">
        <v>1.7649999999999992</v>
      </c>
      <c r="X316" s="6">
        <v>4.4445652173913048</v>
      </c>
      <c r="Y316" s="6">
        <v>0</v>
      </c>
      <c r="Z316" s="6">
        <f>SUM(NonNurse[[#This Row],[Physical Therapist (PT) Hours]],NonNurse[[#This Row],[PT Assistant Hours]],NonNurse[[#This Row],[PT Aide Hours]])/NonNurse[[#This Row],[MDS Census]]</f>
        <v>8.9123244929797188E-2</v>
      </c>
      <c r="AA316" s="6">
        <v>0</v>
      </c>
      <c r="AB316" s="6">
        <v>0</v>
      </c>
      <c r="AC316" s="6">
        <v>0</v>
      </c>
      <c r="AD316" s="6">
        <v>0</v>
      </c>
      <c r="AE316" s="6">
        <v>0</v>
      </c>
      <c r="AF316" s="6">
        <v>0</v>
      </c>
      <c r="AG316" s="6">
        <v>0</v>
      </c>
      <c r="AH316" s="1">
        <v>235598</v>
      </c>
      <c r="AI316">
        <v>5</v>
      </c>
    </row>
    <row r="317" spans="1:35" x14ac:dyDescent="0.25">
      <c r="A317" t="s">
        <v>433</v>
      </c>
      <c r="B317" t="s">
        <v>149</v>
      </c>
      <c r="C317" t="s">
        <v>666</v>
      </c>
      <c r="D317" t="s">
        <v>492</v>
      </c>
      <c r="E317" s="6">
        <v>36.467391304347828</v>
      </c>
      <c r="F317" s="6">
        <v>4.6086956521739131</v>
      </c>
      <c r="G317" s="6">
        <v>0</v>
      </c>
      <c r="H317" s="6">
        <v>0</v>
      </c>
      <c r="I317" s="6">
        <v>0</v>
      </c>
      <c r="J317" s="6">
        <v>0</v>
      </c>
      <c r="K317" s="6">
        <v>0</v>
      </c>
      <c r="L317" s="6">
        <v>0.79336956521739121</v>
      </c>
      <c r="M317" s="6">
        <v>5.9652173913043489</v>
      </c>
      <c r="N317" s="6">
        <v>0</v>
      </c>
      <c r="O317" s="6">
        <f>SUM(NonNurse[[#This Row],[Qualified Social Work Staff Hours]],NonNurse[[#This Row],[Other Social Work Staff Hours]])/NonNurse[[#This Row],[MDS Census]]</f>
        <v>0.16357675111773476</v>
      </c>
      <c r="P317" s="6">
        <v>0</v>
      </c>
      <c r="Q317" s="6">
        <v>0.30108695652173906</v>
      </c>
      <c r="R317" s="6">
        <f>SUM(NonNurse[[#This Row],[Qualified Activities Professional Hours]],NonNurse[[#This Row],[Other Activities Professional Hours]])/NonNurse[[#This Row],[MDS Census]]</f>
        <v>8.2563338301043197E-3</v>
      </c>
      <c r="S317" s="6">
        <v>2.4211956521739131</v>
      </c>
      <c r="T317" s="6">
        <v>0</v>
      </c>
      <c r="U317" s="6">
        <v>0</v>
      </c>
      <c r="V317" s="6">
        <f>SUM(NonNurse[[#This Row],[Occupational Therapist Hours]],NonNurse[[#This Row],[OT Assistant Hours]],NonNurse[[#This Row],[OT Aide Hours]])/NonNurse[[#This Row],[MDS Census]]</f>
        <v>6.6393442622950813E-2</v>
      </c>
      <c r="W317" s="6">
        <v>0.40380434782608704</v>
      </c>
      <c r="X317" s="6">
        <v>3.2009782608695652</v>
      </c>
      <c r="Y317" s="6">
        <v>0</v>
      </c>
      <c r="Z317" s="6">
        <f>SUM(NonNurse[[#This Row],[Physical Therapist (PT) Hours]],NonNurse[[#This Row],[PT Assistant Hours]],NonNurse[[#This Row],[PT Aide Hours]])/NonNurse[[#This Row],[MDS Census]]</f>
        <v>9.8849478390462001E-2</v>
      </c>
      <c r="AA317" s="6">
        <v>0</v>
      </c>
      <c r="AB317" s="6">
        <v>0</v>
      </c>
      <c r="AC317" s="6">
        <v>0</v>
      </c>
      <c r="AD317" s="6">
        <v>13.173913043478263</v>
      </c>
      <c r="AE317" s="6">
        <v>0</v>
      </c>
      <c r="AF317" s="6">
        <v>0</v>
      </c>
      <c r="AG317" s="6">
        <v>0</v>
      </c>
      <c r="AH317" s="1">
        <v>235324</v>
      </c>
      <c r="AI317">
        <v>5</v>
      </c>
    </row>
    <row r="318" spans="1:35" x14ac:dyDescent="0.25">
      <c r="A318" t="s">
        <v>433</v>
      </c>
      <c r="B318" t="s">
        <v>281</v>
      </c>
      <c r="C318" t="s">
        <v>675</v>
      </c>
      <c r="D318" t="s">
        <v>482</v>
      </c>
      <c r="E318" s="6">
        <v>24.586956521739129</v>
      </c>
      <c r="F318" s="6">
        <v>4.4032608695652167</v>
      </c>
      <c r="G318" s="6">
        <v>0.84782608695652173</v>
      </c>
      <c r="H318" s="6">
        <v>0</v>
      </c>
      <c r="I318" s="6">
        <v>6.1195652173913047</v>
      </c>
      <c r="J318" s="6">
        <v>0</v>
      </c>
      <c r="K318" s="6">
        <v>1.9021739130434783</v>
      </c>
      <c r="L318" s="6">
        <v>1.1596739130434783</v>
      </c>
      <c r="M318" s="6">
        <v>5.4782608695652177</v>
      </c>
      <c r="N318" s="6">
        <v>0</v>
      </c>
      <c r="O318" s="6">
        <f>SUM(NonNurse[[#This Row],[Qualified Social Work Staff Hours]],NonNurse[[#This Row],[Other Social Work Staff Hours]])/NonNurse[[#This Row],[MDS Census]]</f>
        <v>0.22281167108753319</v>
      </c>
      <c r="P318" s="6">
        <v>5.1385869565217392</v>
      </c>
      <c r="Q318" s="6">
        <v>0</v>
      </c>
      <c r="R318" s="6">
        <f>SUM(NonNurse[[#This Row],[Qualified Activities Professional Hours]],NonNurse[[#This Row],[Other Activities Professional Hours]])/NonNurse[[#This Row],[MDS Census]]</f>
        <v>0.20899646330680816</v>
      </c>
      <c r="S318" s="6">
        <v>3.6825000000000014</v>
      </c>
      <c r="T318" s="6">
        <v>0</v>
      </c>
      <c r="U318" s="6">
        <v>0</v>
      </c>
      <c r="V318" s="6">
        <f>SUM(NonNurse[[#This Row],[Occupational Therapist Hours]],NonNurse[[#This Row],[OT Assistant Hours]],NonNurse[[#This Row],[OT Aide Hours]])/NonNurse[[#This Row],[MDS Census]]</f>
        <v>0.14977453580901864</v>
      </c>
      <c r="W318" s="6">
        <v>6.4842391304347817</v>
      </c>
      <c r="X318" s="6">
        <v>0</v>
      </c>
      <c r="Y318" s="6">
        <v>0</v>
      </c>
      <c r="Z318" s="6">
        <f>SUM(NonNurse[[#This Row],[Physical Therapist (PT) Hours]],NonNurse[[#This Row],[PT Assistant Hours]],NonNurse[[#This Row],[PT Aide Hours]])/NonNurse[[#This Row],[MDS Census]]</f>
        <v>0.26372679045092834</v>
      </c>
      <c r="AA318" s="6">
        <v>0</v>
      </c>
      <c r="AB318" s="6">
        <v>0</v>
      </c>
      <c r="AC318" s="6">
        <v>0</v>
      </c>
      <c r="AD318" s="6">
        <v>0</v>
      </c>
      <c r="AE318" s="6">
        <v>0</v>
      </c>
      <c r="AF318" s="6">
        <v>0</v>
      </c>
      <c r="AG318" s="6">
        <v>0</v>
      </c>
      <c r="AH318" s="1">
        <v>235535</v>
      </c>
      <c r="AI318">
        <v>5</v>
      </c>
    </row>
    <row r="319" spans="1:35" x14ac:dyDescent="0.25">
      <c r="A319" t="s">
        <v>433</v>
      </c>
      <c r="B319" t="s">
        <v>373</v>
      </c>
      <c r="C319" t="s">
        <v>629</v>
      </c>
      <c r="D319" t="s">
        <v>474</v>
      </c>
      <c r="E319" s="6">
        <v>142.20652173913044</v>
      </c>
      <c r="F319" s="6">
        <v>5.3913043478260869</v>
      </c>
      <c r="G319" s="6">
        <v>0.13043478260869565</v>
      </c>
      <c r="H319" s="6">
        <v>0.4891304347826087</v>
      </c>
      <c r="I319" s="6">
        <v>17.782608695652176</v>
      </c>
      <c r="J319" s="6">
        <v>0</v>
      </c>
      <c r="K319" s="6">
        <v>0</v>
      </c>
      <c r="L319" s="6">
        <v>6.0815217391304364</v>
      </c>
      <c r="M319" s="6">
        <v>16.043804347826086</v>
      </c>
      <c r="N319" s="6">
        <v>0</v>
      </c>
      <c r="O319" s="6">
        <f>SUM(NonNurse[[#This Row],[Qualified Social Work Staff Hours]],NonNurse[[#This Row],[Other Social Work Staff Hours]])/NonNurse[[#This Row],[MDS Census]]</f>
        <v>0.11282045402430635</v>
      </c>
      <c r="P319" s="6">
        <v>6.7578260869565208</v>
      </c>
      <c r="Q319" s="6">
        <v>3.4747826086956524</v>
      </c>
      <c r="R319" s="6">
        <f>SUM(NonNurse[[#This Row],[Qualified Activities Professional Hours]],NonNurse[[#This Row],[Other Activities Professional Hours]])/NonNurse[[#This Row],[MDS Census]]</f>
        <v>7.1955973400596188E-2</v>
      </c>
      <c r="S319" s="6">
        <v>4.8689130434782601</v>
      </c>
      <c r="T319" s="6">
        <v>10.553260869565216</v>
      </c>
      <c r="U319" s="6">
        <v>0</v>
      </c>
      <c r="V319" s="6">
        <f>SUM(NonNurse[[#This Row],[Occupational Therapist Hours]],NonNurse[[#This Row],[OT Assistant Hours]],NonNurse[[#This Row],[OT Aide Hours]])/NonNurse[[#This Row],[MDS Census]]</f>
        <v>0.10844913246197353</v>
      </c>
      <c r="W319" s="6">
        <v>5.5356521739130429</v>
      </c>
      <c r="X319" s="6">
        <v>15.232934782608689</v>
      </c>
      <c r="Y319" s="6">
        <v>0</v>
      </c>
      <c r="Z319" s="6">
        <f>SUM(NonNurse[[#This Row],[Physical Therapist (PT) Hours]],NonNurse[[#This Row],[PT Assistant Hours]],NonNurse[[#This Row],[PT Aide Hours]])/NonNurse[[#This Row],[MDS Census]]</f>
        <v>0.1460452495604983</v>
      </c>
      <c r="AA319" s="6">
        <v>0</v>
      </c>
      <c r="AB319" s="6">
        <v>0</v>
      </c>
      <c r="AC319" s="6">
        <v>0</v>
      </c>
      <c r="AD319" s="6">
        <v>0</v>
      </c>
      <c r="AE319" s="6">
        <v>101.78260869565217</v>
      </c>
      <c r="AF319" s="6">
        <v>0</v>
      </c>
      <c r="AG319" s="6">
        <v>0</v>
      </c>
      <c r="AH319" s="1">
        <v>235659</v>
      </c>
      <c r="AI319">
        <v>5</v>
      </c>
    </row>
    <row r="320" spans="1:35" x14ac:dyDescent="0.25">
      <c r="A320" t="s">
        <v>433</v>
      </c>
      <c r="B320" t="s">
        <v>237</v>
      </c>
      <c r="C320" t="s">
        <v>629</v>
      </c>
      <c r="D320" t="s">
        <v>474</v>
      </c>
      <c r="E320" s="6">
        <v>119.21739130434783</v>
      </c>
      <c r="F320" s="6">
        <v>5.3913043478260869</v>
      </c>
      <c r="G320" s="6">
        <v>0.44021739130434784</v>
      </c>
      <c r="H320" s="6">
        <v>0.47826086956521741</v>
      </c>
      <c r="I320" s="6">
        <v>11.630434782608695</v>
      </c>
      <c r="J320" s="6">
        <v>0</v>
      </c>
      <c r="K320" s="6">
        <v>0</v>
      </c>
      <c r="L320" s="6">
        <v>5.1273913043478254</v>
      </c>
      <c r="M320" s="6">
        <v>11.424565217391308</v>
      </c>
      <c r="N320" s="6">
        <v>0</v>
      </c>
      <c r="O320" s="6">
        <f>SUM(NonNurse[[#This Row],[Qualified Social Work Staff Hours]],NonNurse[[#This Row],[Other Social Work Staff Hours]])/NonNurse[[#This Row],[MDS Census]]</f>
        <v>9.5829686360320965E-2</v>
      </c>
      <c r="P320" s="6">
        <v>4.7438043478260861</v>
      </c>
      <c r="Q320" s="6">
        <v>27.633369565217397</v>
      </c>
      <c r="R320" s="6">
        <f>SUM(NonNurse[[#This Row],[Qualified Activities Professional Hours]],NonNurse[[#This Row],[Other Activities Professional Hours]])/NonNurse[[#This Row],[MDS Census]]</f>
        <v>0.27158096280087535</v>
      </c>
      <c r="S320" s="6">
        <v>5.4004347826086958</v>
      </c>
      <c r="T320" s="6">
        <v>7.7726086956521732</v>
      </c>
      <c r="U320" s="6">
        <v>0</v>
      </c>
      <c r="V320" s="6">
        <f>SUM(NonNurse[[#This Row],[Occupational Therapist Hours]],NonNurse[[#This Row],[OT Assistant Hours]],NonNurse[[#This Row],[OT Aide Hours]])/NonNurse[[#This Row],[MDS Census]]</f>
        <v>0.11049598832968635</v>
      </c>
      <c r="W320" s="6">
        <v>3.3913043478260883</v>
      </c>
      <c r="X320" s="6">
        <v>14.12358695652174</v>
      </c>
      <c r="Y320" s="6">
        <v>0</v>
      </c>
      <c r="Z320" s="6">
        <f>SUM(NonNurse[[#This Row],[Physical Therapist (PT) Hours]],NonNurse[[#This Row],[PT Assistant Hours]],NonNurse[[#This Row],[PT Aide Hours]])/NonNurse[[#This Row],[MDS Census]]</f>
        <v>0.14691557257476295</v>
      </c>
      <c r="AA320" s="6">
        <v>0</v>
      </c>
      <c r="AB320" s="6">
        <v>0</v>
      </c>
      <c r="AC320" s="6">
        <v>0</v>
      </c>
      <c r="AD320" s="6">
        <v>0</v>
      </c>
      <c r="AE320" s="6">
        <v>0</v>
      </c>
      <c r="AF320" s="6">
        <v>0</v>
      </c>
      <c r="AG320" s="6">
        <v>6.7934782608695649E-2</v>
      </c>
      <c r="AH320" s="1">
        <v>235476</v>
      </c>
      <c r="AI320">
        <v>5</v>
      </c>
    </row>
    <row r="321" spans="1:35" x14ac:dyDescent="0.25">
      <c r="A321" t="s">
        <v>433</v>
      </c>
      <c r="B321" t="s">
        <v>290</v>
      </c>
      <c r="C321" t="s">
        <v>588</v>
      </c>
      <c r="D321" t="s">
        <v>485</v>
      </c>
      <c r="E321" s="6">
        <v>36.630434782608695</v>
      </c>
      <c r="F321" s="6">
        <v>5.4782608695652177</v>
      </c>
      <c r="G321" s="6">
        <v>0.1983695652173913</v>
      </c>
      <c r="H321" s="6">
        <v>0</v>
      </c>
      <c r="I321" s="6">
        <v>6.8152173913043477</v>
      </c>
      <c r="J321" s="6">
        <v>0</v>
      </c>
      <c r="K321" s="6">
        <v>0</v>
      </c>
      <c r="L321" s="6">
        <v>1.097826086956522</v>
      </c>
      <c r="M321" s="6">
        <v>5.3043478260869561</v>
      </c>
      <c r="N321" s="6">
        <v>0</v>
      </c>
      <c r="O321" s="6">
        <f>SUM(NonNurse[[#This Row],[Qualified Social Work Staff Hours]],NonNurse[[#This Row],[Other Social Work Staff Hours]])/NonNurse[[#This Row],[MDS Census]]</f>
        <v>0.14480712166172105</v>
      </c>
      <c r="P321" s="6">
        <v>2.6086956521739131</v>
      </c>
      <c r="Q321" s="6">
        <v>3.5081521739130435</v>
      </c>
      <c r="R321" s="6">
        <f>SUM(NonNurse[[#This Row],[Qualified Activities Professional Hours]],NonNurse[[#This Row],[Other Activities Professional Hours]])/NonNurse[[#This Row],[MDS Census]]</f>
        <v>0.16698813056379824</v>
      </c>
      <c r="S321" s="6">
        <v>6.3564130434782609</v>
      </c>
      <c r="T321" s="6">
        <v>0</v>
      </c>
      <c r="U321" s="6">
        <v>0</v>
      </c>
      <c r="V321" s="6">
        <f>SUM(NonNurse[[#This Row],[Occupational Therapist Hours]],NonNurse[[#This Row],[OT Assistant Hours]],NonNurse[[#This Row],[OT Aide Hours]])/NonNurse[[#This Row],[MDS Census]]</f>
        <v>0.17352818991097924</v>
      </c>
      <c r="W321" s="6">
        <v>9.5803260869565197</v>
      </c>
      <c r="X321" s="6">
        <v>0</v>
      </c>
      <c r="Y321" s="6">
        <v>0</v>
      </c>
      <c r="Z321" s="6">
        <f>SUM(NonNurse[[#This Row],[Physical Therapist (PT) Hours]],NonNurse[[#This Row],[PT Assistant Hours]],NonNurse[[#This Row],[PT Aide Hours]])/NonNurse[[#This Row],[MDS Census]]</f>
        <v>0.26154005934718094</v>
      </c>
      <c r="AA321" s="6">
        <v>0</v>
      </c>
      <c r="AB321" s="6">
        <v>0</v>
      </c>
      <c r="AC321" s="6">
        <v>0</v>
      </c>
      <c r="AD321" s="6">
        <v>0</v>
      </c>
      <c r="AE321" s="6">
        <v>0</v>
      </c>
      <c r="AF321" s="6">
        <v>0</v>
      </c>
      <c r="AG321" s="6">
        <v>0</v>
      </c>
      <c r="AH321" s="1">
        <v>235549</v>
      </c>
      <c r="AI321">
        <v>5</v>
      </c>
    </row>
    <row r="322" spans="1:35" x14ac:dyDescent="0.25">
      <c r="A322" t="s">
        <v>433</v>
      </c>
      <c r="B322" t="s">
        <v>317</v>
      </c>
      <c r="C322" t="s">
        <v>728</v>
      </c>
      <c r="D322" t="s">
        <v>510</v>
      </c>
      <c r="E322" s="6">
        <v>37.913043478260867</v>
      </c>
      <c r="F322" s="6">
        <v>5.7065217391304346</v>
      </c>
      <c r="G322" s="6">
        <v>8.478260869565217E-2</v>
      </c>
      <c r="H322" s="6">
        <v>0.13826086956521735</v>
      </c>
      <c r="I322" s="6">
        <v>8.6956521739130432E-2</v>
      </c>
      <c r="J322" s="6">
        <v>0</v>
      </c>
      <c r="K322" s="6">
        <v>0</v>
      </c>
      <c r="L322" s="6">
        <v>0</v>
      </c>
      <c r="M322" s="6">
        <v>0</v>
      </c>
      <c r="N322" s="6">
        <v>3.8347826086956522</v>
      </c>
      <c r="O322" s="6">
        <f>SUM(NonNurse[[#This Row],[Qualified Social Work Staff Hours]],NonNurse[[#This Row],[Other Social Work Staff Hours]])/NonNurse[[#This Row],[MDS Census]]</f>
        <v>0.1011467889908257</v>
      </c>
      <c r="P322" s="6">
        <v>4.5663043478260876</v>
      </c>
      <c r="Q322" s="6">
        <v>5.9489130434782602</v>
      </c>
      <c r="R322" s="6">
        <f>SUM(NonNurse[[#This Row],[Qualified Activities Professional Hours]],NonNurse[[#This Row],[Other Activities Professional Hours]])/NonNurse[[#This Row],[MDS Census]]</f>
        <v>0.27735091743119267</v>
      </c>
      <c r="S322" s="6">
        <v>0.43934782608695655</v>
      </c>
      <c r="T322" s="6">
        <v>0.13717391304347826</v>
      </c>
      <c r="U322" s="6">
        <v>0</v>
      </c>
      <c r="V322" s="6">
        <f>SUM(NonNurse[[#This Row],[Occupational Therapist Hours]],NonNurse[[#This Row],[OT Assistant Hours]],NonNurse[[#This Row],[OT Aide Hours]])/NonNurse[[#This Row],[MDS Census]]</f>
        <v>1.5206422018348625E-2</v>
      </c>
      <c r="W322" s="6">
        <v>0.80413043478260859</v>
      </c>
      <c r="X322" s="6">
        <v>0.40782608695652178</v>
      </c>
      <c r="Y322" s="6">
        <v>0</v>
      </c>
      <c r="Z322" s="6">
        <f>SUM(NonNurse[[#This Row],[Physical Therapist (PT) Hours]],NonNurse[[#This Row],[PT Assistant Hours]],NonNurse[[#This Row],[PT Aide Hours]])/NonNurse[[#This Row],[MDS Census]]</f>
        <v>3.1966743119266054E-2</v>
      </c>
      <c r="AA322" s="6">
        <v>0</v>
      </c>
      <c r="AB322" s="6">
        <v>0</v>
      </c>
      <c r="AC322" s="6">
        <v>0</v>
      </c>
      <c r="AD322" s="6">
        <v>0</v>
      </c>
      <c r="AE322" s="6">
        <v>0</v>
      </c>
      <c r="AF322" s="6">
        <v>0</v>
      </c>
      <c r="AG322" s="6">
        <v>0</v>
      </c>
      <c r="AH322" s="1">
        <v>235591</v>
      </c>
      <c r="AI322">
        <v>5</v>
      </c>
    </row>
    <row r="323" spans="1:35" x14ac:dyDescent="0.25">
      <c r="A323" t="s">
        <v>433</v>
      </c>
      <c r="B323" t="s">
        <v>342</v>
      </c>
      <c r="C323" t="s">
        <v>733</v>
      </c>
      <c r="D323" t="s">
        <v>473</v>
      </c>
      <c r="E323" s="6">
        <v>63.902173913043477</v>
      </c>
      <c r="F323" s="6">
        <v>5.4782608695652177</v>
      </c>
      <c r="G323" s="6">
        <v>0.32608695652173914</v>
      </c>
      <c r="H323" s="6">
        <v>0.30467391304347835</v>
      </c>
      <c r="I323" s="6">
        <v>0</v>
      </c>
      <c r="J323" s="6">
        <v>0</v>
      </c>
      <c r="K323" s="6">
        <v>0</v>
      </c>
      <c r="L323" s="6">
        <v>9.4347826086956521E-2</v>
      </c>
      <c r="M323" s="6">
        <v>5.6521739130434785</v>
      </c>
      <c r="N323" s="6">
        <v>0</v>
      </c>
      <c r="O323" s="6">
        <f>SUM(NonNurse[[#This Row],[Qualified Social Work Staff Hours]],NonNurse[[#This Row],[Other Social Work Staff Hours]])/NonNurse[[#This Row],[MDS Census]]</f>
        <v>8.8450416737540408E-2</v>
      </c>
      <c r="P323" s="6">
        <v>2.4602173913043477</v>
      </c>
      <c r="Q323" s="6">
        <v>13.038043478260862</v>
      </c>
      <c r="R323" s="6">
        <f>SUM(NonNurse[[#This Row],[Qualified Activities Professional Hours]],NonNurse[[#This Row],[Other Activities Professional Hours]])/NonNurse[[#This Row],[MDS Census]]</f>
        <v>0.24253104269433565</v>
      </c>
      <c r="S323" s="6">
        <v>0.25423913043478263</v>
      </c>
      <c r="T323" s="6">
        <v>1.9748913043478258</v>
      </c>
      <c r="U323" s="6">
        <v>0</v>
      </c>
      <c r="V323" s="6">
        <f>SUM(NonNurse[[#This Row],[Occupational Therapist Hours]],NonNurse[[#This Row],[OT Assistant Hours]],NonNurse[[#This Row],[OT Aide Hours]])/NonNurse[[#This Row],[MDS Census]]</f>
        <v>3.4883483585643818E-2</v>
      </c>
      <c r="W323" s="6">
        <v>4.8143478260869568</v>
      </c>
      <c r="X323" s="6">
        <v>3.1242391304347827</v>
      </c>
      <c r="Y323" s="6">
        <v>3.9565217391304346</v>
      </c>
      <c r="Z323" s="6">
        <f>SUM(NonNurse[[#This Row],[Physical Therapist (PT) Hours]],NonNurse[[#This Row],[PT Assistant Hours]],NonNurse[[#This Row],[PT Aide Hours]])/NonNurse[[#This Row],[MDS Census]]</f>
        <v>0.18614560299370639</v>
      </c>
      <c r="AA323" s="6">
        <v>0</v>
      </c>
      <c r="AB323" s="6">
        <v>0</v>
      </c>
      <c r="AC323" s="6">
        <v>0</v>
      </c>
      <c r="AD323" s="6">
        <v>0</v>
      </c>
      <c r="AE323" s="6">
        <v>0</v>
      </c>
      <c r="AF323" s="6">
        <v>0</v>
      </c>
      <c r="AG323" s="6">
        <v>0</v>
      </c>
      <c r="AH323" s="1">
        <v>235623</v>
      </c>
      <c r="AI323">
        <v>5</v>
      </c>
    </row>
    <row r="324" spans="1:35" x14ac:dyDescent="0.25">
      <c r="A324" t="s">
        <v>433</v>
      </c>
      <c r="B324" t="s">
        <v>56</v>
      </c>
      <c r="C324" t="s">
        <v>608</v>
      </c>
      <c r="D324" t="s">
        <v>506</v>
      </c>
      <c r="E324" s="6">
        <v>53.728260869565219</v>
      </c>
      <c r="F324" s="6">
        <v>5.2173913043478262</v>
      </c>
      <c r="G324" s="6">
        <v>0.17532608695652172</v>
      </c>
      <c r="H324" s="6">
        <v>0.31793478260869568</v>
      </c>
      <c r="I324" s="6">
        <v>7.7717391304347823</v>
      </c>
      <c r="J324" s="6">
        <v>0</v>
      </c>
      <c r="K324" s="6">
        <v>0.23</v>
      </c>
      <c r="L324" s="6">
        <v>0.95597826086956506</v>
      </c>
      <c r="M324" s="6">
        <v>1.1304347826086956</v>
      </c>
      <c r="N324" s="6">
        <v>1.4782608695652173</v>
      </c>
      <c r="O324" s="6">
        <f>SUM(NonNurse[[#This Row],[Qualified Social Work Staff Hours]],NonNurse[[#This Row],[Other Social Work Staff Hours]])/NonNurse[[#This Row],[MDS Census]]</f>
        <v>4.8553510014161437E-2</v>
      </c>
      <c r="P324" s="6">
        <v>5.0434782608695654</v>
      </c>
      <c r="Q324" s="6">
        <v>11.763586956521738</v>
      </c>
      <c r="R324" s="6">
        <f>SUM(NonNurse[[#This Row],[Qualified Activities Professional Hours]],NonNurse[[#This Row],[Other Activities Professional Hours]])/NonNurse[[#This Row],[MDS Census]]</f>
        <v>0.31281610358082135</v>
      </c>
      <c r="S324" s="6">
        <v>7.2990217391304348</v>
      </c>
      <c r="T324" s="6">
        <v>0.5344565217391305</v>
      </c>
      <c r="U324" s="6">
        <v>0</v>
      </c>
      <c r="V324" s="6">
        <f>SUM(NonNurse[[#This Row],[Occupational Therapist Hours]],NonNurse[[#This Row],[OT Assistant Hours]],NonNurse[[#This Row],[OT Aide Hours]])/NonNurse[[#This Row],[MDS Census]]</f>
        <v>0.14579809832085777</v>
      </c>
      <c r="W324" s="6">
        <v>3.7342391304347808</v>
      </c>
      <c r="X324" s="6">
        <v>4.3189130434782603</v>
      </c>
      <c r="Y324" s="6">
        <v>0</v>
      </c>
      <c r="Z324" s="6">
        <f>SUM(NonNurse[[#This Row],[Physical Therapist (PT) Hours]],NonNurse[[#This Row],[PT Assistant Hours]],NonNurse[[#This Row],[PT Aide Hours]])/NonNurse[[#This Row],[MDS Census]]</f>
        <v>0.14988670847663357</v>
      </c>
      <c r="AA324" s="6">
        <v>0</v>
      </c>
      <c r="AB324" s="6">
        <v>0</v>
      </c>
      <c r="AC324" s="6">
        <v>0</v>
      </c>
      <c r="AD324" s="6">
        <v>0</v>
      </c>
      <c r="AE324" s="6">
        <v>0</v>
      </c>
      <c r="AF324" s="6">
        <v>0</v>
      </c>
      <c r="AG324" s="6">
        <v>0</v>
      </c>
      <c r="AH324" s="1">
        <v>235113</v>
      </c>
      <c r="AI324">
        <v>5</v>
      </c>
    </row>
    <row r="325" spans="1:35" x14ac:dyDescent="0.25">
      <c r="A325" t="s">
        <v>433</v>
      </c>
      <c r="B325" t="s">
        <v>53</v>
      </c>
      <c r="C325" t="s">
        <v>619</v>
      </c>
      <c r="D325" t="s">
        <v>515</v>
      </c>
      <c r="E325" s="6">
        <v>76.25352112676056</v>
      </c>
      <c r="F325" s="6">
        <v>4.957746478873239</v>
      </c>
      <c r="G325" s="6">
        <v>1.795774647887324</v>
      </c>
      <c r="H325" s="6">
        <v>0.36718309859154924</v>
      </c>
      <c r="I325" s="6">
        <v>0.676056338028169</v>
      </c>
      <c r="J325" s="6">
        <v>0</v>
      </c>
      <c r="K325" s="6">
        <v>0</v>
      </c>
      <c r="L325" s="6">
        <v>0.64985915492957769</v>
      </c>
      <c r="M325" s="6">
        <v>10.140845070422536</v>
      </c>
      <c r="N325" s="6">
        <v>0</v>
      </c>
      <c r="O325" s="6">
        <f>SUM(NonNurse[[#This Row],[Qualified Social Work Staff Hours]],NonNurse[[#This Row],[Other Social Work Staff Hours]])/NonNurse[[#This Row],[MDS Census]]</f>
        <v>0.13298854820834874</v>
      </c>
      <c r="P325" s="6">
        <v>0</v>
      </c>
      <c r="Q325" s="6">
        <v>21.650000000000002</v>
      </c>
      <c r="R325" s="6">
        <f>SUM(NonNurse[[#This Row],[Qualified Activities Professional Hours]],NonNurse[[#This Row],[Other Activities Professional Hours]])/NonNurse[[#This Row],[MDS Census]]</f>
        <v>0.28392131510897678</v>
      </c>
      <c r="S325" s="6">
        <v>10.935070422535214</v>
      </c>
      <c r="T325" s="6">
        <v>4.0769014084507074</v>
      </c>
      <c r="U325" s="6">
        <v>0</v>
      </c>
      <c r="V325" s="6">
        <f>SUM(NonNurse[[#This Row],[Occupational Therapist Hours]],NonNurse[[#This Row],[OT Assistant Hours]],NonNurse[[#This Row],[OT Aide Hours]])/NonNurse[[#This Row],[MDS Census]]</f>
        <v>0.1968692279275952</v>
      </c>
      <c r="W325" s="6">
        <v>5.6285915492957752</v>
      </c>
      <c r="X325" s="6">
        <v>5.6591549295774639</v>
      </c>
      <c r="Y325" s="6">
        <v>3.6338028169014085</v>
      </c>
      <c r="Z325" s="6">
        <f>SUM(NonNurse[[#This Row],[Physical Therapist (PT) Hours]],NonNurse[[#This Row],[PT Assistant Hours]],NonNurse[[#This Row],[PT Aide Hours]])/NonNurse[[#This Row],[MDS Census]]</f>
        <v>0.19568341337273734</v>
      </c>
      <c r="AA325" s="6">
        <v>0</v>
      </c>
      <c r="AB325" s="6">
        <v>5.183098591549296</v>
      </c>
      <c r="AC325" s="6">
        <v>0</v>
      </c>
      <c r="AD325" s="6">
        <v>0</v>
      </c>
      <c r="AE325" s="6">
        <v>0</v>
      </c>
      <c r="AF325" s="6">
        <v>0</v>
      </c>
      <c r="AG325" s="6">
        <v>0</v>
      </c>
      <c r="AH325" s="1">
        <v>235094</v>
      </c>
      <c r="AI325">
        <v>5</v>
      </c>
    </row>
    <row r="326" spans="1:35" x14ac:dyDescent="0.25">
      <c r="A326" t="s">
        <v>433</v>
      </c>
      <c r="B326" t="s">
        <v>222</v>
      </c>
      <c r="C326" t="s">
        <v>699</v>
      </c>
      <c r="D326" t="s">
        <v>519</v>
      </c>
      <c r="E326" s="6">
        <v>102.40217391304348</v>
      </c>
      <c r="F326" s="6">
        <v>4.5217391304347823</v>
      </c>
      <c r="G326" s="6">
        <v>0</v>
      </c>
      <c r="H326" s="6">
        <v>0.73597826086956519</v>
      </c>
      <c r="I326" s="6">
        <v>0</v>
      </c>
      <c r="J326" s="6">
        <v>0</v>
      </c>
      <c r="K326" s="6">
        <v>0</v>
      </c>
      <c r="L326" s="6">
        <v>3.7748913043478267</v>
      </c>
      <c r="M326" s="6">
        <v>13.809782608695654</v>
      </c>
      <c r="N326" s="6">
        <v>0</v>
      </c>
      <c r="O326" s="6">
        <f>SUM(NonNurse[[#This Row],[Qualified Social Work Staff Hours]],NonNurse[[#This Row],[Other Social Work Staff Hours]])/NonNurse[[#This Row],[MDS Census]]</f>
        <v>0.1348582952977391</v>
      </c>
      <c r="P326" s="6">
        <v>7.5319565217391302</v>
      </c>
      <c r="Q326" s="6">
        <v>5.7106521739130462</v>
      </c>
      <c r="R326" s="6">
        <f>SUM(NonNurse[[#This Row],[Qualified Activities Professional Hours]],NonNurse[[#This Row],[Other Activities Professional Hours]])/NonNurse[[#This Row],[MDS Census]]</f>
        <v>0.12931960513745888</v>
      </c>
      <c r="S326" s="6">
        <v>16.857173913043479</v>
      </c>
      <c r="T326" s="6">
        <v>11.426413043478263</v>
      </c>
      <c r="U326" s="6">
        <v>0</v>
      </c>
      <c r="V326" s="6">
        <f>SUM(NonNurse[[#This Row],[Occupational Therapist Hours]],NonNurse[[#This Row],[OT Assistant Hours]],NonNurse[[#This Row],[OT Aide Hours]])/NonNurse[[#This Row],[MDS Census]]</f>
        <v>0.27620104022927505</v>
      </c>
      <c r="W326" s="6">
        <v>11.509130434782605</v>
      </c>
      <c r="X326" s="6">
        <v>13.736413043478258</v>
      </c>
      <c r="Y326" s="6">
        <v>3.5108695652173911</v>
      </c>
      <c r="Z326" s="6">
        <f>SUM(NonNurse[[#This Row],[Physical Therapist (PT) Hours]],NonNurse[[#This Row],[PT Assistant Hours]],NonNurse[[#This Row],[PT Aide Hours]])/NonNurse[[#This Row],[MDS Census]]</f>
        <v>0.28081838446024832</v>
      </c>
      <c r="AA326" s="6">
        <v>0</v>
      </c>
      <c r="AB326" s="6">
        <v>0</v>
      </c>
      <c r="AC326" s="6">
        <v>0</v>
      </c>
      <c r="AD326" s="6">
        <v>0</v>
      </c>
      <c r="AE326" s="6">
        <v>0</v>
      </c>
      <c r="AF326" s="6">
        <v>0</v>
      </c>
      <c r="AG326" s="6">
        <v>0</v>
      </c>
      <c r="AH326" s="1">
        <v>235453</v>
      </c>
      <c r="AI326">
        <v>5</v>
      </c>
    </row>
    <row r="327" spans="1:35" x14ac:dyDescent="0.25">
      <c r="A327" t="s">
        <v>433</v>
      </c>
      <c r="B327" t="s">
        <v>139</v>
      </c>
      <c r="C327" t="s">
        <v>588</v>
      </c>
      <c r="D327" t="s">
        <v>485</v>
      </c>
      <c r="E327" s="6">
        <v>67.576086956521735</v>
      </c>
      <c r="F327" s="6">
        <v>5.3043478260869561</v>
      </c>
      <c r="G327" s="6">
        <v>0</v>
      </c>
      <c r="H327" s="6">
        <v>0.48478260869565226</v>
      </c>
      <c r="I327" s="6">
        <v>3.8260869565217392</v>
      </c>
      <c r="J327" s="6">
        <v>0</v>
      </c>
      <c r="K327" s="6">
        <v>0</v>
      </c>
      <c r="L327" s="6">
        <v>6.0804347826086955</v>
      </c>
      <c r="M327" s="6">
        <v>8.695652173913043</v>
      </c>
      <c r="N327" s="6">
        <v>4.6086956521739131</v>
      </c>
      <c r="O327" s="6">
        <f>SUM(NonNurse[[#This Row],[Qualified Social Work Staff Hours]],NonNurse[[#This Row],[Other Social Work Staff Hours]])/NonNurse[[#This Row],[MDS Census]]</f>
        <v>0.19687952388611873</v>
      </c>
      <c r="P327" s="6">
        <v>5.0869565217391308</v>
      </c>
      <c r="Q327" s="6">
        <v>8.7345652173913049</v>
      </c>
      <c r="R327" s="6">
        <f>SUM(NonNurse[[#This Row],[Qualified Activities Professional Hours]],NonNurse[[#This Row],[Other Activities Professional Hours]])/NonNurse[[#This Row],[MDS Census]]</f>
        <v>0.20453273282933893</v>
      </c>
      <c r="S327" s="6">
        <v>4.8141304347826086</v>
      </c>
      <c r="T327" s="6">
        <v>4.6369565217391306</v>
      </c>
      <c r="U327" s="6">
        <v>0</v>
      </c>
      <c r="V327" s="6">
        <f>SUM(NonNurse[[#This Row],[Occupational Therapist Hours]],NonNurse[[#This Row],[OT Assistant Hours]],NonNurse[[#This Row],[OT Aide Hours]])/NonNurse[[#This Row],[MDS Census]]</f>
        <v>0.1398584526298858</v>
      </c>
      <c r="W327" s="6">
        <v>3.1460869565217395</v>
      </c>
      <c r="X327" s="6">
        <v>7.4667391304347817</v>
      </c>
      <c r="Y327" s="6">
        <v>3.0543478260869565</v>
      </c>
      <c r="Z327" s="6">
        <f>SUM(NonNurse[[#This Row],[Physical Therapist (PT) Hours]],NonNurse[[#This Row],[PT Assistant Hours]],NonNurse[[#This Row],[PT Aide Hours]])/NonNurse[[#This Row],[MDS Census]]</f>
        <v>0.20224867299340518</v>
      </c>
      <c r="AA327" s="6">
        <v>0</v>
      </c>
      <c r="AB327" s="6">
        <v>0</v>
      </c>
      <c r="AC327" s="6">
        <v>0</v>
      </c>
      <c r="AD327" s="6">
        <v>0</v>
      </c>
      <c r="AE327" s="6">
        <v>0</v>
      </c>
      <c r="AF327" s="6">
        <v>0</v>
      </c>
      <c r="AG327" s="6">
        <v>0</v>
      </c>
      <c r="AH327" s="1">
        <v>235301</v>
      </c>
      <c r="AI327">
        <v>5</v>
      </c>
    </row>
    <row r="328" spans="1:35" x14ac:dyDescent="0.25">
      <c r="A328" t="s">
        <v>433</v>
      </c>
      <c r="B328" t="s">
        <v>66</v>
      </c>
      <c r="C328" t="s">
        <v>625</v>
      </c>
      <c r="D328" t="s">
        <v>511</v>
      </c>
      <c r="E328" s="6">
        <v>56</v>
      </c>
      <c r="F328" s="6">
        <v>5.3043478260869561</v>
      </c>
      <c r="G328" s="6">
        <v>0.56521739130434778</v>
      </c>
      <c r="H328" s="6">
        <v>0.26086956521739124</v>
      </c>
      <c r="I328" s="6">
        <v>4.8695652173913047</v>
      </c>
      <c r="J328" s="6">
        <v>0</v>
      </c>
      <c r="K328" s="6">
        <v>0</v>
      </c>
      <c r="L328" s="6">
        <v>0.333695652173913</v>
      </c>
      <c r="M328" s="6">
        <v>10.982608695652173</v>
      </c>
      <c r="N328" s="6">
        <v>0</v>
      </c>
      <c r="O328" s="6">
        <f>SUM(NonNurse[[#This Row],[Qualified Social Work Staff Hours]],NonNurse[[#This Row],[Other Social Work Staff Hours]])/NonNurse[[#This Row],[MDS Census]]</f>
        <v>0.19611801242236024</v>
      </c>
      <c r="P328" s="6">
        <v>7.0456521739130418</v>
      </c>
      <c r="Q328" s="6">
        <v>38.264130434782608</v>
      </c>
      <c r="R328" s="6">
        <f>SUM(NonNurse[[#This Row],[Qualified Activities Professional Hours]],NonNurse[[#This Row],[Other Activities Professional Hours]])/NonNurse[[#This Row],[MDS Census]]</f>
        <v>0.80910326086956519</v>
      </c>
      <c r="S328" s="6">
        <v>5.5652173913043503</v>
      </c>
      <c r="T328" s="6">
        <v>0</v>
      </c>
      <c r="U328" s="6">
        <v>0</v>
      </c>
      <c r="V328" s="6">
        <f>SUM(NonNurse[[#This Row],[Occupational Therapist Hours]],NonNurse[[#This Row],[OT Assistant Hours]],NonNurse[[#This Row],[OT Aide Hours]])/NonNurse[[#This Row],[MDS Census]]</f>
        <v>9.9378881987577689E-2</v>
      </c>
      <c r="W328" s="6">
        <v>4.8554347826086977</v>
      </c>
      <c r="X328" s="6">
        <v>6.2804347826086966</v>
      </c>
      <c r="Y328" s="6">
        <v>0</v>
      </c>
      <c r="Z328" s="6">
        <f>SUM(NonNurse[[#This Row],[Physical Therapist (PT) Hours]],NonNurse[[#This Row],[PT Assistant Hours]],NonNurse[[#This Row],[PT Aide Hours]])/NonNurse[[#This Row],[MDS Census]]</f>
        <v>0.19885481366459631</v>
      </c>
      <c r="AA328" s="6">
        <v>0</v>
      </c>
      <c r="AB328" s="6">
        <v>0</v>
      </c>
      <c r="AC328" s="6">
        <v>0</v>
      </c>
      <c r="AD328" s="6">
        <v>0</v>
      </c>
      <c r="AE328" s="6">
        <v>0</v>
      </c>
      <c r="AF328" s="6">
        <v>0</v>
      </c>
      <c r="AG328" s="6">
        <v>0</v>
      </c>
      <c r="AH328" s="1">
        <v>235157</v>
      </c>
      <c r="AI328">
        <v>5</v>
      </c>
    </row>
    <row r="329" spans="1:35" x14ac:dyDescent="0.25">
      <c r="A329" t="s">
        <v>433</v>
      </c>
      <c r="B329" t="s">
        <v>410</v>
      </c>
      <c r="C329" t="s">
        <v>749</v>
      </c>
      <c r="D329" t="s">
        <v>498</v>
      </c>
      <c r="E329" s="6">
        <v>15.434782608695652</v>
      </c>
      <c r="F329" s="6">
        <v>4.5652173913043477</v>
      </c>
      <c r="G329" s="6">
        <v>4.3478260869565218E-3</v>
      </c>
      <c r="H329" s="6">
        <v>0</v>
      </c>
      <c r="I329" s="6">
        <v>0.25</v>
      </c>
      <c r="J329" s="6">
        <v>0</v>
      </c>
      <c r="K329" s="6">
        <v>0</v>
      </c>
      <c r="L329" s="6">
        <v>7.8260869565217384E-2</v>
      </c>
      <c r="M329" s="6">
        <v>3.0135869565217392</v>
      </c>
      <c r="N329" s="6">
        <v>0</v>
      </c>
      <c r="O329" s="6">
        <f>SUM(NonNurse[[#This Row],[Qualified Social Work Staff Hours]],NonNurse[[#This Row],[Other Social Work Staff Hours]])/NonNurse[[#This Row],[MDS Census]]</f>
        <v>0.19524647887323945</v>
      </c>
      <c r="P329" s="6">
        <v>5.0163043478260869</v>
      </c>
      <c r="Q329" s="6">
        <v>11.880978260869565</v>
      </c>
      <c r="R329" s="6">
        <f>SUM(NonNurse[[#This Row],[Qualified Activities Professional Hours]],NonNurse[[#This Row],[Other Activities Professional Hours]])/NonNurse[[#This Row],[MDS Census]]</f>
        <v>1.0947535211267605</v>
      </c>
      <c r="S329" s="6">
        <v>3.043478260869565E-2</v>
      </c>
      <c r="T329" s="6">
        <v>0</v>
      </c>
      <c r="U329" s="6">
        <v>0</v>
      </c>
      <c r="V329" s="6">
        <f>SUM(NonNurse[[#This Row],[Occupational Therapist Hours]],NonNurse[[#This Row],[OT Assistant Hours]],NonNurse[[#This Row],[OT Aide Hours]])/NonNurse[[#This Row],[MDS Census]]</f>
        <v>1.9718309859154928E-3</v>
      </c>
      <c r="W329" s="6">
        <v>2.717391304347826E-2</v>
      </c>
      <c r="X329" s="6">
        <v>0</v>
      </c>
      <c r="Y329" s="6">
        <v>0</v>
      </c>
      <c r="Z329" s="6">
        <f>SUM(NonNurse[[#This Row],[Physical Therapist (PT) Hours]],NonNurse[[#This Row],[PT Assistant Hours]],NonNurse[[#This Row],[PT Aide Hours]])/NonNurse[[#This Row],[MDS Census]]</f>
        <v>1.7605633802816902E-3</v>
      </c>
      <c r="AA329" s="6">
        <v>0</v>
      </c>
      <c r="AB329" s="6">
        <v>0</v>
      </c>
      <c r="AC329" s="6">
        <v>0</v>
      </c>
      <c r="AD329" s="6">
        <v>0</v>
      </c>
      <c r="AE329" s="6">
        <v>0</v>
      </c>
      <c r="AF329" s="6">
        <v>0</v>
      </c>
      <c r="AG329" s="6">
        <v>6.7391304347826073E-2</v>
      </c>
      <c r="AH329" t="s">
        <v>0</v>
      </c>
      <c r="AI329">
        <v>5</v>
      </c>
    </row>
    <row r="330" spans="1:35" x14ac:dyDescent="0.25">
      <c r="A330" t="s">
        <v>433</v>
      </c>
      <c r="B330" t="s">
        <v>188</v>
      </c>
      <c r="C330" t="s">
        <v>666</v>
      </c>
      <c r="D330" t="s">
        <v>492</v>
      </c>
      <c r="E330" s="6">
        <v>80.271739130434781</v>
      </c>
      <c r="F330" s="6">
        <v>4.9130434782608692</v>
      </c>
      <c r="G330" s="6">
        <v>6.5217391304347824E-2</v>
      </c>
      <c r="H330" s="6">
        <v>0</v>
      </c>
      <c r="I330" s="6">
        <v>10.608695652173912</v>
      </c>
      <c r="J330" s="6">
        <v>0</v>
      </c>
      <c r="K330" s="6">
        <v>0</v>
      </c>
      <c r="L330" s="6">
        <v>3.3051086956521742</v>
      </c>
      <c r="M330" s="6">
        <v>0</v>
      </c>
      <c r="N330" s="6">
        <v>4.9184782608695654</v>
      </c>
      <c r="O330" s="6">
        <f>SUM(NonNurse[[#This Row],[Qualified Social Work Staff Hours]],NonNurse[[#This Row],[Other Social Work Staff Hours]])/NonNurse[[#This Row],[MDS Census]]</f>
        <v>6.1272850372376439E-2</v>
      </c>
      <c r="P330" s="6">
        <v>10.347826086956522</v>
      </c>
      <c r="Q330" s="6">
        <v>8.5271739130434785</v>
      </c>
      <c r="R330" s="6">
        <f>SUM(NonNurse[[#This Row],[Qualified Activities Professional Hours]],NonNurse[[#This Row],[Other Activities Professional Hours]])/NonNurse[[#This Row],[MDS Census]]</f>
        <v>0.23513879485443467</v>
      </c>
      <c r="S330" s="6">
        <v>9.7869565217391283</v>
      </c>
      <c r="T330" s="6">
        <v>4.8659782608695643</v>
      </c>
      <c r="U330" s="6">
        <v>0</v>
      </c>
      <c r="V330" s="6">
        <f>SUM(NonNurse[[#This Row],[Occupational Therapist Hours]],NonNurse[[#This Row],[OT Assistant Hours]],NonNurse[[#This Row],[OT Aide Hours]])/NonNurse[[#This Row],[MDS Census]]</f>
        <v>0.18254163845633037</v>
      </c>
      <c r="W330" s="6">
        <v>5.1865217391304359</v>
      </c>
      <c r="X330" s="6">
        <v>8.965760869565214</v>
      </c>
      <c r="Y330" s="6">
        <v>0</v>
      </c>
      <c r="Z330" s="6">
        <f>SUM(NonNurse[[#This Row],[Physical Therapist (PT) Hours]],NonNurse[[#This Row],[PT Assistant Hours]],NonNurse[[#This Row],[PT Aide Hours]])/NonNurse[[#This Row],[MDS Census]]</f>
        <v>0.17630467163168581</v>
      </c>
      <c r="AA330" s="6">
        <v>0</v>
      </c>
      <c r="AB330" s="6">
        <v>0</v>
      </c>
      <c r="AC330" s="6">
        <v>0</v>
      </c>
      <c r="AD330" s="6">
        <v>0</v>
      </c>
      <c r="AE330" s="6">
        <v>0</v>
      </c>
      <c r="AF330" s="6">
        <v>0</v>
      </c>
      <c r="AG330" s="6">
        <v>0</v>
      </c>
      <c r="AH330" s="1">
        <v>235384</v>
      </c>
      <c r="AI330">
        <v>5</v>
      </c>
    </row>
    <row r="331" spans="1:35" x14ac:dyDescent="0.25">
      <c r="A331" t="s">
        <v>433</v>
      </c>
      <c r="B331" t="s">
        <v>63</v>
      </c>
      <c r="C331" t="s">
        <v>623</v>
      </c>
      <c r="D331" t="s">
        <v>518</v>
      </c>
      <c r="E331" s="6">
        <v>52.380434782608695</v>
      </c>
      <c r="F331" s="6">
        <v>5.7391304347826084</v>
      </c>
      <c r="G331" s="6">
        <v>0.42391304347826086</v>
      </c>
      <c r="H331" s="6">
        <v>0.2384782608695652</v>
      </c>
      <c r="I331" s="6">
        <v>5.6956521739130439</v>
      </c>
      <c r="J331" s="6">
        <v>0</v>
      </c>
      <c r="K331" s="6">
        <v>0.51630434782608692</v>
      </c>
      <c r="L331" s="6">
        <v>0.4070652173913043</v>
      </c>
      <c r="M331" s="6">
        <v>0</v>
      </c>
      <c r="N331" s="6">
        <v>5.2585869565217402</v>
      </c>
      <c r="O331" s="6">
        <f>SUM(NonNurse[[#This Row],[Qualified Social Work Staff Hours]],NonNurse[[#This Row],[Other Social Work Staff Hours]])/NonNurse[[#This Row],[MDS Census]]</f>
        <v>0.10039219755135922</v>
      </c>
      <c r="P331" s="6">
        <v>2.9332608695652174</v>
      </c>
      <c r="Q331" s="6">
        <v>6.2959782608695667</v>
      </c>
      <c r="R331" s="6">
        <f>SUM(NonNurse[[#This Row],[Qualified Activities Professional Hours]],NonNurse[[#This Row],[Other Activities Professional Hours]])/NonNurse[[#This Row],[MDS Census]]</f>
        <v>0.17619630628761157</v>
      </c>
      <c r="S331" s="6">
        <v>0.54456521739130426</v>
      </c>
      <c r="T331" s="6">
        <v>2.7964130434782608</v>
      </c>
      <c r="U331" s="6">
        <v>0</v>
      </c>
      <c r="V331" s="6">
        <f>SUM(NonNurse[[#This Row],[Occupational Therapist Hours]],NonNurse[[#This Row],[OT Assistant Hours]],NonNurse[[#This Row],[OT Aide Hours]])/NonNurse[[#This Row],[MDS Census]]</f>
        <v>6.3782942519194849E-2</v>
      </c>
      <c r="W331" s="6">
        <v>0.36880434782608701</v>
      </c>
      <c r="X331" s="6">
        <v>5.0834782608695672</v>
      </c>
      <c r="Y331" s="6">
        <v>4.7608695652173916</v>
      </c>
      <c r="Z331" s="6">
        <f>SUM(NonNurse[[#This Row],[Physical Therapist (PT) Hours]],NonNurse[[#This Row],[PT Assistant Hours]],NonNurse[[#This Row],[PT Aide Hours]])/NonNurse[[#This Row],[MDS Census]]</f>
        <v>0.19498028636646611</v>
      </c>
      <c r="AA331" s="6">
        <v>0</v>
      </c>
      <c r="AB331" s="6">
        <v>0</v>
      </c>
      <c r="AC331" s="6">
        <v>0</v>
      </c>
      <c r="AD331" s="6">
        <v>0</v>
      </c>
      <c r="AE331" s="6">
        <v>0</v>
      </c>
      <c r="AF331" s="6">
        <v>0</v>
      </c>
      <c r="AG331" s="6">
        <v>0</v>
      </c>
      <c r="AH331" s="1">
        <v>235147</v>
      </c>
      <c r="AI331">
        <v>5</v>
      </c>
    </row>
    <row r="332" spans="1:35" x14ac:dyDescent="0.25">
      <c r="A332" t="s">
        <v>433</v>
      </c>
      <c r="B332" t="s">
        <v>251</v>
      </c>
      <c r="C332" t="s">
        <v>629</v>
      </c>
      <c r="D332" t="s">
        <v>474</v>
      </c>
      <c r="E332" s="6">
        <v>71.858695652173907</v>
      </c>
      <c r="F332" s="6">
        <v>5.2173913043478262</v>
      </c>
      <c r="G332" s="6">
        <v>0.19565217391304349</v>
      </c>
      <c r="H332" s="6">
        <v>0.34000000000000019</v>
      </c>
      <c r="I332" s="6">
        <v>5.3043478260869561</v>
      </c>
      <c r="J332" s="6">
        <v>0</v>
      </c>
      <c r="K332" s="6">
        <v>0</v>
      </c>
      <c r="L332" s="6">
        <v>0.26836956521739141</v>
      </c>
      <c r="M332" s="6">
        <v>0</v>
      </c>
      <c r="N332" s="6">
        <v>10.279130434782608</v>
      </c>
      <c r="O332" s="6">
        <f>SUM(NonNurse[[#This Row],[Qualified Social Work Staff Hours]],NonNurse[[#This Row],[Other Social Work Staff Hours]])/NonNurse[[#This Row],[MDS Census]]</f>
        <v>0.14304643775525641</v>
      </c>
      <c r="P332" s="6">
        <v>4.9565217391304346</v>
      </c>
      <c r="Q332" s="6">
        <v>17.510760869565225</v>
      </c>
      <c r="R332" s="6">
        <f>SUM(NonNurse[[#This Row],[Qualified Activities Professional Hours]],NonNurse[[#This Row],[Other Activities Professional Hours]])/NonNurse[[#This Row],[MDS Census]]</f>
        <v>0.31265920435637584</v>
      </c>
      <c r="S332" s="6">
        <v>0.52891304347826096</v>
      </c>
      <c r="T332" s="6">
        <v>4.3473913043478252</v>
      </c>
      <c r="U332" s="6">
        <v>0</v>
      </c>
      <c r="V332" s="6">
        <f>SUM(NonNurse[[#This Row],[Occupational Therapist Hours]],NonNurse[[#This Row],[OT Assistant Hours]],NonNurse[[#This Row],[OT Aide Hours]])/NonNurse[[#This Row],[MDS Census]]</f>
        <v>6.7859627892905755E-2</v>
      </c>
      <c r="W332" s="6">
        <v>5.3881521739130429</v>
      </c>
      <c r="X332" s="6">
        <v>3.2132608695652176</v>
      </c>
      <c r="Y332" s="6">
        <v>0</v>
      </c>
      <c r="Z332" s="6">
        <f>SUM(NonNurse[[#This Row],[Physical Therapist (PT) Hours]],NonNurse[[#This Row],[PT Assistant Hours]],NonNurse[[#This Row],[PT Aide Hours]])/NonNurse[[#This Row],[MDS Census]]</f>
        <v>0.11969898653758887</v>
      </c>
      <c r="AA332" s="6">
        <v>0</v>
      </c>
      <c r="AB332" s="6">
        <v>0</v>
      </c>
      <c r="AC332" s="6">
        <v>0</v>
      </c>
      <c r="AD332" s="6">
        <v>0</v>
      </c>
      <c r="AE332" s="6">
        <v>0</v>
      </c>
      <c r="AF332" s="6">
        <v>0</v>
      </c>
      <c r="AG332" s="6">
        <v>0</v>
      </c>
      <c r="AH332" s="1">
        <v>235492</v>
      </c>
      <c r="AI332">
        <v>5</v>
      </c>
    </row>
    <row r="333" spans="1:35" x14ac:dyDescent="0.25">
      <c r="A333" t="s">
        <v>433</v>
      </c>
      <c r="B333" t="s">
        <v>376</v>
      </c>
      <c r="C333" t="s">
        <v>708</v>
      </c>
      <c r="D333" t="s">
        <v>519</v>
      </c>
      <c r="E333" s="6">
        <v>53.032608695652172</v>
      </c>
      <c r="F333" s="6">
        <v>27.354456521739127</v>
      </c>
      <c r="G333" s="6">
        <v>2.8260869565217392</v>
      </c>
      <c r="H333" s="6">
        <v>0.14402173913043478</v>
      </c>
      <c r="I333" s="6">
        <v>0</v>
      </c>
      <c r="J333" s="6">
        <v>0</v>
      </c>
      <c r="K333" s="6">
        <v>0</v>
      </c>
      <c r="L333" s="6">
        <v>7.1132608695652166</v>
      </c>
      <c r="M333" s="6">
        <v>10.116739130434786</v>
      </c>
      <c r="N333" s="6">
        <v>0</v>
      </c>
      <c r="O333" s="6">
        <f>SUM(NonNurse[[#This Row],[Qualified Social Work Staff Hours]],NonNurse[[#This Row],[Other Social Work Staff Hours]])/NonNurse[[#This Row],[MDS Census]]</f>
        <v>0.19076450092232022</v>
      </c>
      <c r="P333" s="6">
        <v>2.4348913043478255</v>
      </c>
      <c r="Q333" s="6">
        <v>21.932391304347835</v>
      </c>
      <c r="R333" s="6">
        <f>SUM(NonNurse[[#This Row],[Qualified Activities Professional Hours]],NonNurse[[#This Row],[Other Activities Professional Hours]])/NonNurse[[#This Row],[MDS Census]]</f>
        <v>0.45947735191637645</v>
      </c>
      <c r="S333" s="6">
        <v>6.9322826086956546</v>
      </c>
      <c r="T333" s="6">
        <v>19.342826086956517</v>
      </c>
      <c r="U333" s="6">
        <v>0</v>
      </c>
      <c r="V333" s="6">
        <f>SUM(NonNurse[[#This Row],[Occupational Therapist Hours]],NonNurse[[#This Row],[OT Assistant Hours]],NonNurse[[#This Row],[OT Aide Hours]])/NonNurse[[#This Row],[MDS Census]]</f>
        <v>0.49545193687230987</v>
      </c>
      <c r="W333" s="6">
        <v>9.5878260869565217</v>
      </c>
      <c r="X333" s="6">
        <v>4.1668478260869577</v>
      </c>
      <c r="Y333" s="6">
        <v>0.83695652173913049</v>
      </c>
      <c r="Z333" s="6">
        <f>SUM(NonNurse[[#This Row],[Physical Therapist (PT) Hours]],NonNurse[[#This Row],[PT Assistant Hours]],NonNurse[[#This Row],[PT Aide Hours]])/NonNurse[[#This Row],[MDS Census]]</f>
        <v>0.27514449682311953</v>
      </c>
      <c r="AA333" s="6">
        <v>0</v>
      </c>
      <c r="AB333" s="6">
        <v>0</v>
      </c>
      <c r="AC333" s="6">
        <v>0</v>
      </c>
      <c r="AD333" s="6">
        <v>78.967826086956549</v>
      </c>
      <c r="AE333" s="6">
        <v>0</v>
      </c>
      <c r="AF333" s="6">
        <v>0</v>
      </c>
      <c r="AG333" s="6">
        <v>0</v>
      </c>
      <c r="AH333" s="1">
        <v>235662</v>
      </c>
      <c r="AI333">
        <v>5</v>
      </c>
    </row>
    <row r="334" spans="1:35" x14ac:dyDescent="0.25">
      <c r="A334" t="s">
        <v>433</v>
      </c>
      <c r="B334" t="s">
        <v>258</v>
      </c>
      <c r="C334" t="s">
        <v>708</v>
      </c>
      <c r="D334" t="s">
        <v>519</v>
      </c>
      <c r="E334" s="6">
        <v>154.68478260869566</v>
      </c>
      <c r="F334" s="6">
        <v>79.085326086956513</v>
      </c>
      <c r="G334" s="6">
        <v>0</v>
      </c>
      <c r="H334" s="6">
        <v>0</v>
      </c>
      <c r="I334" s="6">
        <v>10.891304347826088</v>
      </c>
      <c r="J334" s="6">
        <v>0</v>
      </c>
      <c r="K334" s="6">
        <v>0</v>
      </c>
      <c r="L334" s="6">
        <v>8.7321739130434803</v>
      </c>
      <c r="M334" s="6">
        <v>7.3902173913043478</v>
      </c>
      <c r="N334" s="6">
        <v>0</v>
      </c>
      <c r="O334" s="6">
        <f>SUM(NonNurse[[#This Row],[Qualified Social Work Staff Hours]],NonNurse[[#This Row],[Other Social Work Staff Hours]])/NonNurse[[#This Row],[MDS Census]]</f>
        <v>4.7775982011102523E-2</v>
      </c>
      <c r="P334" s="6">
        <v>0</v>
      </c>
      <c r="Q334" s="6">
        <v>17.10108695652174</v>
      </c>
      <c r="R334" s="6">
        <f>SUM(NonNurse[[#This Row],[Qualified Activities Professional Hours]],NonNurse[[#This Row],[Other Activities Professional Hours]])/NonNurse[[#This Row],[MDS Census]]</f>
        <v>0.11055442344178203</v>
      </c>
      <c r="S334" s="6">
        <v>20.714456521739141</v>
      </c>
      <c r="T334" s="6">
        <v>35.312717391304361</v>
      </c>
      <c r="U334" s="6">
        <v>0</v>
      </c>
      <c r="V334" s="6">
        <f>SUM(NonNurse[[#This Row],[Occupational Therapist Hours]],NonNurse[[#This Row],[OT Assistant Hours]],NonNurse[[#This Row],[OT Aide Hours]])/NonNurse[[#This Row],[MDS Census]]</f>
        <v>0.36220223455835865</v>
      </c>
      <c r="W334" s="6">
        <v>22.908369565217388</v>
      </c>
      <c r="X334" s="6">
        <v>29.787282608695655</v>
      </c>
      <c r="Y334" s="6">
        <v>0</v>
      </c>
      <c r="Z334" s="6">
        <f>SUM(NonNurse[[#This Row],[Physical Therapist (PT) Hours]],NonNurse[[#This Row],[PT Assistant Hours]],NonNurse[[#This Row],[PT Aide Hours]])/NonNurse[[#This Row],[MDS Census]]</f>
        <v>0.34066474597709229</v>
      </c>
      <c r="AA334" s="6">
        <v>0</v>
      </c>
      <c r="AB334" s="6">
        <v>0</v>
      </c>
      <c r="AC334" s="6">
        <v>0</v>
      </c>
      <c r="AD334" s="6">
        <v>0</v>
      </c>
      <c r="AE334" s="6">
        <v>5.8043478260869561</v>
      </c>
      <c r="AF334" s="6">
        <v>0</v>
      </c>
      <c r="AG334" s="6">
        <v>0</v>
      </c>
      <c r="AH334" s="1">
        <v>235506</v>
      </c>
      <c r="AI334">
        <v>5</v>
      </c>
    </row>
    <row r="335" spans="1:35" x14ac:dyDescent="0.25">
      <c r="A335" t="s">
        <v>433</v>
      </c>
      <c r="B335" t="s">
        <v>214</v>
      </c>
      <c r="C335" t="s">
        <v>663</v>
      </c>
      <c r="D335" t="s">
        <v>519</v>
      </c>
      <c r="E335" s="6">
        <v>147.80434782608697</v>
      </c>
      <c r="F335" s="6">
        <v>45.729347826086958</v>
      </c>
      <c r="G335" s="6">
        <v>0</v>
      </c>
      <c r="H335" s="6">
        <v>0</v>
      </c>
      <c r="I335" s="6">
        <v>2.5760869565217392</v>
      </c>
      <c r="J335" s="6">
        <v>0</v>
      </c>
      <c r="K335" s="6">
        <v>0</v>
      </c>
      <c r="L335" s="6">
        <v>6.5184782608695659</v>
      </c>
      <c r="M335" s="6">
        <v>0.86956521739130432</v>
      </c>
      <c r="N335" s="6">
        <v>2.070652173913043</v>
      </c>
      <c r="O335" s="6">
        <f>SUM(NonNurse[[#This Row],[Qualified Social Work Staff Hours]],NonNurse[[#This Row],[Other Social Work Staff Hours]])/NonNurse[[#This Row],[MDS Census]]</f>
        <v>1.9892631269304305E-2</v>
      </c>
      <c r="P335" s="6">
        <v>0</v>
      </c>
      <c r="Q335" s="6">
        <v>15.189130434782607</v>
      </c>
      <c r="R335" s="6">
        <f>SUM(NonNurse[[#This Row],[Qualified Activities Professional Hours]],NonNurse[[#This Row],[Other Activities Professional Hours]])/NonNurse[[#This Row],[MDS Census]]</f>
        <v>0.10276511251654653</v>
      </c>
      <c r="S335" s="6">
        <v>11.335108695652165</v>
      </c>
      <c r="T335" s="6">
        <v>24.737391304347817</v>
      </c>
      <c r="U335" s="6">
        <v>0</v>
      </c>
      <c r="V335" s="6">
        <f>SUM(NonNurse[[#This Row],[Occupational Therapist Hours]],NonNurse[[#This Row],[OT Assistant Hours]],NonNurse[[#This Row],[OT Aide Hours]])/NonNurse[[#This Row],[MDS Census]]</f>
        <v>0.24405574349168982</v>
      </c>
      <c r="W335" s="6">
        <v>13.35717391304348</v>
      </c>
      <c r="X335" s="6">
        <v>25.972717391304339</v>
      </c>
      <c r="Y335" s="6">
        <v>0</v>
      </c>
      <c r="Z335" s="6">
        <f>SUM(NonNurse[[#This Row],[Physical Therapist (PT) Hours]],NonNurse[[#This Row],[PT Assistant Hours]],NonNurse[[#This Row],[PT Aide Hours]])/NonNurse[[#This Row],[MDS Census]]</f>
        <v>0.26609427857037793</v>
      </c>
      <c r="AA335" s="6">
        <v>0</v>
      </c>
      <c r="AB335" s="6">
        <v>0.86956521739130432</v>
      </c>
      <c r="AC335" s="6">
        <v>0</v>
      </c>
      <c r="AD335" s="6">
        <v>0</v>
      </c>
      <c r="AE335" s="6">
        <v>4.6304347826086953</v>
      </c>
      <c r="AF335" s="6">
        <v>0</v>
      </c>
      <c r="AG335" s="6">
        <v>0</v>
      </c>
      <c r="AH335" s="1">
        <v>235443</v>
      </c>
      <c r="AI335">
        <v>5</v>
      </c>
    </row>
    <row r="336" spans="1:35" x14ac:dyDescent="0.25">
      <c r="A336" t="s">
        <v>433</v>
      </c>
      <c r="B336" t="s">
        <v>54</v>
      </c>
      <c r="C336" t="s">
        <v>601</v>
      </c>
      <c r="D336" t="s">
        <v>470</v>
      </c>
      <c r="E336" s="6">
        <v>133.68478260869566</v>
      </c>
      <c r="F336" s="6">
        <v>5.1141304347826084</v>
      </c>
      <c r="G336" s="6">
        <v>0</v>
      </c>
      <c r="H336" s="6">
        <v>0</v>
      </c>
      <c r="I336" s="6">
        <v>8.5434782608695645</v>
      </c>
      <c r="J336" s="6">
        <v>0</v>
      </c>
      <c r="K336" s="6">
        <v>0</v>
      </c>
      <c r="L336" s="6">
        <v>4.3302173913043465</v>
      </c>
      <c r="M336" s="6">
        <v>12.755434782608699</v>
      </c>
      <c r="N336" s="6">
        <v>0</v>
      </c>
      <c r="O336" s="6">
        <f>SUM(NonNurse[[#This Row],[Qualified Social Work Staff Hours]],NonNurse[[#This Row],[Other Social Work Staff Hours]])/NonNurse[[#This Row],[MDS Census]]</f>
        <v>9.5414261322058727E-2</v>
      </c>
      <c r="P336" s="6">
        <v>0</v>
      </c>
      <c r="Q336" s="6">
        <v>18.727717391304346</v>
      </c>
      <c r="R336" s="6">
        <f>SUM(NonNurse[[#This Row],[Qualified Activities Professional Hours]],NonNurse[[#This Row],[Other Activities Professional Hours]])/NonNurse[[#This Row],[MDS Census]]</f>
        <v>0.14008862509147083</v>
      </c>
      <c r="S336" s="6">
        <v>5.555217391304347</v>
      </c>
      <c r="T336" s="6">
        <v>11.296739130434785</v>
      </c>
      <c r="U336" s="6">
        <v>0</v>
      </c>
      <c r="V336" s="6">
        <f>SUM(NonNurse[[#This Row],[Occupational Therapist Hours]],NonNurse[[#This Row],[OT Assistant Hours]],NonNurse[[#This Row],[OT Aide Hours]])/NonNurse[[#This Row],[MDS Census]]</f>
        <v>0.12605740304089766</v>
      </c>
      <c r="W336" s="6">
        <v>5.1316304347826076</v>
      </c>
      <c r="X336" s="6">
        <v>9.199239130434778</v>
      </c>
      <c r="Y336" s="6">
        <v>0</v>
      </c>
      <c r="Z336" s="6">
        <f>SUM(NonNurse[[#This Row],[Physical Therapist (PT) Hours]],NonNurse[[#This Row],[PT Assistant Hours]],NonNurse[[#This Row],[PT Aide Hours]])/NonNurse[[#This Row],[MDS Census]]</f>
        <v>0.10719895926498085</v>
      </c>
      <c r="AA336" s="6">
        <v>0</v>
      </c>
      <c r="AB336" s="6">
        <v>0</v>
      </c>
      <c r="AC336" s="6">
        <v>0</v>
      </c>
      <c r="AD336" s="6">
        <v>0</v>
      </c>
      <c r="AE336" s="6">
        <v>0</v>
      </c>
      <c r="AF336" s="6">
        <v>0</v>
      </c>
      <c r="AG336" s="6">
        <v>0</v>
      </c>
      <c r="AH336" s="1">
        <v>235103</v>
      </c>
      <c r="AI336">
        <v>5</v>
      </c>
    </row>
    <row r="337" spans="1:35" x14ac:dyDescent="0.25">
      <c r="A337" t="s">
        <v>433</v>
      </c>
      <c r="B337" t="s">
        <v>86</v>
      </c>
      <c r="C337" t="s">
        <v>641</v>
      </c>
      <c r="D337" t="s">
        <v>501</v>
      </c>
      <c r="E337" s="6">
        <v>143.60869565217391</v>
      </c>
      <c r="F337" s="6">
        <v>5.1684782608695654</v>
      </c>
      <c r="G337" s="6">
        <v>0</v>
      </c>
      <c r="H337" s="6">
        <v>0</v>
      </c>
      <c r="I337" s="6">
        <v>5.4782608695652177</v>
      </c>
      <c r="J337" s="6">
        <v>0</v>
      </c>
      <c r="K337" s="6">
        <v>0</v>
      </c>
      <c r="L337" s="6">
        <v>5.0047826086956517</v>
      </c>
      <c r="M337" s="6">
        <v>9.6516304347826072</v>
      </c>
      <c r="N337" s="6">
        <v>0</v>
      </c>
      <c r="O337" s="6">
        <f>SUM(NonNurse[[#This Row],[Qualified Social Work Staff Hours]],NonNurse[[#This Row],[Other Social Work Staff Hours]])/NonNurse[[#This Row],[MDS Census]]</f>
        <v>6.720784135634271E-2</v>
      </c>
      <c r="P337" s="6">
        <v>0</v>
      </c>
      <c r="Q337" s="6">
        <v>13.523913043478263</v>
      </c>
      <c r="R337" s="6">
        <f>SUM(NonNurse[[#This Row],[Qualified Activities Professional Hours]],NonNurse[[#This Row],[Other Activities Professional Hours]])/NonNurse[[#This Row],[MDS Census]]</f>
        <v>9.4171964880411768E-2</v>
      </c>
      <c r="S337" s="6">
        <v>11.421086956521739</v>
      </c>
      <c r="T337" s="6">
        <v>10.029891304347828</v>
      </c>
      <c r="U337" s="6">
        <v>0</v>
      </c>
      <c r="V337" s="6">
        <f>SUM(NonNurse[[#This Row],[Occupational Therapist Hours]],NonNurse[[#This Row],[OT Assistant Hours]],NonNurse[[#This Row],[OT Aide Hours]])/NonNurse[[#This Row],[MDS Census]]</f>
        <v>0.14937102633969121</v>
      </c>
      <c r="W337" s="6">
        <v>10.340108695652171</v>
      </c>
      <c r="X337" s="6">
        <v>9.5692391304347808</v>
      </c>
      <c r="Y337" s="6">
        <v>0</v>
      </c>
      <c r="Z337" s="6">
        <f>SUM(NonNurse[[#This Row],[Physical Therapist (PT) Hours]],NonNurse[[#This Row],[PT Assistant Hours]],NonNurse[[#This Row],[PT Aide Hours]])/NonNurse[[#This Row],[MDS Census]]</f>
        <v>0.13863608840448075</v>
      </c>
      <c r="AA337" s="6">
        <v>0</v>
      </c>
      <c r="AB337" s="6">
        <v>0</v>
      </c>
      <c r="AC337" s="6">
        <v>0</v>
      </c>
      <c r="AD337" s="6">
        <v>60.402608695652155</v>
      </c>
      <c r="AE337" s="6">
        <v>0</v>
      </c>
      <c r="AF337" s="6">
        <v>0</v>
      </c>
      <c r="AG337" s="6">
        <v>0</v>
      </c>
      <c r="AH337" s="1">
        <v>235217</v>
      </c>
      <c r="AI337">
        <v>5</v>
      </c>
    </row>
    <row r="338" spans="1:35" x14ac:dyDescent="0.25">
      <c r="A338" t="s">
        <v>433</v>
      </c>
      <c r="B338" t="s">
        <v>28</v>
      </c>
      <c r="C338" t="s">
        <v>599</v>
      </c>
      <c r="D338" t="s">
        <v>500</v>
      </c>
      <c r="E338" s="6">
        <v>73.576086956521735</v>
      </c>
      <c r="F338" s="6">
        <v>5.8478260869565215</v>
      </c>
      <c r="G338" s="6">
        <v>0</v>
      </c>
      <c r="H338" s="6">
        <v>0</v>
      </c>
      <c r="I338" s="6">
        <v>5.3913043478260869</v>
      </c>
      <c r="J338" s="6">
        <v>0</v>
      </c>
      <c r="K338" s="6">
        <v>0</v>
      </c>
      <c r="L338" s="6">
        <v>2.3190217391304344</v>
      </c>
      <c r="M338" s="6">
        <v>4.7717391304347823</v>
      </c>
      <c r="N338" s="6">
        <v>0</v>
      </c>
      <c r="O338" s="6">
        <f>SUM(NonNurse[[#This Row],[Qualified Social Work Staff Hours]],NonNurse[[#This Row],[Other Social Work Staff Hours]])/NonNurse[[#This Row],[MDS Census]]</f>
        <v>6.4854483675579847E-2</v>
      </c>
      <c r="P338" s="6">
        <v>3.8315217391304346</v>
      </c>
      <c r="Q338" s="6">
        <v>8.0973913043478269</v>
      </c>
      <c r="R338" s="6">
        <f>SUM(NonNurse[[#This Row],[Qualified Activities Professional Hours]],NonNurse[[#This Row],[Other Activities Professional Hours]])/NonNurse[[#This Row],[MDS Census]]</f>
        <v>0.16213029989658739</v>
      </c>
      <c r="S338" s="6">
        <v>3.7229347826086938</v>
      </c>
      <c r="T338" s="6">
        <v>3.4015217391304349</v>
      </c>
      <c r="U338" s="6">
        <v>0</v>
      </c>
      <c r="V338" s="6">
        <f>SUM(NonNurse[[#This Row],[Occupational Therapist Hours]],NonNurse[[#This Row],[OT Assistant Hours]],NonNurse[[#This Row],[OT Aide Hours]])/NonNurse[[#This Row],[MDS Census]]</f>
        <v>9.6831141970748991E-2</v>
      </c>
      <c r="W338" s="6">
        <v>2.1675</v>
      </c>
      <c r="X338" s="6">
        <v>5.9638043478260867</v>
      </c>
      <c r="Y338" s="6">
        <v>0</v>
      </c>
      <c r="Z338" s="6">
        <f>SUM(NonNurse[[#This Row],[Physical Therapist (PT) Hours]],NonNurse[[#This Row],[PT Assistant Hours]],NonNurse[[#This Row],[PT Aide Hours]])/NonNurse[[#This Row],[MDS Census]]</f>
        <v>0.1105155857586054</v>
      </c>
      <c r="AA338" s="6">
        <v>0</v>
      </c>
      <c r="AB338" s="6">
        <v>0</v>
      </c>
      <c r="AC338" s="6">
        <v>0</v>
      </c>
      <c r="AD338" s="6">
        <v>0</v>
      </c>
      <c r="AE338" s="6">
        <v>0</v>
      </c>
      <c r="AF338" s="6">
        <v>0</v>
      </c>
      <c r="AG338" s="6">
        <v>0</v>
      </c>
      <c r="AH338" s="1">
        <v>235032</v>
      </c>
      <c r="AI338">
        <v>5</v>
      </c>
    </row>
    <row r="339" spans="1:35" x14ac:dyDescent="0.25">
      <c r="A339" t="s">
        <v>433</v>
      </c>
      <c r="B339" t="s">
        <v>110</v>
      </c>
      <c r="C339" t="s">
        <v>601</v>
      </c>
      <c r="D339" t="s">
        <v>470</v>
      </c>
      <c r="E339" s="6">
        <v>65.032608695652172</v>
      </c>
      <c r="F339" s="6">
        <v>4.0869565217391308</v>
      </c>
      <c r="G339" s="6">
        <v>0</v>
      </c>
      <c r="H339" s="6">
        <v>0</v>
      </c>
      <c r="I339" s="6">
        <v>8.6956521739130432E-2</v>
      </c>
      <c r="J339" s="6">
        <v>0</v>
      </c>
      <c r="K339" s="6">
        <v>0</v>
      </c>
      <c r="L339" s="6">
        <v>2.1453260869565223</v>
      </c>
      <c r="M339" s="6">
        <v>2.9130434782608696</v>
      </c>
      <c r="N339" s="6">
        <v>0</v>
      </c>
      <c r="O339" s="6">
        <f>SUM(NonNurse[[#This Row],[Qualified Social Work Staff Hours]],NonNurse[[#This Row],[Other Social Work Staff Hours]])/NonNurse[[#This Row],[MDS Census]]</f>
        <v>4.479358181514291E-2</v>
      </c>
      <c r="P339" s="6">
        <v>0</v>
      </c>
      <c r="Q339" s="6">
        <v>9.2715217391304385</v>
      </c>
      <c r="R339" s="6">
        <f>SUM(NonNurse[[#This Row],[Qualified Activities Professional Hours]],NonNurse[[#This Row],[Other Activities Professional Hours]])/NonNurse[[#This Row],[MDS Census]]</f>
        <v>0.14256727394283811</v>
      </c>
      <c r="S339" s="6">
        <v>2.2174999999999994</v>
      </c>
      <c r="T339" s="6">
        <v>7.012500000000002</v>
      </c>
      <c r="U339" s="6">
        <v>0</v>
      </c>
      <c r="V339" s="6">
        <f>SUM(NonNurse[[#This Row],[Occupational Therapist Hours]],NonNurse[[#This Row],[OT Assistant Hours]],NonNurse[[#This Row],[OT Aide Hours]])/NonNurse[[#This Row],[MDS Census]]</f>
        <v>0.14192879826174162</v>
      </c>
      <c r="W339" s="6">
        <v>3.512391304347827</v>
      </c>
      <c r="X339" s="6">
        <v>6.1804347826086969</v>
      </c>
      <c r="Y339" s="6">
        <v>0</v>
      </c>
      <c r="Z339" s="6">
        <f>SUM(NonNurse[[#This Row],[Physical Therapist (PT) Hours]],NonNurse[[#This Row],[PT Assistant Hours]],NonNurse[[#This Row],[PT Aide Hours]])/NonNurse[[#This Row],[MDS Census]]</f>
        <v>0.14904562928296844</v>
      </c>
      <c r="AA339" s="6">
        <v>0</v>
      </c>
      <c r="AB339" s="6">
        <v>0</v>
      </c>
      <c r="AC339" s="6">
        <v>0</v>
      </c>
      <c r="AD339" s="6">
        <v>0</v>
      </c>
      <c r="AE339" s="6">
        <v>0</v>
      </c>
      <c r="AF339" s="6">
        <v>0</v>
      </c>
      <c r="AG339" s="6">
        <v>0</v>
      </c>
      <c r="AH339" s="1">
        <v>235261</v>
      </c>
      <c r="AI339">
        <v>5</v>
      </c>
    </row>
    <row r="340" spans="1:35" x14ac:dyDescent="0.25">
      <c r="A340" t="s">
        <v>433</v>
      </c>
      <c r="B340" t="s">
        <v>172</v>
      </c>
      <c r="C340" t="s">
        <v>609</v>
      </c>
      <c r="D340" t="s">
        <v>474</v>
      </c>
      <c r="E340" s="6">
        <v>96.630434782608702</v>
      </c>
      <c r="F340" s="6">
        <v>4.9239130434782608</v>
      </c>
      <c r="G340" s="6">
        <v>0</v>
      </c>
      <c r="H340" s="6">
        <v>0</v>
      </c>
      <c r="I340" s="6">
        <v>5.4782608695652177</v>
      </c>
      <c r="J340" s="6">
        <v>0</v>
      </c>
      <c r="K340" s="6">
        <v>0</v>
      </c>
      <c r="L340" s="6">
        <v>6.2592391304347812</v>
      </c>
      <c r="M340" s="6">
        <v>5.3423913043478262</v>
      </c>
      <c r="N340" s="6">
        <v>4.6467391304347823</v>
      </c>
      <c r="O340" s="6">
        <f>SUM(NonNurse[[#This Row],[Qualified Social Work Staff Hours]],NonNurse[[#This Row],[Other Social Work Staff Hours]])/NonNurse[[#This Row],[MDS Census]]</f>
        <v>0.10337457817772779</v>
      </c>
      <c r="P340" s="6">
        <v>4.6467391304347823</v>
      </c>
      <c r="Q340" s="6">
        <v>6.4207608695652203</v>
      </c>
      <c r="R340" s="6">
        <f>SUM(NonNurse[[#This Row],[Qualified Activities Professional Hours]],NonNurse[[#This Row],[Other Activities Professional Hours]])/NonNurse[[#This Row],[MDS Census]]</f>
        <v>0.11453430821147359</v>
      </c>
      <c r="S340" s="6">
        <v>7.3350000000000009</v>
      </c>
      <c r="T340" s="6">
        <v>6.6354347826086935</v>
      </c>
      <c r="U340" s="6">
        <v>0</v>
      </c>
      <c r="V340" s="6">
        <f>SUM(NonNurse[[#This Row],[Occupational Therapist Hours]],NonNurse[[#This Row],[OT Assistant Hours]],NonNurse[[#This Row],[OT Aide Hours]])/NonNurse[[#This Row],[MDS Census]]</f>
        <v>0.14457592800899885</v>
      </c>
      <c r="W340" s="6">
        <v>6.8820652173913057</v>
      </c>
      <c r="X340" s="6">
        <v>9.3718478260869578</v>
      </c>
      <c r="Y340" s="6">
        <v>0</v>
      </c>
      <c r="Z340" s="6">
        <f>SUM(NonNurse[[#This Row],[Physical Therapist (PT) Hours]],NonNurse[[#This Row],[PT Assistant Hours]],NonNurse[[#This Row],[PT Aide Hours]])/NonNurse[[#This Row],[MDS Census]]</f>
        <v>0.16820697412823399</v>
      </c>
      <c r="AA340" s="6">
        <v>0</v>
      </c>
      <c r="AB340" s="6">
        <v>0</v>
      </c>
      <c r="AC340" s="6">
        <v>0</v>
      </c>
      <c r="AD340" s="6">
        <v>0</v>
      </c>
      <c r="AE340" s="6">
        <v>0</v>
      </c>
      <c r="AF340" s="6">
        <v>0</v>
      </c>
      <c r="AG340" s="6">
        <v>0</v>
      </c>
      <c r="AH340" s="1">
        <v>235365</v>
      </c>
      <c r="AI340">
        <v>5</v>
      </c>
    </row>
    <row r="341" spans="1:35" x14ac:dyDescent="0.25">
      <c r="A341" t="s">
        <v>433</v>
      </c>
      <c r="B341" t="s">
        <v>8</v>
      </c>
      <c r="C341" t="s">
        <v>588</v>
      </c>
      <c r="D341" t="s">
        <v>485</v>
      </c>
      <c r="E341" s="6">
        <v>85.728260869565219</v>
      </c>
      <c r="F341" s="6">
        <v>5.1956521739130439</v>
      </c>
      <c r="G341" s="6">
        <v>0</v>
      </c>
      <c r="H341" s="6">
        <v>0</v>
      </c>
      <c r="I341" s="6">
        <v>5.2173913043478262</v>
      </c>
      <c r="J341" s="6">
        <v>0</v>
      </c>
      <c r="K341" s="6">
        <v>0</v>
      </c>
      <c r="L341" s="6">
        <v>1.4628260869565219</v>
      </c>
      <c r="M341" s="6">
        <v>3.8076086956521742</v>
      </c>
      <c r="N341" s="6">
        <v>4.2391304347826084</v>
      </c>
      <c r="O341" s="6">
        <f>SUM(NonNurse[[#This Row],[Qualified Social Work Staff Hours]],NonNurse[[#This Row],[Other Social Work Staff Hours]])/NonNurse[[#This Row],[MDS Census]]</f>
        <v>9.3863319386331953E-2</v>
      </c>
      <c r="P341" s="6">
        <v>3.3641304347826089</v>
      </c>
      <c r="Q341" s="6">
        <v>13.661086956521736</v>
      </c>
      <c r="R341" s="6">
        <f>SUM(NonNurse[[#This Row],[Qualified Activities Professional Hours]],NonNurse[[#This Row],[Other Activities Professional Hours]])/NonNurse[[#This Row],[MDS Census]]</f>
        <v>0.19859515658678836</v>
      </c>
      <c r="S341" s="6">
        <v>5.4630434782608708</v>
      </c>
      <c r="T341" s="6">
        <v>12.671956521739135</v>
      </c>
      <c r="U341" s="6">
        <v>0</v>
      </c>
      <c r="V341" s="6">
        <f>SUM(NonNurse[[#This Row],[Occupational Therapist Hours]],NonNurse[[#This Row],[OT Assistant Hours]],NonNurse[[#This Row],[OT Aide Hours]])/NonNurse[[#This Row],[MDS Census]]</f>
        <v>0.21154050969950558</v>
      </c>
      <c r="W341" s="6">
        <v>6.324456521739128</v>
      </c>
      <c r="X341" s="6">
        <v>8.8868478260869566</v>
      </c>
      <c r="Y341" s="6">
        <v>0</v>
      </c>
      <c r="Z341" s="6">
        <f>SUM(NonNurse[[#This Row],[Physical Therapist (PT) Hours]],NonNurse[[#This Row],[PT Assistant Hours]],NonNurse[[#This Row],[PT Aide Hours]])/NonNurse[[#This Row],[MDS Census]]</f>
        <v>0.17743628756181054</v>
      </c>
      <c r="AA341" s="6">
        <v>0</v>
      </c>
      <c r="AB341" s="6">
        <v>0</v>
      </c>
      <c r="AC341" s="6">
        <v>0</v>
      </c>
      <c r="AD341" s="6">
        <v>0</v>
      </c>
      <c r="AE341" s="6">
        <v>0</v>
      </c>
      <c r="AF341" s="6">
        <v>0</v>
      </c>
      <c r="AG341" s="6">
        <v>0</v>
      </c>
      <c r="AH341" s="1">
        <v>235004</v>
      </c>
      <c r="AI341">
        <v>5</v>
      </c>
    </row>
    <row r="342" spans="1:35" x14ac:dyDescent="0.25">
      <c r="A342" t="s">
        <v>433</v>
      </c>
      <c r="B342" t="s">
        <v>161</v>
      </c>
      <c r="C342" t="s">
        <v>564</v>
      </c>
      <c r="D342" t="s">
        <v>474</v>
      </c>
      <c r="E342" s="6">
        <v>88.75</v>
      </c>
      <c r="F342" s="6">
        <v>4.4347826086956523</v>
      </c>
      <c r="G342" s="6">
        <v>0</v>
      </c>
      <c r="H342" s="6">
        <v>0</v>
      </c>
      <c r="I342" s="6">
        <v>5.4782608695652177</v>
      </c>
      <c r="J342" s="6">
        <v>0</v>
      </c>
      <c r="K342" s="6">
        <v>0</v>
      </c>
      <c r="L342" s="6">
        <v>1.767717391304348</v>
      </c>
      <c r="M342" s="6">
        <v>5.1684782608695654</v>
      </c>
      <c r="N342" s="6">
        <v>0</v>
      </c>
      <c r="O342" s="6">
        <f>SUM(NonNurse[[#This Row],[Qualified Social Work Staff Hours]],NonNurse[[#This Row],[Other Social Work Staff Hours]])/NonNurse[[#This Row],[MDS Census]]</f>
        <v>5.8236374770361303E-2</v>
      </c>
      <c r="P342" s="6">
        <v>4.6467391304347823</v>
      </c>
      <c r="Q342" s="6">
        <v>7.2440217391304325</v>
      </c>
      <c r="R342" s="6">
        <f>SUM(NonNurse[[#This Row],[Qualified Activities Professional Hours]],NonNurse[[#This Row],[Other Activities Professional Hours]])/NonNurse[[#This Row],[MDS Census]]</f>
        <v>0.13398040416411511</v>
      </c>
      <c r="S342" s="6">
        <v>4.6230434782608691</v>
      </c>
      <c r="T342" s="6">
        <v>4.8410869565217389</v>
      </c>
      <c r="U342" s="6">
        <v>0</v>
      </c>
      <c r="V342" s="6">
        <f>SUM(NonNurse[[#This Row],[Occupational Therapist Hours]],NonNurse[[#This Row],[OT Assistant Hours]],NonNurse[[#This Row],[OT Aide Hours]])/NonNurse[[#This Row],[MDS Census]]</f>
        <v>0.10663808940600121</v>
      </c>
      <c r="W342" s="6">
        <v>5.5573913043478269</v>
      </c>
      <c r="X342" s="6">
        <v>8.1718478260869567</v>
      </c>
      <c r="Y342" s="6">
        <v>0</v>
      </c>
      <c r="Z342" s="6">
        <f>SUM(NonNurse[[#This Row],[Physical Therapist (PT) Hours]],NonNurse[[#This Row],[PT Assistant Hours]],NonNurse[[#This Row],[PT Aide Hours]])/NonNurse[[#This Row],[MDS Census]]</f>
        <v>0.15469565217391307</v>
      </c>
      <c r="AA342" s="6">
        <v>0</v>
      </c>
      <c r="AB342" s="6">
        <v>0</v>
      </c>
      <c r="AC342" s="6">
        <v>0</v>
      </c>
      <c r="AD342" s="6">
        <v>0</v>
      </c>
      <c r="AE342" s="6">
        <v>0</v>
      </c>
      <c r="AF342" s="6">
        <v>0</v>
      </c>
      <c r="AG342" s="6">
        <v>0</v>
      </c>
      <c r="AH342" s="1">
        <v>235351</v>
      </c>
      <c r="AI342">
        <v>5</v>
      </c>
    </row>
    <row r="343" spans="1:35" x14ac:dyDescent="0.25">
      <c r="A343" t="s">
        <v>433</v>
      </c>
      <c r="B343" t="s">
        <v>247</v>
      </c>
      <c r="C343" t="s">
        <v>656</v>
      </c>
      <c r="D343" t="s">
        <v>501</v>
      </c>
      <c r="E343" s="6">
        <v>100.09782608695652</v>
      </c>
      <c r="F343" s="6">
        <v>4.7065217391304346</v>
      </c>
      <c r="G343" s="6">
        <v>0</v>
      </c>
      <c r="H343" s="6">
        <v>0</v>
      </c>
      <c r="I343" s="6">
        <v>9.0434782608695645</v>
      </c>
      <c r="J343" s="6">
        <v>0</v>
      </c>
      <c r="K343" s="6">
        <v>0</v>
      </c>
      <c r="L343" s="6">
        <v>10.980652173913047</v>
      </c>
      <c r="M343" s="6">
        <v>9.3152173913043477</v>
      </c>
      <c r="N343" s="6">
        <v>0</v>
      </c>
      <c r="O343" s="6">
        <f>SUM(NonNurse[[#This Row],[Qualified Social Work Staff Hours]],NonNurse[[#This Row],[Other Social Work Staff Hours]])/NonNurse[[#This Row],[MDS Census]]</f>
        <v>9.3061135845368667E-2</v>
      </c>
      <c r="P343" s="6">
        <v>3.9130434782608696</v>
      </c>
      <c r="Q343" s="6">
        <v>14.891413043478256</v>
      </c>
      <c r="R343" s="6">
        <f>SUM(NonNurse[[#This Row],[Qualified Activities Professional Hours]],NonNurse[[#This Row],[Other Activities Professional Hours]])/NonNurse[[#This Row],[MDS Census]]</f>
        <v>0.1878607883592138</v>
      </c>
      <c r="S343" s="6">
        <v>11.266413043478261</v>
      </c>
      <c r="T343" s="6">
        <v>9.913043478260871</v>
      </c>
      <c r="U343" s="6">
        <v>0</v>
      </c>
      <c r="V343" s="6">
        <f>SUM(NonNurse[[#This Row],[Occupational Therapist Hours]],NonNurse[[#This Row],[OT Assistant Hours]],NonNurse[[#This Row],[OT Aide Hours]])/NonNurse[[#This Row],[MDS Census]]</f>
        <v>0.2115875773699642</v>
      </c>
      <c r="W343" s="6">
        <v>11.029347826086958</v>
      </c>
      <c r="X343" s="6">
        <v>10.029456521739132</v>
      </c>
      <c r="Y343" s="6">
        <v>0</v>
      </c>
      <c r="Z343" s="6">
        <f>SUM(NonNurse[[#This Row],[Physical Therapist (PT) Hours]],NonNurse[[#This Row],[PT Assistant Hours]],NonNurse[[#This Row],[PT Aide Hours]])/NonNurse[[#This Row],[MDS Census]]</f>
        <v>0.21038223477033341</v>
      </c>
      <c r="AA343" s="6">
        <v>0</v>
      </c>
      <c r="AB343" s="6">
        <v>0</v>
      </c>
      <c r="AC343" s="6">
        <v>0</v>
      </c>
      <c r="AD343" s="6">
        <v>0</v>
      </c>
      <c r="AE343" s="6">
        <v>0</v>
      </c>
      <c r="AF343" s="6">
        <v>0</v>
      </c>
      <c r="AG343" s="6">
        <v>0</v>
      </c>
      <c r="AH343" s="1">
        <v>235487</v>
      </c>
      <c r="AI343">
        <v>5</v>
      </c>
    </row>
    <row r="344" spans="1:35" x14ac:dyDescent="0.25">
      <c r="A344" t="s">
        <v>433</v>
      </c>
      <c r="B344" t="s">
        <v>81</v>
      </c>
      <c r="C344" t="s">
        <v>637</v>
      </c>
      <c r="D344" t="s">
        <v>485</v>
      </c>
      <c r="E344" s="6">
        <v>81.804347826086953</v>
      </c>
      <c r="F344" s="6">
        <v>4.8586956521739131</v>
      </c>
      <c r="G344" s="6">
        <v>0</v>
      </c>
      <c r="H344" s="6">
        <v>0</v>
      </c>
      <c r="I344" s="6">
        <v>0</v>
      </c>
      <c r="J344" s="6">
        <v>0</v>
      </c>
      <c r="K344" s="6">
        <v>0</v>
      </c>
      <c r="L344" s="6">
        <v>1.2492391304347825</v>
      </c>
      <c r="M344" s="6">
        <v>10.587282608695654</v>
      </c>
      <c r="N344" s="6">
        <v>0</v>
      </c>
      <c r="O344" s="6">
        <f>SUM(NonNurse[[#This Row],[Qualified Social Work Staff Hours]],NonNurse[[#This Row],[Other Social Work Staff Hours]])/NonNurse[[#This Row],[MDS Census]]</f>
        <v>0.12942200372043586</v>
      </c>
      <c r="P344" s="6">
        <v>3.2608695652173911</v>
      </c>
      <c r="Q344" s="6">
        <v>9.8472826086956502</v>
      </c>
      <c r="R344" s="6">
        <f>SUM(NonNurse[[#This Row],[Qualified Activities Professional Hours]],NonNurse[[#This Row],[Other Activities Professional Hours]])/NonNurse[[#This Row],[MDS Census]]</f>
        <v>0.16023784214722295</v>
      </c>
      <c r="S344" s="6">
        <v>5.1688043478260877</v>
      </c>
      <c r="T344" s="6">
        <v>8.4419565217391295</v>
      </c>
      <c r="U344" s="6">
        <v>0</v>
      </c>
      <c r="V344" s="6">
        <f>SUM(NonNurse[[#This Row],[Occupational Therapist Hours]],NonNurse[[#This Row],[OT Assistant Hours]],NonNurse[[#This Row],[OT Aide Hours]])/NonNurse[[#This Row],[MDS Census]]</f>
        <v>0.16638187616263619</v>
      </c>
      <c r="W344" s="6">
        <v>3.6744565217391294</v>
      </c>
      <c r="X344" s="6">
        <v>10.764891304347826</v>
      </c>
      <c r="Y344" s="6">
        <v>0</v>
      </c>
      <c r="Z344" s="6">
        <f>SUM(NonNurse[[#This Row],[Physical Therapist (PT) Hours]],NonNurse[[#This Row],[PT Assistant Hours]],NonNurse[[#This Row],[PT Aide Hours]])/NonNurse[[#This Row],[MDS Census]]</f>
        <v>0.1765107626893436</v>
      </c>
      <c r="AA344" s="6">
        <v>0</v>
      </c>
      <c r="AB344" s="6">
        <v>0</v>
      </c>
      <c r="AC344" s="6">
        <v>0</v>
      </c>
      <c r="AD344" s="6">
        <v>0</v>
      </c>
      <c r="AE344" s="6">
        <v>0</v>
      </c>
      <c r="AF344" s="6">
        <v>0</v>
      </c>
      <c r="AG344" s="6">
        <v>0</v>
      </c>
      <c r="AH344" s="1">
        <v>235206</v>
      </c>
      <c r="AI344">
        <v>5</v>
      </c>
    </row>
    <row r="345" spans="1:35" x14ac:dyDescent="0.25">
      <c r="A345" t="s">
        <v>433</v>
      </c>
      <c r="B345" t="s">
        <v>212</v>
      </c>
      <c r="C345" t="s">
        <v>696</v>
      </c>
      <c r="D345" t="s">
        <v>470</v>
      </c>
      <c r="E345" s="6">
        <v>82.880434782608702</v>
      </c>
      <c r="F345" s="6">
        <v>4.625</v>
      </c>
      <c r="G345" s="6">
        <v>0</v>
      </c>
      <c r="H345" s="6">
        <v>0</v>
      </c>
      <c r="I345" s="6">
        <v>4.7826086956521738</v>
      </c>
      <c r="J345" s="6">
        <v>0</v>
      </c>
      <c r="K345" s="6">
        <v>0</v>
      </c>
      <c r="L345" s="6">
        <v>2.8789130434782617</v>
      </c>
      <c r="M345" s="6">
        <v>5.866956521739132</v>
      </c>
      <c r="N345" s="6">
        <v>0</v>
      </c>
      <c r="O345" s="6">
        <f>SUM(NonNurse[[#This Row],[Qualified Social Work Staff Hours]],NonNurse[[#This Row],[Other Social Work Staff Hours]])/NonNurse[[#This Row],[MDS Census]]</f>
        <v>7.0788196721311494E-2</v>
      </c>
      <c r="P345" s="6">
        <v>4.0380434782608692</v>
      </c>
      <c r="Q345" s="6">
        <v>5.9982608695652155</v>
      </c>
      <c r="R345" s="6">
        <f>SUM(NonNurse[[#This Row],[Qualified Activities Professional Hours]],NonNurse[[#This Row],[Other Activities Professional Hours]])/NonNurse[[#This Row],[MDS Census]]</f>
        <v>0.12109377049180325</v>
      </c>
      <c r="S345" s="6">
        <v>6.3</v>
      </c>
      <c r="T345" s="6">
        <v>5.9832608695652167</v>
      </c>
      <c r="U345" s="6">
        <v>0</v>
      </c>
      <c r="V345" s="6">
        <f>SUM(NonNurse[[#This Row],[Occupational Therapist Hours]],NonNurse[[#This Row],[OT Assistant Hours]],NonNurse[[#This Row],[OT Aide Hours]])/NonNurse[[#This Row],[MDS Census]]</f>
        <v>0.14820459016393439</v>
      </c>
      <c r="W345" s="6">
        <v>2.5355434782608697</v>
      </c>
      <c r="X345" s="6">
        <v>6.1292391304347813</v>
      </c>
      <c r="Y345" s="6">
        <v>0</v>
      </c>
      <c r="Z345" s="6">
        <f>SUM(NonNurse[[#This Row],[Physical Therapist (PT) Hours]],NonNurse[[#This Row],[PT Assistant Hours]],NonNurse[[#This Row],[PT Aide Hours]])/NonNurse[[#This Row],[MDS Census]]</f>
        <v>0.10454557377049178</v>
      </c>
      <c r="AA345" s="6">
        <v>0</v>
      </c>
      <c r="AB345" s="6">
        <v>0</v>
      </c>
      <c r="AC345" s="6">
        <v>0</v>
      </c>
      <c r="AD345" s="6">
        <v>0</v>
      </c>
      <c r="AE345" s="6">
        <v>0</v>
      </c>
      <c r="AF345" s="6">
        <v>0</v>
      </c>
      <c r="AG345" s="6">
        <v>0</v>
      </c>
      <c r="AH345" s="1">
        <v>235441</v>
      </c>
      <c r="AI345">
        <v>5</v>
      </c>
    </row>
    <row r="346" spans="1:35" x14ac:dyDescent="0.25">
      <c r="A346" t="s">
        <v>433</v>
      </c>
      <c r="B346" t="s">
        <v>158</v>
      </c>
      <c r="C346" t="s">
        <v>671</v>
      </c>
      <c r="D346" t="s">
        <v>482</v>
      </c>
      <c r="E346" s="6">
        <v>105.91304347826087</v>
      </c>
      <c r="F346" s="6">
        <v>4.5597826086956523</v>
      </c>
      <c r="G346" s="6">
        <v>0</v>
      </c>
      <c r="H346" s="6">
        <v>0</v>
      </c>
      <c r="I346" s="6">
        <v>5.3913043478260869</v>
      </c>
      <c r="J346" s="6">
        <v>0</v>
      </c>
      <c r="K346" s="6">
        <v>0</v>
      </c>
      <c r="L346" s="6">
        <v>3.0190217391304341</v>
      </c>
      <c r="M346" s="6">
        <v>11.051304347826088</v>
      </c>
      <c r="N346" s="6">
        <v>0</v>
      </c>
      <c r="O346" s="6">
        <f>SUM(NonNurse[[#This Row],[Qualified Social Work Staff Hours]],NonNurse[[#This Row],[Other Social Work Staff Hours]])/NonNurse[[#This Row],[MDS Census]]</f>
        <v>0.10434318555008211</v>
      </c>
      <c r="P346" s="6">
        <v>4.1576086956521738</v>
      </c>
      <c r="Q346" s="6">
        <v>18.167282608695647</v>
      </c>
      <c r="R346" s="6">
        <f>SUM(NonNurse[[#This Row],[Qualified Activities Professional Hours]],NonNurse[[#This Row],[Other Activities Professional Hours]])/NonNurse[[#This Row],[MDS Census]]</f>
        <v>0.21078509852216745</v>
      </c>
      <c r="S346" s="6">
        <v>2.4173913043478259</v>
      </c>
      <c r="T346" s="6">
        <v>3.3757608695652173</v>
      </c>
      <c r="U346" s="6">
        <v>0</v>
      </c>
      <c r="V346" s="6">
        <f>SUM(NonNurse[[#This Row],[Occupational Therapist Hours]],NonNurse[[#This Row],[OT Assistant Hours]],NonNurse[[#This Row],[OT Aide Hours]])/NonNurse[[#This Row],[MDS Census]]</f>
        <v>5.4697249589490966E-2</v>
      </c>
      <c r="W346" s="6">
        <v>3.334021739130435</v>
      </c>
      <c r="X346" s="6">
        <v>5.7391304347826084</v>
      </c>
      <c r="Y346" s="6">
        <v>0</v>
      </c>
      <c r="Z346" s="6">
        <f>SUM(NonNurse[[#This Row],[Physical Therapist (PT) Hours]],NonNurse[[#This Row],[PT Assistant Hours]],NonNurse[[#This Row],[PT Aide Hours]])/NonNurse[[#This Row],[MDS Census]]</f>
        <v>8.5666050903119878E-2</v>
      </c>
      <c r="AA346" s="6">
        <v>0</v>
      </c>
      <c r="AB346" s="6">
        <v>0</v>
      </c>
      <c r="AC346" s="6">
        <v>0</v>
      </c>
      <c r="AD346" s="6">
        <v>0</v>
      </c>
      <c r="AE346" s="6">
        <v>0</v>
      </c>
      <c r="AF346" s="6">
        <v>0</v>
      </c>
      <c r="AG346" s="6">
        <v>0</v>
      </c>
      <c r="AH346" s="1">
        <v>235347</v>
      </c>
      <c r="AI346">
        <v>5</v>
      </c>
    </row>
    <row r="347" spans="1:35" x14ac:dyDescent="0.25">
      <c r="A347" t="s">
        <v>433</v>
      </c>
      <c r="B347" t="s">
        <v>117</v>
      </c>
      <c r="C347" t="s">
        <v>652</v>
      </c>
      <c r="D347" t="s">
        <v>467</v>
      </c>
      <c r="E347" s="6">
        <v>67.75</v>
      </c>
      <c r="F347" s="6">
        <v>5.0434782608695654</v>
      </c>
      <c r="G347" s="6">
        <v>0.56521739130434778</v>
      </c>
      <c r="H347" s="6">
        <v>0</v>
      </c>
      <c r="I347" s="6">
        <v>6.7065217391304346</v>
      </c>
      <c r="J347" s="6">
        <v>0</v>
      </c>
      <c r="K347" s="6">
        <v>1.1304347826086956</v>
      </c>
      <c r="L347" s="6">
        <v>1.8820652173913042</v>
      </c>
      <c r="M347" s="6">
        <v>4.5217391304347823</v>
      </c>
      <c r="N347" s="6">
        <v>0</v>
      </c>
      <c r="O347" s="6">
        <f>SUM(NonNurse[[#This Row],[Qualified Social Work Staff Hours]],NonNurse[[#This Row],[Other Social Work Staff Hours]])/NonNurse[[#This Row],[MDS Census]]</f>
        <v>6.6741536980587199E-2</v>
      </c>
      <c r="P347" s="6">
        <v>5.710108695652174</v>
      </c>
      <c r="Q347" s="6">
        <v>1.1875</v>
      </c>
      <c r="R347" s="6">
        <f>SUM(NonNurse[[#This Row],[Qualified Activities Professional Hours]],NonNurse[[#This Row],[Other Activities Professional Hours]])/NonNurse[[#This Row],[MDS Census]]</f>
        <v>0.10180972244505054</v>
      </c>
      <c r="S347" s="6">
        <v>12.47086956521739</v>
      </c>
      <c r="T347" s="6">
        <v>0</v>
      </c>
      <c r="U347" s="6">
        <v>0</v>
      </c>
      <c r="V347" s="6">
        <f>SUM(NonNurse[[#This Row],[Occupational Therapist Hours]],NonNurse[[#This Row],[OT Assistant Hours]],NonNurse[[#This Row],[OT Aide Hours]])/NonNurse[[#This Row],[MDS Census]]</f>
        <v>0.1840718755013637</v>
      </c>
      <c r="W347" s="6">
        <v>14.369891304347822</v>
      </c>
      <c r="X347" s="6">
        <v>0</v>
      </c>
      <c r="Y347" s="6">
        <v>0</v>
      </c>
      <c r="Z347" s="6">
        <f>SUM(NonNurse[[#This Row],[Physical Therapist (PT) Hours]],NonNurse[[#This Row],[PT Assistant Hours]],NonNurse[[#This Row],[PT Aide Hours]])/NonNurse[[#This Row],[MDS Census]]</f>
        <v>0.21210171666934055</v>
      </c>
      <c r="AA347" s="6">
        <v>0</v>
      </c>
      <c r="AB347" s="6">
        <v>0</v>
      </c>
      <c r="AC347" s="6">
        <v>0</v>
      </c>
      <c r="AD347" s="6">
        <v>0</v>
      </c>
      <c r="AE347" s="6">
        <v>0</v>
      </c>
      <c r="AF347" s="6">
        <v>0</v>
      </c>
      <c r="AG347" s="6">
        <v>0</v>
      </c>
      <c r="AH347" s="1">
        <v>235270</v>
      </c>
      <c r="AI347">
        <v>5</v>
      </c>
    </row>
    <row r="348" spans="1:35" x14ac:dyDescent="0.25">
      <c r="A348" t="s">
        <v>433</v>
      </c>
      <c r="B348" t="s">
        <v>44</v>
      </c>
      <c r="C348" t="s">
        <v>612</v>
      </c>
      <c r="D348" t="s">
        <v>501</v>
      </c>
      <c r="E348" s="6">
        <v>53.206521739130437</v>
      </c>
      <c r="F348" s="6">
        <v>4.8695652173913047</v>
      </c>
      <c r="G348" s="6">
        <v>0.70108695652173914</v>
      </c>
      <c r="H348" s="6">
        <v>0</v>
      </c>
      <c r="I348" s="6">
        <v>4.7391304347826084</v>
      </c>
      <c r="J348" s="6">
        <v>0</v>
      </c>
      <c r="K348" s="6">
        <v>0</v>
      </c>
      <c r="L348" s="6">
        <v>1.0828260869565214</v>
      </c>
      <c r="M348" s="6">
        <v>5.0434782608695654</v>
      </c>
      <c r="N348" s="6">
        <v>0</v>
      </c>
      <c r="O348" s="6">
        <f>SUM(NonNurse[[#This Row],[Qualified Social Work Staff Hours]],NonNurse[[#This Row],[Other Social Work Staff Hours]])/NonNurse[[#This Row],[MDS Census]]</f>
        <v>9.4790602655771189E-2</v>
      </c>
      <c r="P348" s="6">
        <v>5.0434782608695654</v>
      </c>
      <c r="Q348" s="6">
        <v>7.4103260869565215</v>
      </c>
      <c r="R348" s="6">
        <f>SUM(NonNurse[[#This Row],[Qualified Activities Professional Hours]],NonNurse[[#This Row],[Other Activities Professional Hours]])/NonNurse[[#This Row],[MDS Census]]</f>
        <v>0.23406537282941775</v>
      </c>
      <c r="S348" s="6">
        <v>4.6476086956521785</v>
      </c>
      <c r="T348" s="6">
        <v>2.2154347826086958</v>
      </c>
      <c r="U348" s="6">
        <v>0</v>
      </c>
      <c r="V348" s="6">
        <f>SUM(NonNurse[[#This Row],[Occupational Therapist Hours]],NonNurse[[#This Row],[OT Assistant Hours]],NonNurse[[#This Row],[OT Aide Hours]])/NonNurse[[#This Row],[MDS Census]]</f>
        <v>0.12898876404494389</v>
      </c>
      <c r="W348" s="6">
        <v>2.9003260869565217</v>
      </c>
      <c r="X348" s="6">
        <v>2.278152173913043</v>
      </c>
      <c r="Y348" s="6">
        <v>0</v>
      </c>
      <c r="Z348" s="6">
        <f>SUM(NonNurse[[#This Row],[Physical Therapist (PT) Hours]],NonNurse[[#This Row],[PT Assistant Hours]],NonNurse[[#This Row],[PT Aide Hours]])/NonNurse[[#This Row],[MDS Census]]</f>
        <v>9.73278855975485E-2</v>
      </c>
      <c r="AA348" s="6">
        <v>0</v>
      </c>
      <c r="AB348" s="6">
        <v>0</v>
      </c>
      <c r="AC348" s="6">
        <v>0</v>
      </c>
      <c r="AD348" s="6">
        <v>0</v>
      </c>
      <c r="AE348" s="6">
        <v>0</v>
      </c>
      <c r="AF348" s="6">
        <v>0</v>
      </c>
      <c r="AG348" s="6">
        <v>0.2608695652173913</v>
      </c>
      <c r="AH348" s="1">
        <v>235065</v>
      </c>
      <c r="AI348">
        <v>5</v>
      </c>
    </row>
    <row r="349" spans="1:35" x14ac:dyDescent="0.25">
      <c r="A349" t="s">
        <v>433</v>
      </c>
      <c r="B349" t="s">
        <v>80</v>
      </c>
      <c r="C349" t="s">
        <v>636</v>
      </c>
      <c r="D349" t="s">
        <v>472</v>
      </c>
      <c r="E349" s="6">
        <v>36.869565217391305</v>
      </c>
      <c r="F349" s="6">
        <v>5.391304347826086</v>
      </c>
      <c r="G349" s="6">
        <v>3.2608695652173912E-2</v>
      </c>
      <c r="H349" s="6">
        <v>0.2608695652173913</v>
      </c>
      <c r="I349" s="6">
        <v>0</v>
      </c>
      <c r="J349" s="6">
        <v>0</v>
      </c>
      <c r="K349" s="6">
        <v>0.69565217391304346</v>
      </c>
      <c r="L349" s="6">
        <v>0</v>
      </c>
      <c r="M349" s="6">
        <v>5.1304347826086945</v>
      </c>
      <c r="N349" s="6">
        <v>0</v>
      </c>
      <c r="O349" s="6">
        <f>SUM(NonNurse[[#This Row],[Qualified Social Work Staff Hours]],NonNurse[[#This Row],[Other Social Work Staff Hours]])/NonNurse[[#This Row],[MDS Census]]</f>
        <v>0.13915094339622638</v>
      </c>
      <c r="P349" s="6">
        <v>0</v>
      </c>
      <c r="Q349" s="6">
        <v>2.3630434782608689</v>
      </c>
      <c r="R349" s="6">
        <f>SUM(NonNurse[[#This Row],[Qualified Activities Professional Hours]],NonNurse[[#This Row],[Other Activities Professional Hours]])/NonNurse[[#This Row],[MDS Census]]</f>
        <v>6.4091981132075454E-2</v>
      </c>
      <c r="S349" s="6">
        <v>4.8913043478260872E-2</v>
      </c>
      <c r="T349" s="6">
        <v>1.9554347826086951</v>
      </c>
      <c r="U349" s="6">
        <v>0</v>
      </c>
      <c r="V349" s="6">
        <f>SUM(NonNurse[[#This Row],[Occupational Therapist Hours]],NonNurse[[#This Row],[OT Assistant Hours]],NonNurse[[#This Row],[OT Aide Hours]])/NonNurse[[#This Row],[MDS Census]]</f>
        <v>5.4363207547169792E-2</v>
      </c>
      <c r="W349" s="6">
        <v>5.434782608695652E-2</v>
      </c>
      <c r="X349" s="6">
        <v>3.5869565217391305E-2</v>
      </c>
      <c r="Y349" s="6">
        <v>5.434782608695652E-2</v>
      </c>
      <c r="Z349" s="6">
        <f>SUM(NonNurse[[#This Row],[Physical Therapist (PT) Hours]],NonNurse[[#This Row],[PT Assistant Hours]],NonNurse[[#This Row],[PT Aide Hours]])/NonNurse[[#This Row],[MDS Census]]</f>
        <v>3.9209905660377358E-3</v>
      </c>
      <c r="AA349" s="6">
        <v>0</v>
      </c>
      <c r="AB349" s="6">
        <v>5.1956521739130439</v>
      </c>
      <c r="AC349" s="6">
        <v>0</v>
      </c>
      <c r="AD349" s="6">
        <v>0</v>
      </c>
      <c r="AE349" s="6">
        <v>0</v>
      </c>
      <c r="AF349" s="6">
        <v>0</v>
      </c>
      <c r="AG349" s="6">
        <v>0.64130434782608692</v>
      </c>
      <c r="AH349" s="1">
        <v>235205</v>
      </c>
      <c r="AI349">
        <v>5</v>
      </c>
    </row>
    <row r="350" spans="1:35" x14ac:dyDescent="0.25">
      <c r="A350" t="s">
        <v>433</v>
      </c>
      <c r="B350" t="s">
        <v>37</v>
      </c>
      <c r="C350" t="s">
        <v>607</v>
      </c>
      <c r="D350" t="s">
        <v>505</v>
      </c>
      <c r="E350" s="6">
        <v>20.956521739130434</v>
      </c>
      <c r="F350" s="6">
        <v>2.2173913043478262</v>
      </c>
      <c r="G350" s="6">
        <v>1.0869565217391304E-2</v>
      </c>
      <c r="H350" s="6">
        <v>0.16847826086956522</v>
      </c>
      <c r="I350" s="6">
        <v>0</v>
      </c>
      <c r="J350" s="6">
        <v>0</v>
      </c>
      <c r="K350" s="6">
        <v>0</v>
      </c>
      <c r="L350" s="6">
        <v>0</v>
      </c>
      <c r="M350" s="6">
        <v>0</v>
      </c>
      <c r="N350" s="6">
        <v>0</v>
      </c>
      <c r="O350" s="6">
        <f>SUM(NonNurse[[#This Row],[Qualified Social Work Staff Hours]],NonNurse[[#This Row],[Other Social Work Staff Hours]])/NonNurse[[#This Row],[MDS Census]]</f>
        <v>0</v>
      </c>
      <c r="P350" s="6">
        <v>0</v>
      </c>
      <c r="Q350" s="6">
        <v>4.7858695652173902</v>
      </c>
      <c r="R350" s="6">
        <f>SUM(NonNurse[[#This Row],[Qualified Activities Professional Hours]],NonNurse[[#This Row],[Other Activities Professional Hours]])/NonNurse[[#This Row],[MDS Census]]</f>
        <v>0.22837136929460577</v>
      </c>
      <c r="S350" s="6">
        <v>8.6956521739130436E-3</v>
      </c>
      <c r="T350" s="6">
        <v>0</v>
      </c>
      <c r="U350" s="6">
        <v>0</v>
      </c>
      <c r="V350" s="6">
        <f>SUM(NonNurse[[#This Row],[Occupational Therapist Hours]],NonNurse[[#This Row],[OT Assistant Hours]],NonNurse[[#This Row],[OT Aide Hours]])/NonNurse[[#This Row],[MDS Census]]</f>
        <v>4.1493775933609963E-4</v>
      </c>
      <c r="W350" s="6">
        <v>0</v>
      </c>
      <c r="X350" s="6">
        <v>0</v>
      </c>
      <c r="Y350" s="6">
        <v>0.59782608695652173</v>
      </c>
      <c r="Z350" s="6">
        <f>SUM(NonNurse[[#This Row],[Physical Therapist (PT) Hours]],NonNurse[[#This Row],[PT Assistant Hours]],NonNurse[[#This Row],[PT Aide Hours]])/NonNurse[[#This Row],[MDS Census]]</f>
        <v>2.8526970954356849E-2</v>
      </c>
      <c r="AA350" s="6">
        <v>0</v>
      </c>
      <c r="AB350" s="6">
        <v>1.9347826086956521</v>
      </c>
      <c r="AC350" s="6">
        <v>0</v>
      </c>
      <c r="AD350" s="6">
        <v>0</v>
      </c>
      <c r="AE350" s="6">
        <v>0</v>
      </c>
      <c r="AF350" s="6">
        <v>0</v>
      </c>
      <c r="AG350" s="6">
        <v>0</v>
      </c>
      <c r="AH350" s="1">
        <v>235051</v>
      </c>
      <c r="AI350">
        <v>5</v>
      </c>
    </row>
    <row r="351" spans="1:35" x14ac:dyDescent="0.25">
      <c r="A351" t="s">
        <v>433</v>
      </c>
      <c r="B351" t="s">
        <v>61</v>
      </c>
      <c r="C351" t="s">
        <v>543</v>
      </c>
      <c r="D351" t="s">
        <v>505</v>
      </c>
      <c r="E351" s="6">
        <v>29.282608695652176</v>
      </c>
      <c r="F351" s="6">
        <v>2.3043478260869565</v>
      </c>
      <c r="G351" s="6">
        <v>1.0869565217391304E-2</v>
      </c>
      <c r="H351" s="6">
        <v>0.19293478260869565</v>
      </c>
      <c r="I351" s="6">
        <v>0</v>
      </c>
      <c r="J351" s="6">
        <v>0</v>
      </c>
      <c r="K351" s="6">
        <v>0</v>
      </c>
      <c r="L351" s="6">
        <v>0</v>
      </c>
      <c r="M351" s="6">
        <v>5.2173913043478253</v>
      </c>
      <c r="N351" s="6">
        <v>0</v>
      </c>
      <c r="O351" s="6">
        <f>SUM(NonNurse[[#This Row],[Qualified Social Work Staff Hours]],NonNurse[[#This Row],[Other Social Work Staff Hours]])/NonNurse[[#This Row],[MDS Census]]</f>
        <v>0.17817371937639195</v>
      </c>
      <c r="P351" s="6">
        <v>0</v>
      </c>
      <c r="Q351" s="6">
        <v>4.6804347826086969</v>
      </c>
      <c r="R351" s="6">
        <f>SUM(NonNurse[[#This Row],[Qualified Activities Professional Hours]],NonNurse[[#This Row],[Other Activities Professional Hours]])/NonNurse[[#This Row],[MDS Census]]</f>
        <v>0.15983667409057167</v>
      </c>
      <c r="S351" s="6">
        <v>0</v>
      </c>
      <c r="T351" s="6">
        <v>0</v>
      </c>
      <c r="U351" s="6">
        <v>0</v>
      </c>
      <c r="V351" s="6">
        <f>SUM(NonNurse[[#This Row],[Occupational Therapist Hours]],NonNurse[[#This Row],[OT Assistant Hours]],NonNurse[[#This Row],[OT Aide Hours]])/NonNurse[[#This Row],[MDS Census]]</f>
        <v>0</v>
      </c>
      <c r="W351" s="6">
        <v>0</v>
      </c>
      <c r="X351" s="6">
        <v>0.63152173913043474</v>
      </c>
      <c r="Y351" s="6">
        <v>0.61956521739130432</v>
      </c>
      <c r="Z351" s="6">
        <f>SUM(NonNurse[[#This Row],[Physical Therapist (PT) Hours]],NonNurse[[#This Row],[PT Assistant Hours]],NonNurse[[#This Row],[PT Aide Hours]])/NonNurse[[#This Row],[MDS Census]]</f>
        <v>4.2724573125463988E-2</v>
      </c>
      <c r="AA351" s="6">
        <v>0</v>
      </c>
      <c r="AB351" s="6">
        <v>2.4673913043478262</v>
      </c>
      <c r="AC351" s="6">
        <v>0</v>
      </c>
      <c r="AD351" s="6">
        <v>0</v>
      </c>
      <c r="AE351" s="6">
        <v>0</v>
      </c>
      <c r="AF351" s="6">
        <v>0</v>
      </c>
      <c r="AG351" s="6">
        <v>0</v>
      </c>
      <c r="AH351" s="1">
        <v>235143</v>
      </c>
      <c r="AI351">
        <v>5</v>
      </c>
    </row>
    <row r="352" spans="1:35" x14ac:dyDescent="0.25">
      <c r="A352" t="s">
        <v>433</v>
      </c>
      <c r="B352" t="s">
        <v>49</v>
      </c>
      <c r="C352" t="s">
        <v>601</v>
      </c>
      <c r="D352" t="s">
        <v>470</v>
      </c>
      <c r="E352" s="6">
        <v>142.9891304347826</v>
      </c>
      <c r="F352" s="6">
        <v>13.913043478260873</v>
      </c>
      <c r="G352" s="6">
        <v>0.39130434782608697</v>
      </c>
      <c r="H352" s="6">
        <v>1.0715217391304348</v>
      </c>
      <c r="I352" s="6">
        <v>4.5978260869565215</v>
      </c>
      <c r="J352" s="6">
        <v>0</v>
      </c>
      <c r="K352" s="6">
        <v>0</v>
      </c>
      <c r="L352" s="6">
        <v>1.6684782608695652</v>
      </c>
      <c r="M352" s="6">
        <v>19.947826086956521</v>
      </c>
      <c r="N352" s="6">
        <v>0</v>
      </c>
      <c r="O352" s="6">
        <f>SUM(NonNurse[[#This Row],[Qualified Social Work Staff Hours]],NonNurse[[#This Row],[Other Social Work Staff Hours]])/NonNurse[[#This Row],[MDS Census]]</f>
        <v>0.13950589129608515</v>
      </c>
      <c r="P352" s="6">
        <v>0</v>
      </c>
      <c r="Q352" s="6">
        <v>13.083695652173915</v>
      </c>
      <c r="R352" s="6">
        <f>SUM(NonNurse[[#This Row],[Qualified Activities Professional Hours]],NonNurse[[#This Row],[Other Activities Professional Hours]])/NonNurse[[#This Row],[MDS Census]]</f>
        <v>9.1501330292664412E-2</v>
      </c>
      <c r="S352" s="6">
        <v>30.802826086956522</v>
      </c>
      <c r="T352" s="6">
        <v>5.4336956521739124</v>
      </c>
      <c r="U352" s="6">
        <v>0</v>
      </c>
      <c r="V352" s="6">
        <f>SUM(NonNurse[[#This Row],[Occupational Therapist Hours]],NonNurse[[#This Row],[OT Assistant Hours]],NonNurse[[#This Row],[OT Aide Hours]])/NonNurse[[#This Row],[MDS Census]]</f>
        <v>0.25342151273280122</v>
      </c>
      <c r="W352" s="6">
        <v>39.491956521739134</v>
      </c>
      <c r="X352" s="6">
        <v>14.838043478260872</v>
      </c>
      <c r="Y352" s="6">
        <v>12.858695652173912</v>
      </c>
      <c r="Z352" s="6">
        <f>SUM(NonNurse[[#This Row],[Physical Therapist (PT) Hours]],NonNurse[[#This Row],[PT Assistant Hours]],NonNurse[[#This Row],[PT Aide Hours]])/NonNurse[[#This Row],[MDS Census]]</f>
        <v>0.46988673508171808</v>
      </c>
      <c r="AA352" s="6">
        <v>0</v>
      </c>
      <c r="AB352" s="6">
        <v>20.467391304347824</v>
      </c>
      <c r="AC352" s="6">
        <v>0</v>
      </c>
      <c r="AD352" s="6">
        <v>0</v>
      </c>
      <c r="AE352" s="6">
        <v>3.4456521739130435</v>
      </c>
      <c r="AF352" s="6">
        <v>0</v>
      </c>
      <c r="AG352" s="6">
        <v>0</v>
      </c>
      <c r="AH352" s="1">
        <v>235075</v>
      </c>
      <c r="AI352">
        <v>5</v>
      </c>
    </row>
    <row r="353" spans="1:35" x14ac:dyDescent="0.25">
      <c r="A353" t="s">
        <v>433</v>
      </c>
      <c r="B353" t="s">
        <v>30</v>
      </c>
      <c r="C353" t="s">
        <v>601</v>
      </c>
      <c r="D353" t="s">
        <v>470</v>
      </c>
      <c r="E353" s="6">
        <v>116.32608695652173</v>
      </c>
      <c r="F353" s="6">
        <v>5.0434782608695654</v>
      </c>
      <c r="G353" s="6">
        <v>0</v>
      </c>
      <c r="H353" s="6">
        <v>0.72739130434782606</v>
      </c>
      <c r="I353" s="6">
        <v>10.173913043478262</v>
      </c>
      <c r="J353" s="6">
        <v>0</v>
      </c>
      <c r="K353" s="6">
        <v>0</v>
      </c>
      <c r="L353" s="6">
        <v>5.1186956521739146</v>
      </c>
      <c r="M353" s="6">
        <v>9.6521739130434785</v>
      </c>
      <c r="N353" s="6">
        <v>0</v>
      </c>
      <c r="O353" s="6">
        <f>SUM(NonNurse[[#This Row],[Qualified Social Work Staff Hours]],NonNurse[[#This Row],[Other Social Work Staff Hours]])/NonNurse[[#This Row],[MDS Census]]</f>
        <v>8.2975144832741543E-2</v>
      </c>
      <c r="P353" s="6">
        <v>0</v>
      </c>
      <c r="Q353" s="6">
        <v>9.0521739130434771</v>
      </c>
      <c r="R353" s="6">
        <f>SUM(NonNurse[[#This Row],[Qualified Activities Professional Hours]],NonNurse[[#This Row],[Other Activities Professional Hours]])/NonNurse[[#This Row],[MDS Census]]</f>
        <v>7.7817230424219772E-2</v>
      </c>
      <c r="S353" s="6">
        <v>4.610869565217393</v>
      </c>
      <c r="T353" s="6">
        <v>8.043478260869566E-2</v>
      </c>
      <c r="U353" s="6">
        <v>0</v>
      </c>
      <c r="V353" s="6">
        <f>SUM(NonNurse[[#This Row],[Occupational Therapist Hours]],NonNurse[[#This Row],[OT Assistant Hours]],NonNurse[[#This Row],[OT Aide Hours]])/NonNurse[[#This Row],[MDS Census]]</f>
        <v>4.0328910484021693E-2</v>
      </c>
      <c r="W353" s="6">
        <v>9.0463043478260818</v>
      </c>
      <c r="X353" s="6">
        <v>2.8619565217391307</v>
      </c>
      <c r="Y353" s="6">
        <v>16.934782608695652</v>
      </c>
      <c r="Z353" s="6">
        <f>SUM(NonNurse[[#This Row],[Physical Therapist (PT) Hours]],NonNurse[[#This Row],[PT Assistant Hours]],NonNurse[[#This Row],[PT Aide Hours]])/NonNurse[[#This Row],[MDS Census]]</f>
        <v>0.24794991590356941</v>
      </c>
      <c r="AA353" s="6">
        <v>0</v>
      </c>
      <c r="AB353" s="6">
        <v>17.206521739130434</v>
      </c>
      <c r="AC353" s="6">
        <v>0</v>
      </c>
      <c r="AD353" s="6">
        <v>0</v>
      </c>
      <c r="AE353" s="6">
        <v>8.554347826086957</v>
      </c>
      <c r="AF353" s="6">
        <v>0</v>
      </c>
      <c r="AG353" s="6">
        <v>0</v>
      </c>
      <c r="AH353" s="1">
        <v>235035</v>
      </c>
      <c r="AI353">
        <v>5</v>
      </c>
    </row>
    <row r="354" spans="1:35" x14ac:dyDescent="0.25">
      <c r="A354" t="s">
        <v>433</v>
      </c>
      <c r="B354" t="s">
        <v>359</v>
      </c>
      <c r="C354" t="s">
        <v>601</v>
      </c>
      <c r="D354" t="s">
        <v>470</v>
      </c>
      <c r="E354" s="6">
        <v>36.217391304347828</v>
      </c>
      <c r="F354" s="6">
        <v>4.7826086956521738</v>
      </c>
      <c r="G354" s="6">
        <v>0.41847826086956524</v>
      </c>
      <c r="H354" s="6">
        <v>0</v>
      </c>
      <c r="I354" s="6">
        <v>0</v>
      </c>
      <c r="J354" s="6">
        <v>0</v>
      </c>
      <c r="K354" s="6">
        <v>2.0597826086956523</v>
      </c>
      <c r="L354" s="6">
        <v>0.32065217391304346</v>
      </c>
      <c r="M354" s="6">
        <v>5.3043478260869561</v>
      </c>
      <c r="N354" s="6">
        <v>0</v>
      </c>
      <c r="O354" s="6">
        <f>SUM(NonNurse[[#This Row],[Qualified Social Work Staff Hours]],NonNurse[[#This Row],[Other Social Work Staff Hours]])/NonNurse[[#This Row],[MDS Census]]</f>
        <v>0.14645858343337334</v>
      </c>
      <c r="P354" s="6">
        <v>15.880434782608695</v>
      </c>
      <c r="Q354" s="6">
        <v>0</v>
      </c>
      <c r="R354" s="6">
        <f>SUM(NonNurse[[#This Row],[Qualified Activities Professional Hours]],NonNurse[[#This Row],[Other Activities Professional Hours]])/NonNurse[[#This Row],[MDS Census]]</f>
        <v>0.43847539015606241</v>
      </c>
      <c r="S354" s="6">
        <v>5.3650000000000002</v>
      </c>
      <c r="T354" s="6">
        <v>0</v>
      </c>
      <c r="U354" s="6">
        <v>0</v>
      </c>
      <c r="V354" s="6">
        <f>SUM(NonNurse[[#This Row],[Occupational Therapist Hours]],NonNurse[[#This Row],[OT Assistant Hours]],NonNurse[[#This Row],[OT Aide Hours]])/NonNurse[[#This Row],[MDS Census]]</f>
        <v>0.14813325330132052</v>
      </c>
      <c r="W354" s="6">
        <v>4.5679347826086953</v>
      </c>
      <c r="X354" s="6">
        <v>0</v>
      </c>
      <c r="Y354" s="6">
        <v>0</v>
      </c>
      <c r="Z354" s="6">
        <f>SUM(NonNurse[[#This Row],[Physical Therapist (PT) Hours]],NonNurse[[#This Row],[PT Assistant Hours]],NonNurse[[#This Row],[PT Aide Hours]])/NonNurse[[#This Row],[MDS Census]]</f>
        <v>0.12612545018007201</v>
      </c>
      <c r="AA354" s="6">
        <v>0</v>
      </c>
      <c r="AB354" s="6">
        <v>0</v>
      </c>
      <c r="AC354" s="6">
        <v>0</v>
      </c>
      <c r="AD354" s="6">
        <v>0</v>
      </c>
      <c r="AE354" s="6">
        <v>0</v>
      </c>
      <c r="AF354" s="6">
        <v>0</v>
      </c>
      <c r="AG354" s="6">
        <v>0</v>
      </c>
      <c r="AH354" s="1">
        <v>235643</v>
      </c>
      <c r="AI354">
        <v>5</v>
      </c>
    </row>
    <row r="355" spans="1:35" x14ac:dyDescent="0.25">
      <c r="A355" t="s">
        <v>433</v>
      </c>
      <c r="B355" t="s">
        <v>196</v>
      </c>
      <c r="C355" t="s">
        <v>547</v>
      </c>
      <c r="D355" t="s">
        <v>519</v>
      </c>
      <c r="E355" s="6">
        <v>133.07608695652175</v>
      </c>
      <c r="F355" s="6">
        <v>5.5652173913043477</v>
      </c>
      <c r="G355" s="6">
        <v>0.23532608695652188</v>
      </c>
      <c r="H355" s="6">
        <v>0.59804347826086945</v>
      </c>
      <c r="I355" s="6">
        <v>10.956521739130435</v>
      </c>
      <c r="J355" s="6">
        <v>0</v>
      </c>
      <c r="K355" s="6">
        <v>0</v>
      </c>
      <c r="L355" s="6">
        <v>1.1456521739130436</v>
      </c>
      <c r="M355" s="6">
        <v>4.8695652173913047</v>
      </c>
      <c r="N355" s="6">
        <v>10.612391304347824</v>
      </c>
      <c r="O355" s="6">
        <f>SUM(NonNurse[[#This Row],[Qualified Social Work Staff Hours]],NonNurse[[#This Row],[Other Social Work Staff Hours]])/NonNurse[[#This Row],[MDS Census]]</f>
        <v>0.11633913256554763</v>
      </c>
      <c r="P355" s="6">
        <v>5.7391304347826084</v>
      </c>
      <c r="Q355" s="6">
        <v>28.757608695652163</v>
      </c>
      <c r="R355" s="6">
        <f>SUM(NonNurse[[#This Row],[Qualified Activities Professional Hours]],NonNurse[[#This Row],[Other Activities Professional Hours]])/NonNurse[[#This Row],[MDS Census]]</f>
        <v>0.25922567998039686</v>
      </c>
      <c r="S355" s="6">
        <v>11.948478260869566</v>
      </c>
      <c r="T355" s="6">
        <v>24.040869565217388</v>
      </c>
      <c r="U355" s="6">
        <v>0</v>
      </c>
      <c r="V355" s="6">
        <f>SUM(NonNurse[[#This Row],[Occupational Therapist Hours]],NonNurse[[#This Row],[OT Assistant Hours]],NonNurse[[#This Row],[OT Aide Hours]])/NonNurse[[#This Row],[MDS Census]]</f>
        <v>0.27044188515886625</v>
      </c>
      <c r="W355" s="6">
        <v>24.091739130434782</v>
      </c>
      <c r="X355" s="6">
        <v>22.231304347826089</v>
      </c>
      <c r="Y355" s="6">
        <v>4.4456521739130439</v>
      </c>
      <c r="Z355" s="6">
        <f>SUM(NonNurse[[#This Row],[Physical Therapist (PT) Hours]],NonNurse[[#This Row],[PT Assistant Hours]],NonNurse[[#This Row],[PT Aide Hours]])/NonNurse[[#This Row],[MDS Census]]</f>
        <v>0.38150126602956791</v>
      </c>
      <c r="AA355" s="6">
        <v>0</v>
      </c>
      <c r="AB355" s="6">
        <v>0</v>
      </c>
      <c r="AC355" s="6">
        <v>0</v>
      </c>
      <c r="AD355" s="6">
        <v>0</v>
      </c>
      <c r="AE355" s="6">
        <v>0</v>
      </c>
      <c r="AF355" s="6">
        <v>0</v>
      </c>
      <c r="AG355" s="6">
        <v>0</v>
      </c>
      <c r="AH355" s="1">
        <v>235408</v>
      </c>
      <c r="AI355">
        <v>5</v>
      </c>
    </row>
    <row r="356" spans="1:35" x14ac:dyDescent="0.25">
      <c r="A356" t="s">
        <v>433</v>
      </c>
      <c r="B356" t="s">
        <v>102</v>
      </c>
      <c r="C356" t="s">
        <v>608</v>
      </c>
      <c r="D356" t="s">
        <v>506</v>
      </c>
      <c r="E356" s="6">
        <v>76</v>
      </c>
      <c r="F356" s="6">
        <v>5.6521739130434785</v>
      </c>
      <c r="G356" s="6">
        <v>0.34782608695652173</v>
      </c>
      <c r="H356" s="6">
        <v>0.3858695652173913</v>
      </c>
      <c r="I356" s="6">
        <v>1.8913043478260869</v>
      </c>
      <c r="J356" s="6">
        <v>0</v>
      </c>
      <c r="K356" s="6">
        <v>0</v>
      </c>
      <c r="L356" s="6">
        <v>3.7923913043478277</v>
      </c>
      <c r="M356" s="6">
        <v>5.4809782608695654</v>
      </c>
      <c r="N356" s="6">
        <v>4.9157608695652177</v>
      </c>
      <c r="O356" s="6">
        <f>SUM(NonNurse[[#This Row],[Qualified Social Work Staff Hours]],NonNurse[[#This Row],[Other Social Work Staff Hours]])/NonNurse[[#This Row],[MDS Census]]</f>
        <v>0.1367991990846682</v>
      </c>
      <c r="P356" s="6">
        <v>4.8586956521739131</v>
      </c>
      <c r="Q356" s="6">
        <v>22.078804347826086</v>
      </c>
      <c r="R356" s="6">
        <f>SUM(NonNurse[[#This Row],[Qualified Activities Professional Hours]],NonNurse[[#This Row],[Other Activities Professional Hours]])/NonNurse[[#This Row],[MDS Census]]</f>
        <v>0.35444078947368424</v>
      </c>
      <c r="S356" s="6">
        <v>4.5745652173913038</v>
      </c>
      <c r="T356" s="6">
        <v>7.952934782608696</v>
      </c>
      <c r="U356" s="6">
        <v>0</v>
      </c>
      <c r="V356" s="6">
        <f>SUM(NonNurse[[#This Row],[Occupational Therapist Hours]],NonNurse[[#This Row],[OT Assistant Hours]],NonNurse[[#This Row],[OT Aide Hours]])/NonNurse[[#This Row],[MDS Census]]</f>
        <v>0.16483552631578946</v>
      </c>
      <c r="W356" s="6">
        <v>4.2803260869565225</v>
      </c>
      <c r="X356" s="6">
        <v>4.7816304347826097</v>
      </c>
      <c r="Y356" s="6">
        <v>0</v>
      </c>
      <c r="Z356" s="6">
        <f>SUM(NonNurse[[#This Row],[Physical Therapist (PT) Hours]],NonNurse[[#This Row],[PT Assistant Hours]],NonNurse[[#This Row],[PT Aide Hours]])/NonNurse[[#This Row],[MDS Census]]</f>
        <v>0.11923627002288333</v>
      </c>
      <c r="AA356" s="6">
        <v>0</v>
      </c>
      <c r="AB356" s="6">
        <v>0</v>
      </c>
      <c r="AC356" s="6">
        <v>0</v>
      </c>
      <c r="AD356" s="6">
        <v>0</v>
      </c>
      <c r="AE356" s="6">
        <v>0.15217391304347827</v>
      </c>
      <c r="AF356" s="6">
        <v>0</v>
      </c>
      <c r="AG356" s="6">
        <v>0</v>
      </c>
      <c r="AH356" s="1">
        <v>235249</v>
      </c>
      <c r="AI356">
        <v>5</v>
      </c>
    </row>
    <row r="357" spans="1:35" x14ac:dyDescent="0.25">
      <c r="A357" t="s">
        <v>433</v>
      </c>
      <c r="B357" t="s">
        <v>276</v>
      </c>
      <c r="C357" t="s">
        <v>629</v>
      </c>
      <c r="D357" t="s">
        <v>474</v>
      </c>
      <c r="E357" s="6">
        <v>126.57608695652173</v>
      </c>
      <c r="F357" s="6">
        <v>5.8559782608695654</v>
      </c>
      <c r="G357" s="6">
        <v>0</v>
      </c>
      <c r="H357" s="6">
        <v>0</v>
      </c>
      <c r="I357" s="6">
        <v>1.1086956521739131</v>
      </c>
      <c r="J357" s="6">
        <v>0</v>
      </c>
      <c r="K357" s="6">
        <v>0</v>
      </c>
      <c r="L357" s="6">
        <v>0</v>
      </c>
      <c r="M357" s="6">
        <v>0</v>
      </c>
      <c r="N357" s="6">
        <v>2.1413043478260869</v>
      </c>
      <c r="O357" s="6">
        <f>SUM(NonNurse[[#This Row],[Qualified Social Work Staff Hours]],NonNurse[[#This Row],[Other Social Work Staff Hours]])/NonNurse[[#This Row],[MDS Census]]</f>
        <v>1.6917131816230141E-2</v>
      </c>
      <c r="P357" s="6">
        <v>4.9239130434782608</v>
      </c>
      <c r="Q357" s="6">
        <v>18.978260869565219</v>
      </c>
      <c r="R357" s="6">
        <f>SUM(NonNurse[[#This Row],[Qualified Activities Professional Hours]],NonNurse[[#This Row],[Other Activities Professional Hours]])/NonNurse[[#This Row],[MDS Census]]</f>
        <v>0.18883641047659941</v>
      </c>
      <c r="S357" s="6">
        <v>0</v>
      </c>
      <c r="T357" s="6">
        <v>0</v>
      </c>
      <c r="U357" s="6">
        <v>0</v>
      </c>
      <c r="V357" s="6">
        <f>SUM(NonNurse[[#This Row],[Occupational Therapist Hours]],NonNurse[[#This Row],[OT Assistant Hours]],NonNurse[[#This Row],[OT Aide Hours]])/NonNurse[[#This Row],[MDS Census]]</f>
        <v>0</v>
      </c>
      <c r="W357" s="6">
        <v>0</v>
      </c>
      <c r="X357" s="6">
        <v>0</v>
      </c>
      <c r="Y357" s="6">
        <v>0</v>
      </c>
      <c r="Z357" s="6">
        <f>SUM(NonNurse[[#This Row],[Physical Therapist (PT) Hours]],NonNurse[[#This Row],[PT Assistant Hours]],NonNurse[[#This Row],[PT Aide Hours]])/NonNurse[[#This Row],[MDS Census]]</f>
        <v>0</v>
      </c>
      <c r="AA357" s="6">
        <v>0</v>
      </c>
      <c r="AB357" s="6">
        <v>0</v>
      </c>
      <c r="AC357" s="6">
        <v>0</v>
      </c>
      <c r="AD357" s="6">
        <v>0</v>
      </c>
      <c r="AE357" s="6">
        <v>0</v>
      </c>
      <c r="AF357" s="6">
        <v>0</v>
      </c>
      <c r="AG357" s="6">
        <v>0</v>
      </c>
      <c r="AH357" s="1">
        <v>235527</v>
      </c>
      <c r="AI357">
        <v>5</v>
      </c>
    </row>
    <row r="358" spans="1:35" x14ac:dyDescent="0.25">
      <c r="A358" t="s">
        <v>433</v>
      </c>
      <c r="B358" t="s">
        <v>375</v>
      </c>
      <c r="C358" t="s">
        <v>610</v>
      </c>
      <c r="D358" t="s">
        <v>507</v>
      </c>
      <c r="E358" s="6">
        <v>70.565217391304344</v>
      </c>
      <c r="F358" s="6">
        <v>35.092282608695669</v>
      </c>
      <c r="G358" s="6">
        <v>2.8260869565217392</v>
      </c>
      <c r="H358" s="6">
        <v>3.2608695652173912E-2</v>
      </c>
      <c r="I358" s="6">
        <v>0</v>
      </c>
      <c r="J358" s="6">
        <v>0</v>
      </c>
      <c r="K358" s="6">
        <v>0</v>
      </c>
      <c r="L358" s="6">
        <v>1.9468478260869564</v>
      </c>
      <c r="M358" s="6">
        <v>2.653695652173913</v>
      </c>
      <c r="N358" s="6">
        <v>0</v>
      </c>
      <c r="O358" s="6">
        <f>SUM(NonNurse[[#This Row],[Qualified Social Work Staff Hours]],NonNurse[[#This Row],[Other Social Work Staff Hours]])/NonNurse[[#This Row],[MDS Census]]</f>
        <v>3.7606284658040667E-2</v>
      </c>
      <c r="P358" s="6">
        <v>5.2954347826086972</v>
      </c>
      <c r="Q358" s="6">
        <v>18.799347826086958</v>
      </c>
      <c r="R358" s="6">
        <f>SUM(NonNurse[[#This Row],[Qualified Activities Professional Hours]],NonNurse[[#This Row],[Other Activities Professional Hours]])/NonNurse[[#This Row],[MDS Census]]</f>
        <v>0.34145409735058541</v>
      </c>
      <c r="S358" s="6">
        <v>8.431195652173912</v>
      </c>
      <c r="T358" s="6">
        <v>11.256304347826092</v>
      </c>
      <c r="U358" s="6">
        <v>0</v>
      </c>
      <c r="V358" s="6">
        <f>SUM(NonNurse[[#This Row],[Occupational Therapist Hours]],NonNurse[[#This Row],[OT Assistant Hours]],NonNurse[[#This Row],[OT Aide Hours]])/NonNurse[[#This Row],[MDS Census]]</f>
        <v>0.27899722735674681</v>
      </c>
      <c r="W358" s="6">
        <v>7.0126086956521734</v>
      </c>
      <c r="X358" s="6">
        <v>8.392065217391302</v>
      </c>
      <c r="Y358" s="6">
        <v>0</v>
      </c>
      <c r="Z358" s="6">
        <f>SUM(NonNurse[[#This Row],[Physical Therapist (PT) Hours]],NonNurse[[#This Row],[PT Assistant Hours]],NonNurse[[#This Row],[PT Aide Hours]])/NonNurse[[#This Row],[MDS Census]]</f>
        <v>0.21830406654343804</v>
      </c>
      <c r="AA358" s="6">
        <v>0</v>
      </c>
      <c r="AB358" s="6">
        <v>0</v>
      </c>
      <c r="AC358" s="6">
        <v>0</v>
      </c>
      <c r="AD358" s="6">
        <v>70.201630434782615</v>
      </c>
      <c r="AE358" s="6">
        <v>0</v>
      </c>
      <c r="AF358" s="6">
        <v>0</v>
      </c>
      <c r="AG358" s="6">
        <v>0</v>
      </c>
      <c r="AH358" s="1">
        <v>235661</v>
      </c>
      <c r="AI358">
        <v>5</v>
      </c>
    </row>
    <row r="359" spans="1:35" x14ac:dyDescent="0.25">
      <c r="A359" t="s">
        <v>433</v>
      </c>
      <c r="B359" t="s">
        <v>330</v>
      </c>
      <c r="C359" t="s">
        <v>646</v>
      </c>
      <c r="D359" t="s">
        <v>525</v>
      </c>
      <c r="E359" s="6">
        <v>69.967391304347828</v>
      </c>
      <c r="F359" s="6">
        <v>5.25</v>
      </c>
      <c r="G359" s="6">
        <v>0</v>
      </c>
      <c r="H359" s="6">
        <v>0</v>
      </c>
      <c r="I359" s="6">
        <v>1.4347826086956521</v>
      </c>
      <c r="J359" s="6">
        <v>0</v>
      </c>
      <c r="K359" s="6">
        <v>0</v>
      </c>
      <c r="L359" s="6">
        <v>0.77586956521739125</v>
      </c>
      <c r="M359" s="6">
        <v>8.6086956521739122</v>
      </c>
      <c r="N359" s="6">
        <v>0</v>
      </c>
      <c r="O359" s="6">
        <f>SUM(NonNurse[[#This Row],[Qualified Social Work Staff Hours]],NonNurse[[#This Row],[Other Social Work Staff Hours]])/NonNurse[[#This Row],[MDS Census]]</f>
        <v>0.12303868261612551</v>
      </c>
      <c r="P359" s="6">
        <v>0.97554347826086951</v>
      </c>
      <c r="Q359" s="6">
        <v>3.5298913043478262</v>
      </c>
      <c r="R359" s="6">
        <f>SUM(NonNurse[[#This Row],[Qualified Activities Professional Hours]],NonNurse[[#This Row],[Other Activities Professional Hours]])/NonNurse[[#This Row],[MDS Census]]</f>
        <v>6.4393350939878816E-2</v>
      </c>
      <c r="S359" s="6">
        <v>10.769130434782607</v>
      </c>
      <c r="T359" s="6">
        <v>4.3098913043478273</v>
      </c>
      <c r="U359" s="6">
        <v>0</v>
      </c>
      <c r="V359" s="6">
        <f>SUM(NonNurse[[#This Row],[Occupational Therapist Hours]],NonNurse[[#This Row],[OT Assistant Hours]],NonNurse[[#This Row],[OT Aide Hours]])/NonNurse[[#This Row],[MDS Census]]</f>
        <v>0.21551499145564704</v>
      </c>
      <c r="W359" s="6">
        <v>4.9881521739130434</v>
      </c>
      <c r="X359" s="6">
        <v>9.0521739130434788</v>
      </c>
      <c r="Y359" s="6">
        <v>3.9891304347826089</v>
      </c>
      <c r="Z359" s="6">
        <f>SUM(NonNurse[[#This Row],[Physical Therapist (PT) Hours]],NonNurse[[#This Row],[PT Assistant Hours]],NonNurse[[#This Row],[PT Aide Hours]])/NonNurse[[#This Row],[MDS Census]]</f>
        <v>0.25768370358862824</v>
      </c>
      <c r="AA359" s="6">
        <v>0</v>
      </c>
      <c r="AB359" s="6">
        <v>0</v>
      </c>
      <c r="AC359" s="6">
        <v>0</v>
      </c>
      <c r="AD359" s="6">
        <v>0</v>
      </c>
      <c r="AE359" s="6">
        <v>0</v>
      </c>
      <c r="AF359" s="6">
        <v>0</v>
      </c>
      <c r="AG359" s="6">
        <v>0</v>
      </c>
      <c r="AH359" s="1">
        <v>235608</v>
      </c>
      <c r="AI359">
        <v>5</v>
      </c>
    </row>
    <row r="360" spans="1:35" x14ac:dyDescent="0.25">
      <c r="A360" t="s">
        <v>433</v>
      </c>
      <c r="B360" t="s">
        <v>285</v>
      </c>
      <c r="C360" t="s">
        <v>550</v>
      </c>
      <c r="D360" t="s">
        <v>474</v>
      </c>
      <c r="E360" s="6">
        <v>91.141304347826093</v>
      </c>
      <c r="F360" s="6">
        <v>11.217391304347826</v>
      </c>
      <c r="G360" s="6">
        <v>0.68478260869565222</v>
      </c>
      <c r="H360" s="6">
        <v>0.58695652173913049</v>
      </c>
      <c r="I360" s="6">
        <v>6.1086956521739131</v>
      </c>
      <c r="J360" s="6">
        <v>0</v>
      </c>
      <c r="K360" s="6">
        <v>0</v>
      </c>
      <c r="L360" s="6">
        <v>0.8582608695652173</v>
      </c>
      <c r="M360" s="6">
        <v>2.5163043478260869</v>
      </c>
      <c r="N360" s="6">
        <v>7.3369565217391317</v>
      </c>
      <c r="O360" s="6">
        <f>SUM(NonNurse[[#This Row],[Qualified Social Work Staff Hours]],NonNurse[[#This Row],[Other Social Work Staff Hours]])/NonNurse[[#This Row],[MDS Census]]</f>
        <v>0.10810971973762672</v>
      </c>
      <c r="P360" s="6">
        <v>5.7391304347826084</v>
      </c>
      <c r="Q360" s="6">
        <v>13.168478260869568</v>
      </c>
      <c r="R360" s="6">
        <f>SUM(NonNurse[[#This Row],[Qualified Activities Professional Hours]],NonNurse[[#This Row],[Other Activities Professional Hours]])/NonNurse[[#This Row],[MDS Census]]</f>
        <v>0.20745378652355398</v>
      </c>
      <c r="S360" s="6">
        <v>3.7198913043478257</v>
      </c>
      <c r="T360" s="6">
        <v>15.770652173913048</v>
      </c>
      <c r="U360" s="6">
        <v>0</v>
      </c>
      <c r="V360" s="6">
        <f>SUM(NonNurse[[#This Row],[Occupational Therapist Hours]],NonNurse[[#This Row],[OT Assistant Hours]],NonNurse[[#This Row],[OT Aide Hours]])/NonNurse[[#This Row],[MDS Census]]</f>
        <v>0.21384973166368521</v>
      </c>
      <c r="W360" s="6">
        <v>5.0498913043478275</v>
      </c>
      <c r="X360" s="6">
        <v>17.055434782608689</v>
      </c>
      <c r="Y360" s="6">
        <v>0</v>
      </c>
      <c r="Z360" s="6">
        <f>SUM(NonNurse[[#This Row],[Physical Therapist (PT) Hours]],NonNurse[[#This Row],[PT Assistant Hours]],NonNurse[[#This Row],[PT Aide Hours]])/NonNurse[[#This Row],[MDS Census]]</f>
        <v>0.24253905784138335</v>
      </c>
      <c r="AA360" s="6">
        <v>0</v>
      </c>
      <c r="AB360" s="6">
        <v>0</v>
      </c>
      <c r="AC360" s="6">
        <v>0</v>
      </c>
      <c r="AD360" s="6">
        <v>0</v>
      </c>
      <c r="AE360" s="6">
        <v>0.39130434782608697</v>
      </c>
      <c r="AF360" s="6">
        <v>0</v>
      </c>
      <c r="AG360" s="6">
        <v>0</v>
      </c>
      <c r="AH360" s="1">
        <v>235541</v>
      </c>
      <c r="AI360">
        <v>5</v>
      </c>
    </row>
    <row r="361" spans="1:35" x14ac:dyDescent="0.25">
      <c r="A361" t="s">
        <v>433</v>
      </c>
      <c r="B361" t="s">
        <v>260</v>
      </c>
      <c r="C361" t="s">
        <v>701</v>
      </c>
      <c r="D361" t="s">
        <v>501</v>
      </c>
      <c r="E361" s="6">
        <v>80.369565217391298</v>
      </c>
      <c r="F361" s="6">
        <v>5.8260869565217392</v>
      </c>
      <c r="G361" s="6">
        <v>0.65217391304347827</v>
      </c>
      <c r="H361" s="6">
        <v>0.2608695652173913</v>
      </c>
      <c r="I361" s="6">
        <v>5.2173913043478262</v>
      </c>
      <c r="J361" s="6">
        <v>0</v>
      </c>
      <c r="K361" s="6">
        <v>0</v>
      </c>
      <c r="L361" s="6">
        <v>5.0979347826086947</v>
      </c>
      <c r="M361" s="6">
        <v>5.0434782608695654</v>
      </c>
      <c r="N361" s="6">
        <v>5.5777173913043487</v>
      </c>
      <c r="O361" s="6">
        <f>SUM(NonNurse[[#This Row],[Qualified Social Work Staff Hours]],NonNurse[[#This Row],[Other Social Work Staff Hours]])/NonNurse[[#This Row],[MDS Census]]</f>
        <v>0.13215444955369221</v>
      </c>
      <c r="P361" s="6">
        <v>5.3913043478260869</v>
      </c>
      <c r="Q361" s="6">
        <v>12.503804347826078</v>
      </c>
      <c r="R361" s="6">
        <f>SUM(NonNurse[[#This Row],[Qualified Activities Professional Hours]],NonNurse[[#This Row],[Other Activities Professional Hours]])/NonNurse[[#This Row],[MDS Census]]</f>
        <v>0.22266026507979433</v>
      </c>
      <c r="S361" s="6">
        <v>5.5329347826086961</v>
      </c>
      <c r="T361" s="6">
        <v>5.1308695652173926</v>
      </c>
      <c r="U361" s="6">
        <v>0</v>
      </c>
      <c r="V361" s="6">
        <f>SUM(NonNurse[[#This Row],[Occupational Therapist Hours]],NonNurse[[#This Row],[OT Assistant Hours]],NonNurse[[#This Row],[OT Aide Hours]])/NonNurse[[#This Row],[MDS Census]]</f>
        <v>0.13268460914254804</v>
      </c>
      <c r="W361" s="6">
        <v>4.6683695652173904</v>
      </c>
      <c r="X361" s="6">
        <v>5.8832608695652189</v>
      </c>
      <c r="Y361" s="6">
        <v>5.5</v>
      </c>
      <c r="Z361" s="6">
        <f>SUM(NonNurse[[#This Row],[Physical Therapist (PT) Hours]],NonNurse[[#This Row],[PT Assistant Hours]],NonNurse[[#This Row],[PT Aide Hours]])/NonNurse[[#This Row],[MDS Census]]</f>
        <v>0.19972274817419533</v>
      </c>
      <c r="AA361" s="6">
        <v>0</v>
      </c>
      <c r="AB361" s="6">
        <v>0</v>
      </c>
      <c r="AC361" s="6">
        <v>0</v>
      </c>
      <c r="AD361" s="6">
        <v>0</v>
      </c>
      <c r="AE361" s="6">
        <v>0</v>
      </c>
      <c r="AF361" s="6">
        <v>0</v>
      </c>
      <c r="AG361" s="6">
        <v>0</v>
      </c>
      <c r="AH361" s="1">
        <v>235508</v>
      </c>
      <c r="AI361">
        <v>5</v>
      </c>
    </row>
    <row r="362" spans="1:35" x14ac:dyDescent="0.25">
      <c r="A362" t="s">
        <v>433</v>
      </c>
      <c r="B362" t="s">
        <v>278</v>
      </c>
      <c r="C362" t="s">
        <v>717</v>
      </c>
      <c r="D362" t="s">
        <v>501</v>
      </c>
      <c r="E362" s="6">
        <v>78.271739130434781</v>
      </c>
      <c r="F362" s="6">
        <v>8.7826086956521738</v>
      </c>
      <c r="G362" s="6">
        <v>0.32065217391304346</v>
      </c>
      <c r="H362" s="6">
        <v>6.5217391304347824E-2</v>
      </c>
      <c r="I362" s="6">
        <v>6.8695652173913047</v>
      </c>
      <c r="J362" s="6">
        <v>0</v>
      </c>
      <c r="K362" s="6">
        <v>0</v>
      </c>
      <c r="L362" s="6">
        <v>3.3661956521739129</v>
      </c>
      <c r="M362" s="6">
        <v>5.7391304347826084</v>
      </c>
      <c r="N362" s="6">
        <v>5.1628260869565228</v>
      </c>
      <c r="O362" s="6">
        <f>SUM(NonNurse[[#This Row],[Qualified Social Work Staff Hours]],NonNurse[[#This Row],[Other Social Work Staff Hours]])/NonNurse[[#This Row],[MDS Census]]</f>
        <v>0.13928343285654771</v>
      </c>
      <c r="P362" s="6">
        <v>5.7391304347826084</v>
      </c>
      <c r="Q362" s="6">
        <v>15.836956521739124</v>
      </c>
      <c r="R362" s="6">
        <f>SUM(NonNurse[[#This Row],[Qualified Activities Professional Hours]],NonNurse[[#This Row],[Other Activities Professional Hours]])/NonNurse[[#This Row],[MDS Census]]</f>
        <v>0.27565615886682393</v>
      </c>
      <c r="S362" s="6">
        <v>3.9053260869565212</v>
      </c>
      <c r="T362" s="6">
        <v>7.7739130434782613</v>
      </c>
      <c r="U362" s="6">
        <v>0</v>
      </c>
      <c r="V362" s="6">
        <f>SUM(NonNurse[[#This Row],[Occupational Therapist Hours]],NonNurse[[#This Row],[OT Assistant Hours]],NonNurse[[#This Row],[OT Aide Hours]])/NonNurse[[#This Row],[MDS Census]]</f>
        <v>0.14921399805582558</v>
      </c>
      <c r="W362" s="6">
        <v>4.3289130434782592</v>
      </c>
      <c r="X362" s="6">
        <v>4.023586956521739</v>
      </c>
      <c r="Y362" s="6">
        <v>5.2065217391304346</v>
      </c>
      <c r="Z362" s="6">
        <f>SUM(NonNurse[[#This Row],[Physical Therapist (PT) Hours]],NonNurse[[#This Row],[PT Assistant Hours]],NonNurse[[#This Row],[PT Aide Hours]])/NonNurse[[#This Row],[MDS Census]]</f>
        <v>0.17323010692959309</v>
      </c>
      <c r="AA362" s="6">
        <v>0</v>
      </c>
      <c r="AB362" s="6">
        <v>0</v>
      </c>
      <c r="AC362" s="6">
        <v>0</v>
      </c>
      <c r="AD362" s="6">
        <v>0</v>
      </c>
      <c r="AE362" s="6">
        <v>0</v>
      </c>
      <c r="AF362" s="6">
        <v>0</v>
      </c>
      <c r="AG362" s="6">
        <v>0</v>
      </c>
      <c r="AH362" s="1">
        <v>235529</v>
      </c>
      <c r="AI362">
        <v>5</v>
      </c>
    </row>
    <row r="363" spans="1:35" x14ac:dyDescent="0.25">
      <c r="A363" t="s">
        <v>433</v>
      </c>
      <c r="B363" t="s">
        <v>205</v>
      </c>
      <c r="C363" t="s">
        <v>691</v>
      </c>
      <c r="D363" t="s">
        <v>501</v>
      </c>
      <c r="E363" s="6">
        <v>35.336956521739133</v>
      </c>
      <c r="F363" s="6">
        <v>6.8695652173913047</v>
      </c>
      <c r="G363" s="6">
        <v>0.35326086956521741</v>
      </c>
      <c r="H363" s="6">
        <v>0.23760869565217393</v>
      </c>
      <c r="I363" s="6">
        <v>0.17391304347826086</v>
      </c>
      <c r="J363" s="6">
        <v>0</v>
      </c>
      <c r="K363" s="6">
        <v>0</v>
      </c>
      <c r="L363" s="6">
        <v>0.2383695652173913</v>
      </c>
      <c r="M363" s="6">
        <v>1.6293478260869569</v>
      </c>
      <c r="N363" s="6">
        <v>3.704347826086956</v>
      </c>
      <c r="O363" s="6">
        <f>SUM(NonNurse[[#This Row],[Qualified Social Work Staff Hours]],NonNurse[[#This Row],[Other Social Work Staff Hours]])/NonNurse[[#This Row],[MDS Census]]</f>
        <v>0.15093817286988617</v>
      </c>
      <c r="P363" s="6">
        <v>2.5217391304347827</v>
      </c>
      <c r="Q363" s="6">
        <v>6.9249999999999998</v>
      </c>
      <c r="R363" s="6">
        <f>SUM(NonNurse[[#This Row],[Qualified Activities Professional Hours]],NonNurse[[#This Row],[Other Activities Professional Hours]])/NonNurse[[#This Row],[MDS Census]]</f>
        <v>0.26733312826822514</v>
      </c>
      <c r="S363" s="6">
        <v>3.4366304347826078</v>
      </c>
      <c r="T363" s="6">
        <v>2.1256521739130427</v>
      </c>
      <c r="U363" s="6">
        <v>0</v>
      </c>
      <c r="V363" s="6">
        <f>SUM(NonNurse[[#This Row],[Occupational Therapist Hours]],NonNurse[[#This Row],[OT Assistant Hours]],NonNurse[[#This Row],[OT Aide Hours]])/NonNurse[[#This Row],[MDS Census]]</f>
        <v>0.15740695170716695</v>
      </c>
      <c r="W363" s="6">
        <v>2.7833695652173911</v>
      </c>
      <c r="X363" s="6">
        <v>1.9054347826086957</v>
      </c>
      <c r="Y363" s="6">
        <v>2.9456521739130435</v>
      </c>
      <c r="Z363" s="6">
        <f>SUM(NonNurse[[#This Row],[Physical Therapist (PT) Hours]],NonNurse[[#This Row],[PT Assistant Hours]],NonNurse[[#This Row],[PT Aide Hours]])/NonNurse[[#This Row],[MDS Census]]</f>
        <v>0.21604737003998767</v>
      </c>
      <c r="AA363" s="6">
        <v>0</v>
      </c>
      <c r="AB363" s="6">
        <v>0</v>
      </c>
      <c r="AC363" s="6">
        <v>0</v>
      </c>
      <c r="AD363" s="6">
        <v>0</v>
      </c>
      <c r="AE363" s="6">
        <v>0</v>
      </c>
      <c r="AF363" s="6">
        <v>0</v>
      </c>
      <c r="AG363" s="6">
        <v>0</v>
      </c>
      <c r="AH363" s="1">
        <v>235430</v>
      </c>
      <c r="AI363">
        <v>5</v>
      </c>
    </row>
    <row r="364" spans="1:35" x14ac:dyDescent="0.25">
      <c r="A364" t="s">
        <v>433</v>
      </c>
      <c r="B364" t="s">
        <v>407</v>
      </c>
      <c r="C364" t="s">
        <v>557</v>
      </c>
      <c r="D364" t="s">
        <v>470</v>
      </c>
      <c r="E364" s="6">
        <v>24.206521739130434</v>
      </c>
      <c r="F364" s="6">
        <v>35.956956521739123</v>
      </c>
      <c r="G364" s="6">
        <v>0</v>
      </c>
      <c r="H364" s="6">
        <v>0.1983695652173913</v>
      </c>
      <c r="I364" s="6">
        <v>7.6086956521739135E-2</v>
      </c>
      <c r="J364" s="6">
        <v>0</v>
      </c>
      <c r="K364" s="6">
        <v>0</v>
      </c>
      <c r="L364" s="6">
        <v>0</v>
      </c>
      <c r="M364" s="6">
        <v>5.1015217391304324</v>
      </c>
      <c r="N364" s="6">
        <v>0</v>
      </c>
      <c r="O364" s="6">
        <f>SUM(NonNurse[[#This Row],[Qualified Social Work Staff Hours]],NonNurse[[#This Row],[Other Social Work Staff Hours]])/NonNurse[[#This Row],[MDS Census]]</f>
        <v>0.210749887741356</v>
      </c>
      <c r="P364" s="6">
        <v>5.068695652173913</v>
      </c>
      <c r="Q364" s="6">
        <v>10.183152173913046</v>
      </c>
      <c r="R364" s="6">
        <f>SUM(NonNurse[[#This Row],[Qualified Activities Professional Hours]],NonNurse[[#This Row],[Other Activities Professional Hours]])/NonNurse[[#This Row],[MDS Census]]</f>
        <v>0.63007184553210605</v>
      </c>
      <c r="S364" s="6">
        <v>0</v>
      </c>
      <c r="T364" s="6">
        <v>0</v>
      </c>
      <c r="U364" s="6">
        <v>0</v>
      </c>
      <c r="V364" s="6">
        <f>SUM(NonNurse[[#This Row],[Occupational Therapist Hours]],NonNurse[[#This Row],[OT Assistant Hours]],NonNurse[[#This Row],[OT Aide Hours]])/NonNurse[[#This Row],[MDS Census]]</f>
        <v>0</v>
      </c>
      <c r="W364" s="6">
        <v>0</v>
      </c>
      <c r="X364" s="6">
        <v>0</v>
      </c>
      <c r="Y364" s="6">
        <v>0</v>
      </c>
      <c r="Z364" s="6">
        <f>SUM(NonNurse[[#This Row],[Physical Therapist (PT) Hours]],NonNurse[[#This Row],[PT Assistant Hours]],NonNurse[[#This Row],[PT Aide Hours]])/NonNurse[[#This Row],[MDS Census]]</f>
        <v>0</v>
      </c>
      <c r="AA364" s="6">
        <v>0</v>
      </c>
      <c r="AB364" s="6">
        <v>0</v>
      </c>
      <c r="AC364" s="6">
        <v>0</v>
      </c>
      <c r="AD364" s="6">
        <v>52.519673913043484</v>
      </c>
      <c r="AE364" s="6">
        <v>0</v>
      </c>
      <c r="AF364" s="6">
        <v>0</v>
      </c>
      <c r="AG364" s="6">
        <v>0</v>
      </c>
      <c r="AH364" s="1">
        <v>235727</v>
      </c>
      <c r="AI364">
        <v>5</v>
      </c>
    </row>
    <row r="365" spans="1:35" x14ac:dyDescent="0.25">
      <c r="A365" t="s">
        <v>433</v>
      </c>
      <c r="B365" t="s">
        <v>355</v>
      </c>
      <c r="C365" t="s">
        <v>740</v>
      </c>
      <c r="D365" t="s">
        <v>470</v>
      </c>
      <c r="E365" s="6">
        <v>56.489130434782609</v>
      </c>
      <c r="F365" s="6">
        <v>29.618913043478262</v>
      </c>
      <c r="G365" s="6">
        <v>0</v>
      </c>
      <c r="H365" s="6">
        <v>0.35869565217391303</v>
      </c>
      <c r="I365" s="6">
        <v>0</v>
      </c>
      <c r="J365" s="6">
        <v>0</v>
      </c>
      <c r="K365" s="6">
        <v>0</v>
      </c>
      <c r="L365" s="6">
        <v>0.47641304347826086</v>
      </c>
      <c r="M365" s="6">
        <v>0</v>
      </c>
      <c r="N365" s="6">
        <v>0</v>
      </c>
      <c r="O365" s="6">
        <f>SUM(NonNurse[[#This Row],[Qualified Social Work Staff Hours]],NonNurse[[#This Row],[Other Social Work Staff Hours]])/NonNurse[[#This Row],[MDS Census]]</f>
        <v>0</v>
      </c>
      <c r="P365" s="6">
        <v>5.627173913043479</v>
      </c>
      <c r="Q365" s="6">
        <v>22.521195652173922</v>
      </c>
      <c r="R365" s="6">
        <f>SUM(NonNurse[[#This Row],[Qualified Activities Professional Hours]],NonNurse[[#This Row],[Other Activities Professional Hours]])/NonNurse[[#This Row],[MDS Census]]</f>
        <v>0.49829709447758336</v>
      </c>
      <c r="S365" s="6">
        <v>0</v>
      </c>
      <c r="T365" s="6">
        <v>6.3402173913043489</v>
      </c>
      <c r="U365" s="6">
        <v>0</v>
      </c>
      <c r="V365" s="6">
        <f>SUM(NonNurse[[#This Row],[Occupational Therapist Hours]],NonNurse[[#This Row],[OT Assistant Hours]],NonNurse[[#This Row],[OT Aide Hours]])/NonNurse[[#This Row],[MDS Census]]</f>
        <v>0.11223782951702907</v>
      </c>
      <c r="W365" s="6">
        <v>0</v>
      </c>
      <c r="X365" s="6">
        <v>0</v>
      </c>
      <c r="Y365" s="6">
        <v>0</v>
      </c>
      <c r="Z365" s="6">
        <f>SUM(NonNurse[[#This Row],[Physical Therapist (PT) Hours]],NonNurse[[#This Row],[PT Assistant Hours]],NonNurse[[#This Row],[PT Aide Hours]])/NonNurse[[#This Row],[MDS Census]]</f>
        <v>0</v>
      </c>
      <c r="AA365" s="6">
        <v>0</v>
      </c>
      <c r="AB365" s="6">
        <v>0</v>
      </c>
      <c r="AC365" s="6">
        <v>0</v>
      </c>
      <c r="AD365" s="6">
        <v>70.731521739130429</v>
      </c>
      <c r="AE365" s="6">
        <v>0</v>
      </c>
      <c r="AF365" s="6">
        <v>0</v>
      </c>
      <c r="AG365" s="6">
        <v>0</v>
      </c>
      <c r="AH365" s="1">
        <v>235639</v>
      </c>
      <c r="AI365">
        <v>5</v>
      </c>
    </row>
    <row r="366" spans="1:35" x14ac:dyDescent="0.25">
      <c r="A366" t="s">
        <v>433</v>
      </c>
      <c r="B366" t="s">
        <v>220</v>
      </c>
      <c r="C366" t="s">
        <v>573</v>
      </c>
      <c r="D366" t="s">
        <v>462</v>
      </c>
      <c r="E366" s="6">
        <v>58.880434782608695</v>
      </c>
      <c r="F366" s="6">
        <v>29.832499999999996</v>
      </c>
      <c r="G366" s="6">
        <v>0</v>
      </c>
      <c r="H366" s="6">
        <v>0.46195652173913043</v>
      </c>
      <c r="I366" s="6">
        <v>0.15217391304347827</v>
      </c>
      <c r="J366" s="6">
        <v>0</v>
      </c>
      <c r="K366" s="6">
        <v>0</v>
      </c>
      <c r="L366" s="6">
        <v>3.7078260869565236</v>
      </c>
      <c r="M366" s="6">
        <v>5.344130434782608</v>
      </c>
      <c r="N366" s="6">
        <v>0</v>
      </c>
      <c r="O366" s="6">
        <f>SUM(NonNurse[[#This Row],[Qualified Social Work Staff Hours]],NonNurse[[#This Row],[Other Social Work Staff Hours]])/NonNurse[[#This Row],[MDS Census]]</f>
        <v>9.0762414620638721E-2</v>
      </c>
      <c r="P366" s="6">
        <v>5.6247826086956501</v>
      </c>
      <c r="Q366" s="6">
        <v>16.603695652173911</v>
      </c>
      <c r="R366" s="6">
        <f>SUM(NonNurse[[#This Row],[Qualified Activities Professional Hours]],NonNurse[[#This Row],[Other Activities Professional Hours]])/NonNurse[[#This Row],[MDS Census]]</f>
        <v>0.37751892191249764</v>
      </c>
      <c r="S366" s="6">
        <v>6.0760869565217389E-2</v>
      </c>
      <c r="T366" s="6">
        <v>3.9530434782608701</v>
      </c>
      <c r="U366" s="6">
        <v>0</v>
      </c>
      <c r="V366" s="6">
        <f>SUM(NonNurse[[#This Row],[Occupational Therapist Hours]],NonNurse[[#This Row],[OT Assistant Hours]],NonNurse[[#This Row],[OT Aide Hours]])/NonNurse[[#This Row],[MDS Census]]</f>
        <v>6.8168728078272109E-2</v>
      </c>
      <c r="W366" s="6">
        <v>0</v>
      </c>
      <c r="X366" s="6">
        <v>8.8288043478260878</v>
      </c>
      <c r="Y366" s="6">
        <v>0</v>
      </c>
      <c r="Z366" s="6">
        <f>SUM(NonNurse[[#This Row],[Physical Therapist (PT) Hours]],NonNurse[[#This Row],[PT Assistant Hours]],NonNurse[[#This Row],[PT Aide Hours]])/NonNurse[[#This Row],[MDS Census]]</f>
        <v>0.14994461879268969</v>
      </c>
      <c r="AA366" s="6">
        <v>0</v>
      </c>
      <c r="AB366" s="6">
        <v>0</v>
      </c>
      <c r="AC366" s="6">
        <v>0</v>
      </c>
      <c r="AD366" s="6">
        <v>53.480869565217397</v>
      </c>
      <c r="AE366" s="6">
        <v>0</v>
      </c>
      <c r="AF366" s="6">
        <v>0</v>
      </c>
      <c r="AG366" s="6">
        <v>0</v>
      </c>
      <c r="AH366" s="1">
        <v>235451</v>
      </c>
      <c r="AI366">
        <v>5</v>
      </c>
    </row>
    <row r="367" spans="1:35" x14ac:dyDescent="0.25">
      <c r="A367" t="s">
        <v>433</v>
      </c>
      <c r="B367" t="s">
        <v>374</v>
      </c>
      <c r="C367" t="s">
        <v>627</v>
      </c>
      <c r="D367" t="s">
        <v>516</v>
      </c>
      <c r="E367" s="6">
        <v>49.021739130434781</v>
      </c>
      <c r="F367" s="6">
        <v>29.222608695652163</v>
      </c>
      <c r="G367" s="6">
        <v>1.4130434782608696</v>
      </c>
      <c r="H367" s="6">
        <v>0.12228260869565218</v>
      </c>
      <c r="I367" s="6">
        <v>0</v>
      </c>
      <c r="J367" s="6">
        <v>0</v>
      </c>
      <c r="K367" s="6">
        <v>0</v>
      </c>
      <c r="L367" s="6">
        <v>1.7215217391304345</v>
      </c>
      <c r="M367" s="6">
        <v>0.39673913043478259</v>
      </c>
      <c r="N367" s="6">
        <v>0</v>
      </c>
      <c r="O367" s="6">
        <f>SUM(NonNurse[[#This Row],[Qualified Social Work Staff Hours]],NonNurse[[#This Row],[Other Social Work Staff Hours]])/NonNurse[[#This Row],[MDS Census]]</f>
        <v>8.0931263858093124E-3</v>
      </c>
      <c r="P367" s="6">
        <v>5.7804347826086966</v>
      </c>
      <c r="Q367" s="6">
        <v>17.502500000000001</v>
      </c>
      <c r="R367" s="6">
        <f>SUM(NonNurse[[#This Row],[Qualified Activities Professional Hours]],NonNurse[[#This Row],[Other Activities Professional Hours]])/NonNurse[[#This Row],[MDS Census]]</f>
        <v>0.47495121951219521</v>
      </c>
      <c r="S367" s="6">
        <v>2.8225000000000007</v>
      </c>
      <c r="T367" s="6">
        <v>9.8168478260869581</v>
      </c>
      <c r="U367" s="6">
        <v>0</v>
      </c>
      <c r="V367" s="6">
        <f>SUM(NonNurse[[#This Row],[Occupational Therapist Hours]],NonNurse[[#This Row],[OT Assistant Hours]],NonNurse[[#This Row],[OT Aide Hours]])/NonNurse[[#This Row],[MDS Census]]</f>
        <v>0.25783148558758318</v>
      </c>
      <c r="W367" s="6">
        <v>4.5623913043478259</v>
      </c>
      <c r="X367" s="6">
        <v>9.36934782608696</v>
      </c>
      <c r="Y367" s="6">
        <v>0</v>
      </c>
      <c r="Z367" s="6">
        <f>SUM(NonNurse[[#This Row],[Physical Therapist (PT) Hours]],NonNurse[[#This Row],[PT Assistant Hours]],NonNurse[[#This Row],[PT Aide Hours]])/NonNurse[[#This Row],[MDS Census]]</f>
        <v>0.28419512195121954</v>
      </c>
      <c r="AA367" s="6">
        <v>0</v>
      </c>
      <c r="AB367" s="6">
        <v>0</v>
      </c>
      <c r="AC367" s="6">
        <v>0</v>
      </c>
      <c r="AD367" s="6">
        <v>54.025434782608698</v>
      </c>
      <c r="AE367" s="6">
        <v>0</v>
      </c>
      <c r="AF367" s="6">
        <v>0</v>
      </c>
      <c r="AG367" s="6">
        <v>0</v>
      </c>
      <c r="AH367" s="1">
        <v>235660</v>
      </c>
      <c r="AI367">
        <v>5</v>
      </c>
    </row>
    <row r="368" spans="1:35" x14ac:dyDescent="0.25">
      <c r="A368" t="s">
        <v>433</v>
      </c>
      <c r="B368" t="s">
        <v>257</v>
      </c>
      <c r="C368" t="s">
        <v>569</v>
      </c>
      <c r="D368" t="s">
        <v>520</v>
      </c>
      <c r="E368" s="6">
        <v>72.108695652173907</v>
      </c>
      <c r="F368" s="6">
        <v>0</v>
      </c>
      <c r="G368" s="6">
        <v>0.30434782608695654</v>
      </c>
      <c r="H368" s="6">
        <v>7.6086956521739135E-2</v>
      </c>
      <c r="I368" s="6">
        <v>0.70652173913043481</v>
      </c>
      <c r="J368" s="6">
        <v>0</v>
      </c>
      <c r="K368" s="6">
        <v>0</v>
      </c>
      <c r="L368" s="6">
        <v>4.726413043478261</v>
      </c>
      <c r="M368" s="6">
        <v>1.7742391304347829</v>
      </c>
      <c r="N368" s="6">
        <v>0</v>
      </c>
      <c r="O368" s="6">
        <f>SUM(NonNurse[[#This Row],[Qualified Social Work Staff Hours]],NonNurse[[#This Row],[Other Social Work Staff Hours]])/NonNurse[[#This Row],[MDS Census]]</f>
        <v>2.4605064817606277E-2</v>
      </c>
      <c r="P368" s="6">
        <v>4.0214130434782618</v>
      </c>
      <c r="Q368" s="6">
        <v>11.313369565217391</v>
      </c>
      <c r="R368" s="6">
        <f>SUM(NonNurse[[#This Row],[Qualified Activities Professional Hours]],NonNurse[[#This Row],[Other Activities Professional Hours]])/NonNurse[[#This Row],[MDS Census]]</f>
        <v>0.21266204401567684</v>
      </c>
      <c r="S368" s="6">
        <v>4.7123913043478254</v>
      </c>
      <c r="T368" s="6">
        <v>3.0020652173913036</v>
      </c>
      <c r="U368" s="6">
        <v>0</v>
      </c>
      <c r="V368" s="6">
        <f>SUM(NonNurse[[#This Row],[Occupational Therapist Hours]],NonNurse[[#This Row],[OT Assistant Hours]],NonNurse[[#This Row],[OT Aide Hours]])/NonNurse[[#This Row],[MDS Census]]</f>
        <v>0.10698372022912268</v>
      </c>
      <c r="W368" s="6">
        <v>3.4894565217391302</v>
      </c>
      <c r="X368" s="6">
        <v>4.3238043478260879</v>
      </c>
      <c r="Y368" s="6">
        <v>0</v>
      </c>
      <c r="Z368" s="6">
        <f>SUM(NonNurse[[#This Row],[Physical Therapist (PT) Hours]],NonNurse[[#This Row],[PT Assistant Hours]],NonNurse[[#This Row],[PT Aide Hours]])/NonNurse[[#This Row],[MDS Census]]</f>
        <v>0.10835393427796203</v>
      </c>
      <c r="AA368" s="6">
        <v>0.40217391304347827</v>
      </c>
      <c r="AB368" s="6">
        <v>0</v>
      </c>
      <c r="AC368" s="6">
        <v>0</v>
      </c>
      <c r="AD368" s="6">
        <v>0</v>
      </c>
      <c r="AE368" s="6">
        <v>0</v>
      </c>
      <c r="AF368" s="6">
        <v>0</v>
      </c>
      <c r="AG368" s="6">
        <v>0</v>
      </c>
      <c r="AH368" s="1">
        <v>235504</v>
      </c>
      <c r="AI368">
        <v>5</v>
      </c>
    </row>
    <row r="369" spans="1:35" x14ac:dyDescent="0.25">
      <c r="A369" t="s">
        <v>433</v>
      </c>
      <c r="B369" t="s">
        <v>92</v>
      </c>
      <c r="C369" t="s">
        <v>566</v>
      </c>
      <c r="D369" t="s">
        <v>465</v>
      </c>
      <c r="E369" s="6">
        <v>60.282608695652172</v>
      </c>
      <c r="F369" s="6">
        <v>5.1219565217391319</v>
      </c>
      <c r="G369" s="6">
        <v>0</v>
      </c>
      <c r="H369" s="6">
        <v>0.32608695652173914</v>
      </c>
      <c r="I369" s="6">
        <v>1.6956521739130435</v>
      </c>
      <c r="J369" s="6">
        <v>0</v>
      </c>
      <c r="K369" s="6">
        <v>0</v>
      </c>
      <c r="L369" s="6">
        <v>0.36706521739130432</v>
      </c>
      <c r="M369" s="6">
        <v>4.6463043478260886</v>
      </c>
      <c r="N369" s="6">
        <v>0</v>
      </c>
      <c r="O369" s="6">
        <f>SUM(NonNurse[[#This Row],[Qualified Social Work Staff Hours]],NonNurse[[#This Row],[Other Social Work Staff Hours]])/NonNurse[[#This Row],[MDS Census]]</f>
        <v>7.7075369635773563E-2</v>
      </c>
      <c r="P369" s="6">
        <v>4.7720652173913054</v>
      </c>
      <c r="Q369" s="6">
        <v>15.000326086956534</v>
      </c>
      <c r="R369" s="6">
        <f>SUM(NonNurse[[#This Row],[Qualified Activities Professional Hours]],NonNurse[[#This Row],[Other Activities Professional Hours]])/NonNurse[[#This Row],[MDS Census]]</f>
        <v>0.32799495131626416</v>
      </c>
      <c r="S369" s="6">
        <v>3.240760869565217</v>
      </c>
      <c r="T369" s="6">
        <v>4.6456521739130441</v>
      </c>
      <c r="U369" s="6">
        <v>0</v>
      </c>
      <c r="V369" s="6">
        <f>SUM(NonNurse[[#This Row],[Occupational Therapist Hours]],NonNurse[[#This Row],[OT Assistant Hours]],NonNurse[[#This Row],[OT Aide Hours]])/NonNurse[[#This Row],[MDS Census]]</f>
        <v>0.13082401730977281</v>
      </c>
      <c r="W369" s="6">
        <v>2.7352173913043485</v>
      </c>
      <c r="X369" s="6">
        <v>6.1170652173913043</v>
      </c>
      <c r="Y369" s="6">
        <v>0</v>
      </c>
      <c r="Z369" s="6">
        <f>SUM(NonNurse[[#This Row],[Physical Therapist (PT) Hours]],NonNurse[[#This Row],[PT Assistant Hours]],NonNurse[[#This Row],[PT Aide Hours]])/NonNurse[[#This Row],[MDS Census]]</f>
        <v>0.14684637576631809</v>
      </c>
      <c r="AA369" s="6">
        <v>0.32608695652173914</v>
      </c>
      <c r="AB369" s="6">
        <v>0</v>
      </c>
      <c r="AC369" s="6">
        <v>0</v>
      </c>
      <c r="AD369" s="6">
        <v>0</v>
      </c>
      <c r="AE369" s="6">
        <v>0</v>
      </c>
      <c r="AF369" s="6">
        <v>0</v>
      </c>
      <c r="AG369" s="6">
        <v>0.16304347826086957</v>
      </c>
      <c r="AH369" s="1">
        <v>235232</v>
      </c>
      <c r="AI369">
        <v>5</v>
      </c>
    </row>
    <row r="370" spans="1:35" x14ac:dyDescent="0.25">
      <c r="A370" t="s">
        <v>433</v>
      </c>
      <c r="B370" t="s">
        <v>240</v>
      </c>
      <c r="C370" t="s">
        <v>704</v>
      </c>
      <c r="D370" t="s">
        <v>474</v>
      </c>
      <c r="E370" s="6">
        <v>132.5</v>
      </c>
      <c r="F370" s="6">
        <v>5.6521739130434785</v>
      </c>
      <c r="G370" s="6">
        <v>0</v>
      </c>
      <c r="H370" s="6">
        <v>0</v>
      </c>
      <c r="I370" s="6">
        <v>0</v>
      </c>
      <c r="J370" s="6">
        <v>0</v>
      </c>
      <c r="K370" s="6">
        <v>0</v>
      </c>
      <c r="L370" s="6">
        <v>0</v>
      </c>
      <c r="M370" s="6">
        <v>4.1683695652173913</v>
      </c>
      <c r="N370" s="6">
        <v>0</v>
      </c>
      <c r="O370" s="6">
        <f>SUM(NonNurse[[#This Row],[Qualified Social Work Staff Hours]],NonNurse[[#This Row],[Other Social Work Staff Hours]])/NonNurse[[#This Row],[MDS Census]]</f>
        <v>3.1459392945036913E-2</v>
      </c>
      <c r="P370" s="6">
        <v>5.5652173913043477</v>
      </c>
      <c r="Q370" s="6">
        <v>18.882173913043481</v>
      </c>
      <c r="R370" s="6">
        <f>SUM(NonNurse[[#This Row],[Qualified Activities Professional Hours]],NonNurse[[#This Row],[Other Activities Professional Hours]])/NonNurse[[#This Row],[MDS Census]]</f>
        <v>0.18450861361771945</v>
      </c>
      <c r="S370" s="6">
        <v>0</v>
      </c>
      <c r="T370" s="6">
        <v>0</v>
      </c>
      <c r="U370" s="6">
        <v>0</v>
      </c>
      <c r="V370" s="6">
        <f>SUM(NonNurse[[#This Row],[Occupational Therapist Hours]],NonNurse[[#This Row],[OT Assistant Hours]],NonNurse[[#This Row],[OT Aide Hours]])/NonNurse[[#This Row],[MDS Census]]</f>
        <v>0</v>
      </c>
      <c r="W370" s="6">
        <v>0</v>
      </c>
      <c r="X370" s="6">
        <v>0</v>
      </c>
      <c r="Y370" s="6">
        <v>0</v>
      </c>
      <c r="Z370" s="6">
        <f>SUM(NonNurse[[#This Row],[Physical Therapist (PT) Hours]],NonNurse[[#This Row],[PT Assistant Hours]],NonNurse[[#This Row],[PT Aide Hours]])/NonNurse[[#This Row],[MDS Census]]</f>
        <v>0</v>
      </c>
      <c r="AA370" s="6">
        <v>0</v>
      </c>
      <c r="AB370" s="6">
        <v>0</v>
      </c>
      <c r="AC370" s="6">
        <v>0</v>
      </c>
      <c r="AD370" s="6">
        <v>0</v>
      </c>
      <c r="AE370" s="6">
        <v>6.0869565217391308</v>
      </c>
      <c r="AF370" s="6">
        <v>0</v>
      </c>
      <c r="AG370" s="6">
        <v>0</v>
      </c>
      <c r="AH370" s="1">
        <v>235480</v>
      </c>
      <c r="AI370">
        <v>5</v>
      </c>
    </row>
    <row r="371" spans="1:35" x14ac:dyDescent="0.25">
      <c r="A371" t="s">
        <v>433</v>
      </c>
      <c r="B371" t="s">
        <v>15</v>
      </c>
      <c r="C371" t="s">
        <v>592</v>
      </c>
      <c r="D371" t="s">
        <v>474</v>
      </c>
      <c r="E371" s="6">
        <v>72.826086956521735</v>
      </c>
      <c r="F371" s="6">
        <v>6.3478260869565215</v>
      </c>
      <c r="G371" s="6">
        <v>0</v>
      </c>
      <c r="H371" s="6">
        <v>0</v>
      </c>
      <c r="I371" s="6">
        <v>0</v>
      </c>
      <c r="J371" s="6">
        <v>0</v>
      </c>
      <c r="K371" s="6">
        <v>0</v>
      </c>
      <c r="L371" s="6">
        <v>0</v>
      </c>
      <c r="M371" s="6">
        <v>0</v>
      </c>
      <c r="N371" s="6">
        <v>5.3622826086956517</v>
      </c>
      <c r="O371" s="6">
        <f>SUM(NonNurse[[#This Row],[Qualified Social Work Staff Hours]],NonNurse[[#This Row],[Other Social Work Staff Hours]])/NonNurse[[#This Row],[MDS Census]]</f>
        <v>7.363134328358209E-2</v>
      </c>
      <c r="P371" s="6">
        <v>5.9130434782608692</v>
      </c>
      <c r="Q371" s="6">
        <v>14.590543478260873</v>
      </c>
      <c r="R371" s="6">
        <f>SUM(NonNurse[[#This Row],[Qualified Activities Professional Hours]],NonNurse[[#This Row],[Other Activities Professional Hours]])/NonNurse[[#This Row],[MDS Census]]</f>
        <v>0.28154179104477622</v>
      </c>
      <c r="S371" s="6">
        <v>0</v>
      </c>
      <c r="T371" s="6">
        <v>0</v>
      </c>
      <c r="U371" s="6">
        <v>0</v>
      </c>
      <c r="V371" s="6">
        <f>SUM(NonNurse[[#This Row],[Occupational Therapist Hours]],NonNurse[[#This Row],[OT Assistant Hours]],NonNurse[[#This Row],[OT Aide Hours]])/NonNurse[[#This Row],[MDS Census]]</f>
        <v>0</v>
      </c>
      <c r="W371" s="6">
        <v>0</v>
      </c>
      <c r="X371" s="6">
        <v>0</v>
      </c>
      <c r="Y371" s="6">
        <v>0</v>
      </c>
      <c r="Z371" s="6">
        <f>SUM(NonNurse[[#This Row],[Physical Therapist (PT) Hours]],NonNurse[[#This Row],[PT Assistant Hours]],NonNurse[[#This Row],[PT Aide Hours]])/NonNurse[[#This Row],[MDS Census]]</f>
        <v>0</v>
      </c>
      <c r="AA371" s="6">
        <v>0</v>
      </c>
      <c r="AB371" s="6">
        <v>0</v>
      </c>
      <c r="AC371" s="6">
        <v>5.3043478260869561</v>
      </c>
      <c r="AD371" s="6">
        <v>0.43478260869565216</v>
      </c>
      <c r="AE371" s="6">
        <v>0</v>
      </c>
      <c r="AF371" s="6">
        <v>0</v>
      </c>
      <c r="AG371" s="6">
        <v>0</v>
      </c>
      <c r="AH371" s="1">
        <v>235014</v>
      </c>
      <c r="AI371">
        <v>5</v>
      </c>
    </row>
    <row r="372" spans="1:35" x14ac:dyDescent="0.25">
      <c r="A372" t="s">
        <v>433</v>
      </c>
      <c r="B372" t="s">
        <v>250</v>
      </c>
      <c r="C372" t="s">
        <v>555</v>
      </c>
      <c r="D372" t="s">
        <v>519</v>
      </c>
      <c r="E372" s="6">
        <v>126.69565217391305</v>
      </c>
      <c r="F372" s="6">
        <v>5.5652173913043477</v>
      </c>
      <c r="G372" s="6">
        <v>0.11521739130434783</v>
      </c>
      <c r="H372" s="6">
        <v>0</v>
      </c>
      <c r="I372" s="6">
        <v>1.8804347826086956</v>
      </c>
      <c r="J372" s="6">
        <v>9.7826086956521743E-2</v>
      </c>
      <c r="K372" s="6">
        <v>0.28923913043478261</v>
      </c>
      <c r="L372" s="6">
        <v>0</v>
      </c>
      <c r="M372" s="6">
        <v>3.9179347826086954</v>
      </c>
      <c r="N372" s="6">
        <v>5.0590217391304346</v>
      </c>
      <c r="O372" s="6">
        <f>SUM(NonNurse[[#This Row],[Qualified Social Work Staff Hours]],NonNurse[[#This Row],[Other Social Work Staff Hours]])/NonNurse[[#This Row],[MDS Census]]</f>
        <v>7.0854495538778303E-2</v>
      </c>
      <c r="P372" s="6">
        <v>5.7391304347826084</v>
      </c>
      <c r="Q372" s="6">
        <v>18.476630434782606</v>
      </c>
      <c r="R372" s="6">
        <f>SUM(NonNurse[[#This Row],[Qualified Activities Professional Hours]],NonNurse[[#This Row],[Other Activities Professional Hours]])/NonNurse[[#This Row],[MDS Census]]</f>
        <v>0.19113332189430335</v>
      </c>
      <c r="S372" s="6">
        <v>0</v>
      </c>
      <c r="T372" s="6">
        <v>0</v>
      </c>
      <c r="U372" s="6">
        <v>0</v>
      </c>
      <c r="V372" s="6">
        <f>SUM(NonNurse[[#This Row],[Occupational Therapist Hours]],NonNurse[[#This Row],[OT Assistant Hours]],NonNurse[[#This Row],[OT Aide Hours]])/NonNurse[[#This Row],[MDS Census]]</f>
        <v>0</v>
      </c>
      <c r="W372" s="6">
        <v>0</v>
      </c>
      <c r="X372" s="6">
        <v>0</v>
      </c>
      <c r="Y372" s="6">
        <v>0</v>
      </c>
      <c r="Z372" s="6">
        <f>SUM(NonNurse[[#This Row],[Physical Therapist (PT) Hours]],NonNurse[[#This Row],[PT Assistant Hours]],NonNurse[[#This Row],[PT Aide Hours]])/NonNurse[[#This Row],[MDS Census]]</f>
        <v>0</v>
      </c>
      <c r="AA372" s="6">
        <v>0</v>
      </c>
      <c r="AB372" s="6">
        <v>0</v>
      </c>
      <c r="AC372" s="6">
        <v>0.18478260869565216</v>
      </c>
      <c r="AD372" s="6">
        <v>0</v>
      </c>
      <c r="AE372" s="6">
        <v>0.61956521739130432</v>
      </c>
      <c r="AF372" s="6">
        <v>0</v>
      </c>
      <c r="AG372" s="6">
        <v>0.41793478260869554</v>
      </c>
      <c r="AH372" s="1">
        <v>235491</v>
      </c>
      <c r="AI372">
        <v>5</v>
      </c>
    </row>
    <row r="373" spans="1:35" x14ac:dyDescent="0.25">
      <c r="A373" t="s">
        <v>433</v>
      </c>
      <c r="B373" t="s">
        <v>348</v>
      </c>
      <c r="C373" t="s">
        <v>629</v>
      </c>
      <c r="D373" t="s">
        <v>474</v>
      </c>
      <c r="E373" s="6">
        <v>104.92391304347827</v>
      </c>
      <c r="F373" s="6">
        <v>5.3043478260869561</v>
      </c>
      <c r="G373" s="6">
        <v>0.4891304347826087</v>
      </c>
      <c r="H373" s="6">
        <v>0</v>
      </c>
      <c r="I373" s="6">
        <v>5.6521739130434785</v>
      </c>
      <c r="J373" s="6">
        <v>0</v>
      </c>
      <c r="K373" s="6">
        <v>0.55434782608695654</v>
      </c>
      <c r="L373" s="6">
        <v>0</v>
      </c>
      <c r="M373" s="6">
        <v>0</v>
      </c>
      <c r="N373" s="6">
        <v>0.76913043478260879</v>
      </c>
      <c r="O373" s="6">
        <f>SUM(NonNurse[[#This Row],[Qualified Social Work Staff Hours]],NonNurse[[#This Row],[Other Social Work Staff Hours]])/NonNurse[[#This Row],[MDS Census]]</f>
        <v>7.3303636175282303E-3</v>
      </c>
      <c r="P373" s="6">
        <v>0</v>
      </c>
      <c r="Q373" s="6">
        <v>17.435760869565218</v>
      </c>
      <c r="R373" s="6">
        <f>SUM(NonNurse[[#This Row],[Qualified Activities Professional Hours]],NonNurse[[#This Row],[Other Activities Professional Hours]])/NonNurse[[#This Row],[MDS Census]]</f>
        <v>0.16617528229565939</v>
      </c>
      <c r="S373" s="6">
        <v>0</v>
      </c>
      <c r="T373" s="6">
        <v>0</v>
      </c>
      <c r="U373" s="6">
        <v>0</v>
      </c>
      <c r="V373" s="6">
        <f>SUM(NonNurse[[#This Row],[Occupational Therapist Hours]],NonNurse[[#This Row],[OT Assistant Hours]],NonNurse[[#This Row],[OT Aide Hours]])/NonNurse[[#This Row],[MDS Census]]</f>
        <v>0</v>
      </c>
      <c r="W373" s="6">
        <v>0</v>
      </c>
      <c r="X373" s="6">
        <v>0</v>
      </c>
      <c r="Y373" s="6">
        <v>0</v>
      </c>
      <c r="Z373" s="6">
        <f>SUM(NonNurse[[#This Row],[Physical Therapist (PT) Hours]],NonNurse[[#This Row],[PT Assistant Hours]],NonNurse[[#This Row],[PT Aide Hours]])/NonNurse[[#This Row],[MDS Census]]</f>
        <v>0</v>
      </c>
      <c r="AA373" s="6">
        <v>0</v>
      </c>
      <c r="AB373" s="6">
        <v>0</v>
      </c>
      <c r="AC373" s="6">
        <v>0</v>
      </c>
      <c r="AD373" s="6">
        <v>0</v>
      </c>
      <c r="AE373" s="6">
        <v>0</v>
      </c>
      <c r="AF373" s="6">
        <v>0</v>
      </c>
      <c r="AG373" s="6">
        <v>0.32608695652173914</v>
      </c>
      <c r="AH373" s="1">
        <v>235632</v>
      </c>
      <c r="AI373">
        <v>5</v>
      </c>
    </row>
    <row r="374" spans="1:35" x14ac:dyDescent="0.25">
      <c r="A374" t="s">
        <v>433</v>
      </c>
      <c r="B374" t="s">
        <v>114</v>
      </c>
      <c r="C374" t="s">
        <v>650</v>
      </c>
      <c r="D374" t="s">
        <v>474</v>
      </c>
      <c r="E374" s="6">
        <v>80.347826086956516</v>
      </c>
      <c r="F374" s="6">
        <v>6.3478260869565215</v>
      </c>
      <c r="G374" s="6">
        <v>0</v>
      </c>
      <c r="H374" s="6">
        <v>0</v>
      </c>
      <c r="I374" s="6">
        <v>0.65217391304347827</v>
      </c>
      <c r="J374" s="6">
        <v>0</v>
      </c>
      <c r="K374" s="6">
        <v>0</v>
      </c>
      <c r="L374" s="6">
        <v>0</v>
      </c>
      <c r="M374" s="6">
        <v>5.7445652173913047</v>
      </c>
      <c r="N374" s="6">
        <v>0</v>
      </c>
      <c r="O374" s="6">
        <f>SUM(NonNurse[[#This Row],[Qualified Social Work Staff Hours]],NonNurse[[#This Row],[Other Social Work Staff Hours]])/NonNurse[[#This Row],[MDS Census]]</f>
        <v>7.1496212121212127E-2</v>
      </c>
      <c r="P374" s="6">
        <v>8.6956521739130432E-2</v>
      </c>
      <c r="Q374" s="6">
        <v>14.907717391304347</v>
      </c>
      <c r="R374" s="6">
        <f>SUM(NonNurse[[#This Row],[Qualified Activities Professional Hours]],NonNurse[[#This Row],[Other Activities Professional Hours]])/NonNurse[[#This Row],[MDS Census]]</f>
        <v>0.18662202380952381</v>
      </c>
      <c r="S374" s="6">
        <v>0</v>
      </c>
      <c r="T374" s="6">
        <v>0</v>
      </c>
      <c r="U374" s="6">
        <v>0</v>
      </c>
      <c r="V374" s="6">
        <f>SUM(NonNurse[[#This Row],[Occupational Therapist Hours]],NonNurse[[#This Row],[OT Assistant Hours]],NonNurse[[#This Row],[OT Aide Hours]])/NonNurse[[#This Row],[MDS Census]]</f>
        <v>0</v>
      </c>
      <c r="W374" s="6">
        <v>0</v>
      </c>
      <c r="X374" s="6">
        <v>0</v>
      </c>
      <c r="Y374" s="6">
        <v>0</v>
      </c>
      <c r="Z374" s="6">
        <f>SUM(NonNurse[[#This Row],[Physical Therapist (PT) Hours]],NonNurse[[#This Row],[PT Assistant Hours]],NonNurse[[#This Row],[PT Aide Hours]])/NonNurse[[#This Row],[MDS Census]]</f>
        <v>0</v>
      </c>
      <c r="AA374" s="6">
        <v>0</v>
      </c>
      <c r="AB374" s="6">
        <v>0</v>
      </c>
      <c r="AC374" s="6">
        <v>5.6521739130434785</v>
      </c>
      <c r="AD374" s="6">
        <v>0</v>
      </c>
      <c r="AE374" s="6">
        <v>0</v>
      </c>
      <c r="AF374" s="6">
        <v>0</v>
      </c>
      <c r="AG374" s="6">
        <v>0</v>
      </c>
      <c r="AH374" s="1">
        <v>235266</v>
      </c>
      <c r="AI374">
        <v>5</v>
      </c>
    </row>
    <row r="375" spans="1:35" x14ac:dyDescent="0.25">
      <c r="A375" t="s">
        <v>433</v>
      </c>
      <c r="B375" t="s">
        <v>270</v>
      </c>
      <c r="C375" t="s">
        <v>713</v>
      </c>
      <c r="D375" t="s">
        <v>474</v>
      </c>
      <c r="E375" s="6">
        <v>69.315217391304344</v>
      </c>
      <c r="F375" s="6">
        <v>5.9130434782608692</v>
      </c>
      <c r="G375" s="6">
        <v>0</v>
      </c>
      <c r="H375" s="6">
        <v>0</v>
      </c>
      <c r="I375" s="6">
        <v>3.9130434782608696</v>
      </c>
      <c r="J375" s="6">
        <v>0</v>
      </c>
      <c r="K375" s="6">
        <v>0.14456521739130435</v>
      </c>
      <c r="L375" s="6">
        <v>0</v>
      </c>
      <c r="M375" s="6">
        <v>6.6141304347826084</v>
      </c>
      <c r="N375" s="6">
        <v>1.5143478260869561</v>
      </c>
      <c r="O375" s="6">
        <f>SUM(NonNurse[[#This Row],[Qualified Social Work Staff Hours]],NonNurse[[#This Row],[Other Social Work Staff Hours]])/NonNurse[[#This Row],[MDS Census]]</f>
        <v>0.11726830798180961</v>
      </c>
      <c r="P375" s="6">
        <v>5.5652173913043477</v>
      </c>
      <c r="Q375" s="6">
        <v>22.28902173913043</v>
      </c>
      <c r="R375" s="6">
        <f>SUM(NonNurse[[#This Row],[Qualified Activities Professional Hours]],NonNurse[[#This Row],[Other Activities Professional Hours]])/NonNurse[[#This Row],[MDS Census]]</f>
        <v>0.40184883173906222</v>
      </c>
      <c r="S375" s="6">
        <v>0</v>
      </c>
      <c r="T375" s="6">
        <v>0</v>
      </c>
      <c r="U375" s="6">
        <v>0</v>
      </c>
      <c r="V375" s="6">
        <f>SUM(NonNurse[[#This Row],[Occupational Therapist Hours]],NonNurse[[#This Row],[OT Assistant Hours]],NonNurse[[#This Row],[OT Aide Hours]])/NonNurse[[#This Row],[MDS Census]]</f>
        <v>0</v>
      </c>
      <c r="W375" s="6">
        <v>0</v>
      </c>
      <c r="X375" s="6">
        <v>0</v>
      </c>
      <c r="Y375" s="6">
        <v>0</v>
      </c>
      <c r="Z375" s="6">
        <f>SUM(NonNurse[[#This Row],[Physical Therapist (PT) Hours]],NonNurse[[#This Row],[PT Assistant Hours]],NonNurse[[#This Row],[PT Aide Hours]])/NonNurse[[#This Row],[MDS Census]]</f>
        <v>0</v>
      </c>
      <c r="AA375" s="6">
        <v>0</v>
      </c>
      <c r="AB375" s="6">
        <v>0</v>
      </c>
      <c r="AC375" s="6">
        <v>0</v>
      </c>
      <c r="AD375" s="6">
        <v>0</v>
      </c>
      <c r="AE375" s="6">
        <v>3.9673913043478262</v>
      </c>
      <c r="AF375" s="6">
        <v>0</v>
      </c>
      <c r="AG375" s="6">
        <v>0.60326086956521741</v>
      </c>
      <c r="AH375" s="1">
        <v>235521</v>
      </c>
      <c r="AI375">
        <v>5</v>
      </c>
    </row>
    <row r="376" spans="1:35" x14ac:dyDescent="0.25">
      <c r="A376" t="s">
        <v>433</v>
      </c>
      <c r="B376" t="s">
        <v>392</v>
      </c>
      <c r="C376" t="s">
        <v>620</v>
      </c>
      <c r="D376" t="s">
        <v>474</v>
      </c>
      <c r="E376" s="6">
        <v>66.391304347826093</v>
      </c>
      <c r="F376" s="6">
        <v>4.9565217391304346</v>
      </c>
      <c r="G376" s="6">
        <v>0.16304347826086957</v>
      </c>
      <c r="H376" s="6">
        <v>0.33695652173913043</v>
      </c>
      <c r="I376" s="6">
        <v>12.434782608695652</v>
      </c>
      <c r="J376" s="6">
        <v>0</v>
      </c>
      <c r="K376" s="6">
        <v>0</v>
      </c>
      <c r="L376" s="6">
        <v>4.7302173913043486</v>
      </c>
      <c r="M376" s="6">
        <v>10.974782608695651</v>
      </c>
      <c r="N376" s="6">
        <v>0</v>
      </c>
      <c r="O376" s="6">
        <f>SUM(NonNurse[[#This Row],[Qualified Social Work Staff Hours]],NonNurse[[#This Row],[Other Social Work Staff Hours]])/NonNurse[[#This Row],[MDS Census]]</f>
        <v>0.16530451866404713</v>
      </c>
      <c r="P376" s="6">
        <v>4.909782608695652</v>
      </c>
      <c r="Q376" s="6">
        <v>7.2979347826086967</v>
      </c>
      <c r="R376" s="6">
        <f>SUM(NonNurse[[#This Row],[Qualified Activities Professional Hours]],NonNurse[[#This Row],[Other Activities Professional Hours]])/NonNurse[[#This Row],[MDS Census]]</f>
        <v>0.18387524557956778</v>
      </c>
      <c r="S376" s="6">
        <v>10.717934782608697</v>
      </c>
      <c r="T376" s="6">
        <v>11.491630434782609</v>
      </c>
      <c r="U376" s="6">
        <v>0</v>
      </c>
      <c r="V376" s="6">
        <f>SUM(NonNurse[[#This Row],[Occupational Therapist Hours]],NonNurse[[#This Row],[OT Assistant Hours]],NonNurse[[#This Row],[OT Aide Hours]])/NonNurse[[#This Row],[MDS Census]]</f>
        <v>0.33452521283562542</v>
      </c>
      <c r="W376" s="6">
        <v>6.3164130434782599</v>
      </c>
      <c r="X376" s="6">
        <v>19.164347826086956</v>
      </c>
      <c r="Y376" s="6">
        <v>0</v>
      </c>
      <c r="Z376" s="6">
        <f>SUM(NonNurse[[#This Row],[Physical Therapist (PT) Hours]],NonNurse[[#This Row],[PT Assistant Hours]],NonNurse[[#This Row],[PT Aide Hours]])/NonNurse[[#This Row],[MDS Census]]</f>
        <v>0.38379666011787816</v>
      </c>
      <c r="AA376" s="6">
        <v>0</v>
      </c>
      <c r="AB376" s="6">
        <v>0</v>
      </c>
      <c r="AC376" s="6">
        <v>0</v>
      </c>
      <c r="AD376" s="6">
        <v>0</v>
      </c>
      <c r="AE376" s="6">
        <v>0</v>
      </c>
      <c r="AF376" s="6">
        <v>0</v>
      </c>
      <c r="AG376" s="6">
        <v>0.33152173913043476</v>
      </c>
      <c r="AH376" s="1">
        <v>235709</v>
      </c>
      <c r="AI376">
        <v>5</v>
      </c>
    </row>
    <row r="377" spans="1:35" x14ac:dyDescent="0.25">
      <c r="A377" t="s">
        <v>433</v>
      </c>
      <c r="B377" t="s">
        <v>273</v>
      </c>
      <c r="C377" t="s">
        <v>606</v>
      </c>
      <c r="D377" t="s">
        <v>504</v>
      </c>
      <c r="E377" s="6">
        <v>15.684782608695652</v>
      </c>
      <c r="F377" s="6">
        <v>0</v>
      </c>
      <c r="G377" s="6">
        <v>0</v>
      </c>
      <c r="H377" s="6">
        <v>0</v>
      </c>
      <c r="I377" s="6">
        <v>0</v>
      </c>
      <c r="J377" s="6">
        <v>0</v>
      </c>
      <c r="K377" s="6">
        <v>0</v>
      </c>
      <c r="L377" s="6">
        <v>1.0158695652173915</v>
      </c>
      <c r="M377" s="6">
        <v>4.7083695652173931</v>
      </c>
      <c r="N377" s="6">
        <v>0</v>
      </c>
      <c r="O377" s="6">
        <f>SUM(NonNurse[[#This Row],[Qualified Social Work Staff Hours]],NonNurse[[#This Row],[Other Social Work Staff Hours]])/NonNurse[[#This Row],[MDS Census]]</f>
        <v>0.30018711018711031</v>
      </c>
      <c r="P377" s="6">
        <v>0</v>
      </c>
      <c r="Q377" s="6">
        <v>4.855434782608695</v>
      </c>
      <c r="R377" s="6">
        <f>SUM(NonNurse[[#This Row],[Qualified Activities Professional Hours]],NonNurse[[#This Row],[Other Activities Professional Hours]])/NonNurse[[#This Row],[MDS Census]]</f>
        <v>0.3095634095634095</v>
      </c>
      <c r="S377" s="6">
        <v>3.6527173913043471</v>
      </c>
      <c r="T377" s="6">
        <v>0</v>
      </c>
      <c r="U377" s="6">
        <v>0</v>
      </c>
      <c r="V377" s="6">
        <f>SUM(NonNurse[[#This Row],[Occupational Therapist Hours]],NonNurse[[#This Row],[OT Assistant Hours]],NonNurse[[#This Row],[OT Aide Hours]])/NonNurse[[#This Row],[MDS Census]]</f>
        <v>0.23288288288288284</v>
      </c>
      <c r="W377" s="6">
        <v>0.48358695652173905</v>
      </c>
      <c r="X377" s="6">
        <v>2.2943478260869563</v>
      </c>
      <c r="Y377" s="6">
        <v>0</v>
      </c>
      <c r="Z377" s="6">
        <f>SUM(NonNurse[[#This Row],[Physical Therapist (PT) Hours]],NonNurse[[#This Row],[PT Assistant Hours]],NonNurse[[#This Row],[PT Aide Hours]])/NonNurse[[#This Row],[MDS Census]]</f>
        <v>0.17711018711018708</v>
      </c>
      <c r="AA377" s="6">
        <v>0</v>
      </c>
      <c r="AB377" s="6">
        <v>0</v>
      </c>
      <c r="AC377" s="6">
        <v>0</v>
      </c>
      <c r="AD377" s="6">
        <v>0</v>
      </c>
      <c r="AE377" s="6">
        <v>0</v>
      </c>
      <c r="AF377" s="6">
        <v>0</v>
      </c>
      <c r="AG377" s="6">
        <v>0</v>
      </c>
      <c r="AH377" s="1">
        <v>235524</v>
      </c>
      <c r="AI377">
        <v>5</v>
      </c>
    </row>
    <row r="378" spans="1:35" x14ac:dyDescent="0.25">
      <c r="A378" t="s">
        <v>433</v>
      </c>
      <c r="B378" t="s">
        <v>367</v>
      </c>
      <c r="C378" t="s">
        <v>743</v>
      </c>
      <c r="D378" t="s">
        <v>478</v>
      </c>
      <c r="E378" s="6">
        <v>100.17391304347827</v>
      </c>
      <c r="F378" s="6">
        <v>5.3913043478260869</v>
      </c>
      <c r="G378" s="6">
        <v>1.1304347826086956</v>
      </c>
      <c r="H378" s="6">
        <v>0</v>
      </c>
      <c r="I378" s="6">
        <v>10.815217391304348</v>
      </c>
      <c r="J378" s="6">
        <v>0</v>
      </c>
      <c r="K378" s="6">
        <v>1.1304347826086956</v>
      </c>
      <c r="L378" s="6">
        <v>1.998152173913043</v>
      </c>
      <c r="M378" s="6">
        <v>4.8695652173913047</v>
      </c>
      <c r="N378" s="6">
        <v>0</v>
      </c>
      <c r="O378" s="6">
        <f>SUM(NonNurse[[#This Row],[Qualified Social Work Staff Hours]],NonNurse[[#This Row],[Other Social Work Staff Hours]])/NonNurse[[#This Row],[MDS Census]]</f>
        <v>4.8611111111111112E-2</v>
      </c>
      <c r="P378" s="6">
        <v>5.1304347826086953</v>
      </c>
      <c r="Q378" s="6">
        <v>5.9753260869565219</v>
      </c>
      <c r="R378" s="6">
        <f>SUM(NonNurse[[#This Row],[Qualified Activities Professional Hours]],NonNurse[[#This Row],[Other Activities Professional Hours]])/NonNurse[[#This Row],[MDS Census]]</f>
        <v>0.11086480034722221</v>
      </c>
      <c r="S378" s="6">
        <v>18.407065217391306</v>
      </c>
      <c r="T378" s="6">
        <v>0</v>
      </c>
      <c r="U378" s="6">
        <v>0</v>
      </c>
      <c r="V378" s="6">
        <f>SUM(NonNurse[[#This Row],[Occupational Therapist Hours]],NonNurse[[#This Row],[OT Assistant Hours]],NonNurse[[#This Row],[OT Aide Hours]])/NonNurse[[#This Row],[MDS Census]]</f>
        <v>0.18375108506944446</v>
      </c>
      <c r="W378" s="6">
        <v>12.740434782608695</v>
      </c>
      <c r="X378" s="6">
        <v>0</v>
      </c>
      <c r="Y378" s="6">
        <v>0</v>
      </c>
      <c r="Z378" s="6">
        <f>SUM(NonNurse[[#This Row],[Physical Therapist (PT) Hours]],NonNurse[[#This Row],[PT Assistant Hours]],NonNurse[[#This Row],[PT Aide Hours]])/NonNurse[[#This Row],[MDS Census]]</f>
        <v>0.12718315972222222</v>
      </c>
      <c r="AA378" s="6">
        <v>0</v>
      </c>
      <c r="AB378" s="6">
        <v>0</v>
      </c>
      <c r="AC378" s="6">
        <v>0</v>
      </c>
      <c r="AD378" s="6">
        <v>0</v>
      </c>
      <c r="AE378" s="6">
        <v>0</v>
      </c>
      <c r="AF378" s="6">
        <v>0</v>
      </c>
      <c r="AG378" s="6">
        <v>0</v>
      </c>
      <c r="AH378" s="1">
        <v>235652</v>
      </c>
      <c r="AI378">
        <v>5</v>
      </c>
    </row>
    <row r="379" spans="1:35" x14ac:dyDescent="0.25">
      <c r="A379" t="s">
        <v>433</v>
      </c>
      <c r="B379" t="s">
        <v>277</v>
      </c>
      <c r="C379" t="s">
        <v>716</v>
      </c>
      <c r="D379" t="s">
        <v>519</v>
      </c>
      <c r="E379" s="6">
        <v>76.608695652173907</v>
      </c>
      <c r="F379" s="6">
        <v>2.6956521739130435</v>
      </c>
      <c r="G379" s="6">
        <v>0.57608695652173914</v>
      </c>
      <c r="H379" s="6">
        <v>0.28260869565217389</v>
      </c>
      <c r="I379" s="6">
        <v>5.1304347826086953</v>
      </c>
      <c r="J379" s="6">
        <v>0</v>
      </c>
      <c r="K379" s="6">
        <v>0</v>
      </c>
      <c r="L379" s="6">
        <v>8.3242391304347816</v>
      </c>
      <c r="M379" s="6">
        <v>5.2173913043478262</v>
      </c>
      <c r="N379" s="6">
        <v>5.2173913043478262</v>
      </c>
      <c r="O379" s="6">
        <f>SUM(NonNurse[[#This Row],[Qualified Social Work Staff Hours]],NonNurse[[#This Row],[Other Social Work Staff Hours]])/NonNurse[[#This Row],[MDS Census]]</f>
        <v>0.13620885357548243</v>
      </c>
      <c r="P379" s="6">
        <v>4.8695652173913047</v>
      </c>
      <c r="Q379" s="6">
        <v>14.166304347826086</v>
      </c>
      <c r="R379" s="6">
        <f>SUM(NonNurse[[#This Row],[Qualified Activities Professional Hours]],NonNurse[[#This Row],[Other Activities Professional Hours]])/NonNurse[[#This Row],[MDS Census]]</f>
        <v>0.24848183881952327</v>
      </c>
      <c r="S379" s="6">
        <v>3.0034782608695658</v>
      </c>
      <c r="T379" s="6">
        <v>15.762717391304344</v>
      </c>
      <c r="U379" s="6">
        <v>0</v>
      </c>
      <c r="V379" s="6">
        <f>SUM(NonNurse[[#This Row],[Occupational Therapist Hours]],NonNurse[[#This Row],[OT Assistant Hours]],NonNurse[[#This Row],[OT Aide Hours]])/NonNurse[[#This Row],[MDS Census]]</f>
        <v>0.24496169125993186</v>
      </c>
      <c r="W379" s="6">
        <v>7.2080434782608682</v>
      </c>
      <c r="X379" s="6">
        <v>8.0700000000000021</v>
      </c>
      <c r="Y379" s="6">
        <v>0</v>
      </c>
      <c r="Z379" s="6">
        <f>SUM(NonNurse[[#This Row],[Physical Therapist (PT) Hours]],NonNurse[[#This Row],[PT Assistant Hours]],NonNurse[[#This Row],[PT Aide Hours]])/NonNurse[[#This Row],[MDS Census]]</f>
        <v>0.19942962542565268</v>
      </c>
      <c r="AA379" s="6">
        <v>0</v>
      </c>
      <c r="AB379" s="6">
        <v>0</v>
      </c>
      <c r="AC379" s="6">
        <v>0</v>
      </c>
      <c r="AD379" s="6">
        <v>0</v>
      </c>
      <c r="AE379" s="6">
        <v>0</v>
      </c>
      <c r="AF379" s="6">
        <v>0</v>
      </c>
      <c r="AG379" s="6">
        <v>0</v>
      </c>
      <c r="AH379" s="1">
        <v>235528</v>
      </c>
      <c r="AI379">
        <v>5</v>
      </c>
    </row>
    <row r="380" spans="1:35" x14ac:dyDescent="0.25">
      <c r="A380" t="s">
        <v>433</v>
      </c>
      <c r="B380" t="s">
        <v>369</v>
      </c>
      <c r="C380" t="s">
        <v>610</v>
      </c>
      <c r="D380" t="s">
        <v>507</v>
      </c>
      <c r="E380" s="6">
        <v>61.771739130434781</v>
      </c>
      <c r="F380" s="6">
        <v>11.304347826086957</v>
      </c>
      <c r="G380" s="6">
        <v>0.42391304347826086</v>
      </c>
      <c r="H380" s="6">
        <v>0.4565217391304347</v>
      </c>
      <c r="I380" s="6">
        <v>5.3043478260869561</v>
      </c>
      <c r="J380" s="6">
        <v>0</v>
      </c>
      <c r="K380" s="6">
        <v>2.0108695652173911</v>
      </c>
      <c r="L380" s="6">
        <v>0.99782608695652175</v>
      </c>
      <c r="M380" s="6">
        <v>5.6521739130434785</v>
      </c>
      <c r="N380" s="6">
        <v>0</v>
      </c>
      <c r="O380" s="6">
        <f>SUM(NonNurse[[#This Row],[Qualified Social Work Staff Hours]],NonNurse[[#This Row],[Other Social Work Staff Hours]])/NonNurse[[#This Row],[MDS Census]]</f>
        <v>9.1500967798697874E-2</v>
      </c>
      <c r="P380" s="6">
        <v>5.3043478260869561</v>
      </c>
      <c r="Q380" s="6">
        <v>0</v>
      </c>
      <c r="R380" s="6">
        <f>SUM(NonNurse[[#This Row],[Qualified Activities Professional Hours]],NonNurse[[#This Row],[Other Activities Professional Hours]])/NonNurse[[#This Row],[MDS Census]]</f>
        <v>8.5870139011085686E-2</v>
      </c>
      <c r="S380" s="6">
        <v>3.1945652173913053</v>
      </c>
      <c r="T380" s="6">
        <v>1.8978260869565218</v>
      </c>
      <c r="U380" s="6">
        <v>0</v>
      </c>
      <c r="V380" s="6">
        <f>SUM(NonNurse[[#This Row],[Occupational Therapist Hours]],NonNurse[[#This Row],[OT Assistant Hours]],NonNurse[[#This Row],[OT Aide Hours]])/NonNurse[[#This Row],[MDS Census]]</f>
        <v>8.2438852718634548E-2</v>
      </c>
      <c r="W380" s="6">
        <v>0.52500000000000002</v>
      </c>
      <c r="X380" s="6">
        <v>5.236956521739133</v>
      </c>
      <c r="Y380" s="6">
        <v>0</v>
      </c>
      <c r="Z380" s="6">
        <f>SUM(NonNurse[[#This Row],[Physical Therapist (PT) Hours]],NonNurse[[#This Row],[PT Assistant Hours]],NonNurse[[#This Row],[PT Aide Hours]])/NonNurse[[#This Row],[MDS Census]]</f>
        <v>9.3278198134788007E-2</v>
      </c>
      <c r="AA380" s="6">
        <v>0</v>
      </c>
      <c r="AB380" s="6">
        <v>0</v>
      </c>
      <c r="AC380" s="6">
        <v>0</v>
      </c>
      <c r="AD380" s="6">
        <v>20.514239130434774</v>
      </c>
      <c r="AE380" s="6">
        <v>0</v>
      </c>
      <c r="AF380" s="6">
        <v>0</v>
      </c>
      <c r="AG380" s="6">
        <v>0</v>
      </c>
      <c r="AH380" s="1">
        <v>235654</v>
      </c>
      <c r="AI380">
        <v>5</v>
      </c>
    </row>
    <row r="381" spans="1:35" x14ac:dyDescent="0.25">
      <c r="A381" t="s">
        <v>433</v>
      </c>
      <c r="B381" t="s">
        <v>383</v>
      </c>
      <c r="C381" t="s">
        <v>644</v>
      </c>
      <c r="D381" t="s">
        <v>475</v>
      </c>
      <c r="E381" s="6">
        <v>58.989130434782609</v>
      </c>
      <c r="F381" s="6">
        <v>35.700760869565229</v>
      </c>
      <c r="G381" s="6">
        <v>1.6956521739130435</v>
      </c>
      <c r="H381" s="6">
        <v>0.48369565217391303</v>
      </c>
      <c r="I381" s="6">
        <v>7.6086956521739135E-2</v>
      </c>
      <c r="J381" s="6">
        <v>0</v>
      </c>
      <c r="K381" s="6">
        <v>0</v>
      </c>
      <c r="L381" s="6">
        <v>6.3913043478260864E-2</v>
      </c>
      <c r="M381" s="6">
        <v>6.4963043478260856</v>
      </c>
      <c r="N381" s="6">
        <v>0</v>
      </c>
      <c r="O381" s="6">
        <f>SUM(NonNurse[[#This Row],[Qualified Social Work Staff Hours]],NonNurse[[#This Row],[Other Social Work Staff Hours]])/NonNurse[[#This Row],[MDS Census]]</f>
        <v>0.11012714206744055</v>
      </c>
      <c r="P381" s="6">
        <v>5.4386956521739132</v>
      </c>
      <c r="Q381" s="6">
        <v>22.209782608695658</v>
      </c>
      <c r="R381" s="6">
        <f>SUM(NonNurse[[#This Row],[Qualified Activities Professional Hours]],NonNurse[[#This Row],[Other Activities Professional Hours]])/NonNurse[[#This Row],[MDS Census]]</f>
        <v>0.46870462502303306</v>
      </c>
      <c r="S381" s="6">
        <v>4.279021739130437</v>
      </c>
      <c r="T381" s="6">
        <v>4.6113043478260867</v>
      </c>
      <c r="U381" s="6">
        <v>0</v>
      </c>
      <c r="V381" s="6">
        <f>SUM(NonNurse[[#This Row],[Occupational Therapist Hours]],NonNurse[[#This Row],[OT Assistant Hours]],NonNurse[[#This Row],[OT Aide Hours]])/NonNurse[[#This Row],[MDS Census]]</f>
        <v>0.15071125852220382</v>
      </c>
      <c r="W381" s="6">
        <v>1.732608695652174</v>
      </c>
      <c r="X381" s="6">
        <v>5.4</v>
      </c>
      <c r="Y381" s="6">
        <v>0.18478260869565216</v>
      </c>
      <c r="Z381" s="6">
        <f>SUM(NonNurse[[#This Row],[Physical Therapist (PT) Hours]],NonNurse[[#This Row],[PT Assistant Hours]],NonNurse[[#This Row],[PT Aide Hours]])/NonNurse[[#This Row],[MDS Census]]</f>
        <v>0.1240464344941957</v>
      </c>
      <c r="AA381" s="6">
        <v>0</v>
      </c>
      <c r="AB381" s="6">
        <v>0</v>
      </c>
      <c r="AC381" s="6">
        <v>0</v>
      </c>
      <c r="AD381" s="6">
        <v>83.591195652173923</v>
      </c>
      <c r="AE381" s="6">
        <v>0</v>
      </c>
      <c r="AF381" s="6">
        <v>0</v>
      </c>
      <c r="AG381" s="6">
        <v>0</v>
      </c>
      <c r="AH381" s="1">
        <v>235700</v>
      </c>
      <c r="AI381">
        <v>5</v>
      </c>
    </row>
    <row r="382" spans="1:35" x14ac:dyDescent="0.25">
      <c r="A382" t="s">
        <v>433</v>
      </c>
      <c r="B382" t="s">
        <v>390</v>
      </c>
      <c r="C382" t="s">
        <v>668</v>
      </c>
      <c r="D382" t="s">
        <v>476</v>
      </c>
      <c r="E382" s="6">
        <v>50.228260869565219</v>
      </c>
      <c r="F382" s="6">
        <v>30.59326086956521</v>
      </c>
      <c r="G382" s="6">
        <v>0.84782608695652173</v>
      </c>
      <c r="H382" s="6">
        <v>7.6086956521739135E-2</v>
      </c>
      <c r="I382" s="6">
        <v>0</v>
      </c>
      <c r="J382" s="6">
        <v>0</v>
      </c>
      <c r="K382" s="6">
        <v>0</v>
      </c>
      <c r="L382" s="6">
        <v>2.3771739130434786</v>
      </c>
      <c r="M382" s="6">
        <v>4.3496739130434774</v>
      </c>
      <c r="N382" s="6">
        <v>0</v>
      </c>
      <c r="O382" s="6">
        <f>SUM(NonNurse[[#This Row],[Qualified Social Work Staff Hours]],NonNurse[[#This Row],[Other Social Work Staff Hours]])/NonNurse[[#This Row],[MDS Census]]</f>
        <v>8.6598138930967308E-2</v>
      </c>
      <c r="P382" s="6">
        <v>5.8244565217391306</v>
      </c>
      <c r="Q382" s="6">
        <v>18.286413043478255</v>
      </c>
      <c r="R382" s="6">
        <f>SUM(NonNurse[[#This Row],[Qualified Activities Professional Hours]],NonNurse[[#This Row],[Other Activities Professional Hours]])/NonNurse[[#This Row],[MDS Census]]</f>
        <v>0.48002596840510697</v>
      </c>
      <c r="S382" s="6">
        <v>3.6465217391304345</v>
      </c>
      <c r="T382" s="6">
        <v>3.8378260869565226</v>
      </c>
      <c r="U382" s="6">
        <v>0</v>
      </c>
      <c r="V382" s="6">
        <f>SUM(NonNurse[[#This Row],[Occupational Therapist Hours]],NonNurse[[#This Row],[OT Assistant Hours]],NonNurse[[#This Row],[OT Aide Hours]])/NonNurse[[#This Row],[MDS Census]]</f>
        <v>0.14900670850465267</v>
      </c>
      <c r="W382" s="6">
        <v>3.224891304347826</v>
      </c>
      <c r="X382" s="6">
        <v>4.9390217391304363</v>
      </c>
      <c r="Y382" s="6">
        <v>0</v>
      </c>
      <c r="Z382" s="6">
        <f>SUM(NonNurse[[#This Row],[Physical Therapist (PT) Hours]],NonNurse[[#This Row],[PT Assistant Hours]],NonNurse[[#This Row],[PT Aide Hours]])/NonNurse[[#This Row],[MDS Census]]</f>
        <v>0.16253624756546203</v>
      </c>
      <c r="AA382" s="6">
        <v>0</v>
      </c>
      <c r="AB382" s="6">
        <v>0</v>
      </c>
      <c r="AC382" s="6">
        <v>0</v>
      </c>
      <c r="AD382" s="6">
        <v>67.996195652173924</v>
      </c>
      <c r="AE382" s="6">
        <v>0</v>
      </c>
      <c r="AF382" s="6">
        <v>0</v>
      </c>
      <c r="AG382" s="6">
        <v>0</v>
      </c>
      <c r="AH382" s="1">
        <v>235707</v>
      </c>
      <c r="AI382">
        <v>5</v>
      </c>
    </row>
    <row r="383" spans="1:35" x14ac:dyDescent="0.25">
      <c r="A383" t="s">
        <v>433</v>
      </c>
      <c r="B383" t="s">
        <v>384</v>
      </c>
      <c r="C383" t="s">
        <v>593</v>
      </c>
      <c r="D383" t="s">
        <v>491</v>
      </c>
      <c r="E383" s="6">
        <v>62.967391304347828</v>
      </c>
      <c r="F383" s="6">
        <v>25.151521739130434</v>
      </c>
      <c r="G383" s="6">
        <v>0</v>
      </c>
      <c r="H383" s="6">
        <v>0.50815217391304346</v>
      </c>
      <c r="I383" s="6">
        <v>0</v>
      </c>
      <c r="J383" s="6">
        <v>0</v>
      </c>
      <c r="K383" s="6">
        <v>0</v>
      </c>
      <c r="L383" s="6">
        <v>2.7574999999999998</v>
      </c>
      <c r="M383" s="6">
        <v>6.1469565217391287</v>
      </c>
      <c r="N383" s="6">
        <v>0</v>
      </c>
      <c r="O383" s="6">
        <f>SUM(NonNurse[[#This Row],[Qualified Social Work Staff Hours]],NonNurse[[#This Row],[Other Social Work Staff Hours]])/NonNurse[[#This Row],[MDS Census]]</f>
        <v>9.7621267046435325E-2</v>
      </c>
      <c r="P383" s="6">
        <v>4.9872826086956517</v>
      </c>
      <c r="Q383" s="6">
        <v>17.917282608695658</v>
      </c>
      <c r="R383" s="6">
        <f>SUM(NonNurse[[#This Row],[Qualified Activities Professional Hours]],NonNurse[[#This Row],[Other Activities Professional Hours]])/NonNurse[[#This Row],[MDS Census]]</f>
        <v>0.36375280510961511</v>
      </c>
      <c r="S383" s="6">
        <v>4.6391304347826097</v>
      </c>
      <c r="T383" s="6">
        <v>7.080108695652175</v>
      </c>
      <c r="U383" s="6">
        <v>0</v>
      </c>
      <c r="V383" s="6">
        <f>SUM(NonNurse[[#This Row],[Occupational Therapist Hours]],NonNurse[[#This Row],[OT Assistant Hours]],NonNurse[[#This Row],[OT Aide Hours]])/NonNurse[[#This Row],[MDS Census]]</f>
        <v>0.18611600207146559</v>
      </c>
      <c r="W383" s="6">
        <v>0</v>
      </c>
      <c r="X383" s="6">
        <v>9.5873913043478218</v>
      </c>
      <c r="Y383" s="6">
        <v>0</v>
      </c>
      <c r="Z383" s="6">
        <f>SUM(NonNurse[[#This Row],[Physical Therapist (PT) Hours]],NonNurse[[#This Row],[PT Assistant Hours]],NonNurse[[#This Row],[PT Aide Hours]])/NonNurse[[#This Row],[MDS Census]]</f>
        <v>0.15225962368375617</v>
      </c>
      <c r="AA383" s="6">
        <v>0</v>
      </c>
      <c r="AB383" s="6">
        <v>0</v>
      </c>
      <c r="AC383" s="6">
        <v>0</v>
      </c>
      <c r="AD383" s="6">
        <v>47.554347826086953</v>
      </c>
      <c r="AE383" s="6">
        <v>0</v>
      </c>
      <c r="AF383" s="6">
        <v>0</v>
      </c>
      <c r="AG383" s="6">
        <v>1.4130434782608696</v>
      </c>
      <c r="AH383" s="1">
        <v>235701</v>
      </c>
      <c r="AI383">
        <v>5</v>
      </c>
    </row>
    <row r="384" spans="1:35" x14ac:dyDescent="0.25">
      <c r="A384" t="s">
        <v>433</v>
      </c>
      <c r="B384" t="s">
        <v>12</v>
      </c>
      <c r="C384" t="s">
        <v>590</v>
      </c>
      <c r="D384" t="s">
        <v>489</v>
      </c>
      <c r="E384" s="6">
        <v>121.67391304347827</v>
      </c>
      <c r="F384" s="6">
        <v>0</v>
      </c>
      <c r="G384" s="6">
        <v>4.3478260869565216E-2</v>
      </c>
      <c r="H384" s="6">
        <v>0.89130434782608692</v>
      </c>
      <c r="I384" s="6">
        <v>0</v>
      </c>
      <c r="J384" s="6">
        <v>0</v>
      </c>
      <c r="K384" s="6">
        <v>0</v>
      </c>
      <c r="L384" s="6">
        <v>4.3005434782608702</v>
      </c>
      <c r="M384" s="6">
        <v>0</v>
      </c>
      <c r="N384" s="6">
        <v>9.9331521739130455</v>
      </c>
      <c r="O384" s="6">
        <f>SUM(NonNurse[[#This Row],[Qualified Social Work Staff Hours]],NonNurse[[#This Row],[Other Social Work Staff Hours]])/NonNurse[[#This Row],[MDS Census]]</f>
        <v>8.1637484366624991E-2</v>
      </c>
      <c r="P384" s="6">
        <v>0</v>
      </c>
      <c r="Q384" s="6">
        <v>32.733478260869568</v>
      </c>
      <c r="R384" s="6">
        <f>SUM(NonNurse[[#This Row],[Qualified Activities Professional Hours]],NonNurse[[#This Row],[Other Activities Professional Hours]])/NonNurse[[#This Row],[MDS Census]]</f>
        <v>0.26902626407003755</v>
      </c>
      <c r="S384" s="6">
        <v>8.4717391304347807</v>
      </c>
      <c r="T384" s="6">
        <v>0</v>
      </c>
      <c r="U384" s="6">
        <v>0.76086956521739135</v>
      </c>
      <c r="V384" s="6">
        <f>SUM(NonNurse[[#This Row],[Occupational Therapist Hours]],NonNurse[[#This Row],[OT Assistant Hours]],NonNurse[[#This Row],[OT Aide Hours]])/NonNurse[[#This Row],[MDS Census]]</f>
        <v>7.5879935679828453E-2</v>
      </c>
      <c r="W384" s="6">
        <v>6.1652173913043473</v>
      </c>
      <c r="X384" s="6">
        <v>0</v>
      </c>
      <c r="Y384" s="6">
        <v>23.510869565217391</v>
      </c>
      <c r="Z384" s="6">
        <f>SUM(NonNurse[[#This Row],[Physical Therapist (PT) Hours]],NonNurse[[#This Row],[PT Assistant Hours]],NonNurse[[#This Row],[PT Aide Hours]])/NonNurse[[#This Row],[MDS Census]]</f>
        <v>0.24389851706271212</v>
      </c>
      <c r="AA384" s="6">
        <v>0</v>
      </c>
      <c r="AB384" s="6">
        <v>0</v>
      </c>
      <c r="AC384" s="6">
        <v>0</v>
      </c>
      <c r="AD384" s="6">
        <v>0</v>
      </c>
      <c r="AE384" s="6">
        <v>0</v>
      </c>
      <c r="AF384" s="6">
        <v>0</v>
      </c>
      <c r="AG384" s="6">
        <v>0</v>
      </c>
      <c r="AH384" s="1">
        <v>235009</v>
      </c>
      <c r="AI384">
        <v>5</v>
      </c>
    </row>
    <row r="385" spans="1:35" x14ac:dyDescent="0.25">
      <c r="A385" t="s">
        <v>433</v>
      </c>
      <c r="B385" t="s">
        <v>52</v>
      </c>
      <c r="C385" t="s">
        <v>618</v>
      </c>
      <c r="D385" t="s">
        <v>514</v>
      </c>
      <c r="E385" s="6">
        <v>126.39130434782609</v>
      </c>
      <c r="F385" s="6">
        <v>9.9130434782608692</v>
      </c>
      <c r="G385" s="6">
        <v>0.52173913043478259</v>
      </c>
      <c r="H385" s="6">
        <v>0</v>
      </c>
      <c r="I385" s="6">
        <v>1.1413043478260869</v>
      </c>
      <c r="J385" s="6">
        <v>0</v>
      </c>
      <c r="K385" s="6">
        <v>0</v>
      </c>
      <c r="L385" s="6">
        <v>0.84880434782608682</v>
      </c>
      <c r="M385" s="6">
        <v>24.418478260869566</v>
      </c>
      <c r="N385" s="6">
        <v>0</v>
      </c>
      <c r="O385" s="6">
        <f>SUM(NonNurse[[#This Row],[Qualified Social Work Staff Hours]],NonNurse[[#This Row],[Other Social Work Staff Hours]])/NonNurse[[#This Row],[MDS Census]]</f>
        <v>0.19319745442036462</v>
      </c>
      <c r="P385" s="6">
        <v>0</v>
      </c>
      <c r="Q385" s="6">
        <v>23.548913043478262</v>
      </c>
      <c r="R385" s="6">
        <f>SUM(NonNurse[[#This Row],[Qualified Activities Professional Hours]],NonNurse[[#This Row],[Other Activities Professional Hours]])/NonNurse[[#This Row],[MDS Census]]</f>
        <v>0.18631750945992431</v>
      </c>
      <c r="S385" s="6">
        <v>1.4697826086956522</v>
      </c>
      <c r="T385" s="6">
        <v>9.1183695652173906</v>
      </c>
      <c r="U385" s="6">
        <v>0</v>
      </c>
      <c r="V385" s="6">
        <f>SUM(NonNurse[[#This Row],[Occupational Therapist Hours]],NonNurse[[#This Row],[OT Assistant Hours]],NonNurse[[#This Row],[OT Aide Hours]])/NonNurse[[#This Row],[MDS Census]]</f>
        <v>8.3772789817681451E-2</v>
      </c>
      <c r="W385" s="6">
        <v>1.1798913043478263</v>
      </c>
      <c r="X385" s="6">
        <v>6.692608695652174</v>
      </c>
      <c r="Y385" s="6">
        <v>0</v>
      </c>
      <c r="Z385" s="6">
        <f>SUM(NonNurse[[#This Row],[Physical Therapist (PT) Hours]],NonNurse[[#This Row],[PT Assistant Hours]],NonNurse[[#This Row],[PT Aide Hours]])/NonNurse[[#This Row],[MDS Census]]</f>
        <v>6.2286721706226351E-2</v>
      </c>
      <c r="AA385" s="6">
        <v>0</v>
      </c>
      <c r="AB385" s="6">
        <v>4.8695652173913047</v>
      </c>
      <c r="AC385" s="6">
        <v>0</v>
      </c>
      <c r="AD385" s="6">
        <v>0</v>
      </c>
      <c r="AE385" s="6">
        <v>0</v>
      </c>
      <c r="AF385" s="6">
        <v>0</v>
      </c>
      <c r="AG385" s="6">
        <v>0</v>
      </c>
      <c r="AH385" s="1">
        <v>235089</v>
      </c>
      <c r="AI385">
        <v>5</v>
      </c>
    </row>
    <row r="386" spans="1:35" x14ac:dyDescent="0.25">
      <c r="A386" t="s">
        <v>433</v>
      </c>
      <c r="B386" t="s">
        <v>364</v>
      </c>
      <c r="C386" t="s">
        <v>601</v>
      </c>
      <c r="D386" t="s">
        <v>470</v>
      </c>
      <c r="E386" s="6">
        <v>16.054347826086957</v>
      </c>
      <c r="F386" s="6">
        <v>4.4347826086956523</v>
      </c>
      <c r="G386" s="6">
        <v>1.0869565217391304E-2</v>
      </c>
      <c r="H386" s="6">
        <v>7.9347826086956522E-2</v>
      </c>
      <c r="I386" s="6">
        <v>0</v>
      </c>
      <c r="J386" s="6">
        <v>0</v>
      </c>
      <c r="K386" s="6">
        <v>0</v>
      </c>
      <c r="L386" s="6">
        <v>0.62152173913043474</v>
      </c>
      <c r="M386" s="6">
        <v>0</v>
      </c>
      <c r="N386" s="6">
        <v>0</v>
      </c>
      <c r="O386" s="6">
        <f>SUM(NonNurse[[#This Row],[Qualified Social Work Staff Hours]],NonNurse[[#This Row],[Other Social Work Staff Hours]])/NonNurse[[#This Row],[MDS Census]]</f>
        <v>0</v>
      </c>
      <c r="P386" s="6">
        <v>0</v>
      </c>
      <c r="Q386" s="6">
        <v>0</v>
      </c>
      <c r="R386" s="6">
        <f>SUM(NonNurse[[#This Row],[Qualified Activities Professional Hours]],NonNurse[[#This Row],[Other Activities Professional Hours]])/NonNurse[[#This Row],[MDS Census]]</f>
        <v>0</v>
      </c>
      <c r="S386" s="6">
        <v>0.46576086956521739</v>
      </c>
      <c r="T386" s="6">
        <v>0</v>
      </c>
      <c r="U386" s="6">
        <v>0</v>
      </c>
      <c r="V386" s="6">
        <f>SUM(NonNurse[[#This Row],[Occupational Therapist Hours]],NonNurse[[#This Row],[OT Assistant Hours]],NonNurse[[#This Row],[OT Aide Hours]])/NonNurse[[#This Row],[MDS Census]]</f>
        <v>2.901150981719702E-2</v>
      </c>
      <c r="W386" s="6">
        <v>0.40891304347826085</v>
      </c>
      <c r="X386" s="6">
        <v>0</v>
      </c>
      <c r="Y386" s="6">
        <v>0</v>
      </c>
      <c r="Z386" s="6">
        <f>SUM(NonNurse[[#This Row],[Physical Therapist (PT) Hours]],NonNurse[[#This Row],[PT Assistant Hours]],NonNurse[[#This Row],[PT Aide Hours]])/NonNurse[[#This Row],[MDS Census]]</f>
        <v>2.5470548408937033E-2</v>
      </c>
      <c r="AA386" s="6">
        <v>0</v>
      </c>
      <c r="AB386" s="6">
        <v>0</v>
      </c>
      <c r="AC386" s="6">
        <v>0</v>
      </c>
      <c r="AD386" s="6">
        <v>0</v>
      </c>
      <c r="AE386" s="6">
        <v>0</v>
      </c>
      <c r="AF386" s="6">
        <v>0</v>
      </c>
      <c r="AG386" s="6">
        <v>0</v>
      </c>
      <c r="AH386" s="1">
        <v>235649</v>
      </c>
      <c r="AI386">
        <v>5</v>
      </c>
    </row>
    <row r="387" spans="1:35" x14ac:dyDescent="0.25">
      <c r="A387" t="s">
        <v>433</v>
      </c>
      <c r="B387" t="s">
        <v>183</v>
      </c>
      <c r="C387" t="s">
        <v>601</v>
      </c>
      <c r="D387" t="s">
        <v>470</v>
      </c>
      <c r="E387" s="6">
        <v>118.05434782608695</v>
      </c>
      <c r="F387" s="6">
        <v>5.3913043478260869</v>
      </c>
      <c r="G387" s="6">
        <v>0.75</v>
      </c>
      <c r="H387" s="6">
        <v>0.71467391304347827</v>
      </c>
      <c r="I387" s="6">
        <v>10.434782608695652</v>
      </c>
      <c r="J387" s="6">
        <v>3.347826086956522</v>
      </c>
      <c r="K387" s="6">
        <v>1.6521739130434783</v>
      </c>
      <c r="L387" s="6">
        <v>4.3322826086956505</v>
      </c>
      <c r="M387" s="6">
        <v>7.9565217391304346</v>
      </c>
      <c r="N387" s="6">
        <v>0</v>
      </c>
      <c r="O387" s="6">
        <f>SUM(NonNurse[[#This Row],[Qualified Social Work Staff Hours]],NonNurse[[#This Row],[Other Social Work Staff Hours]])/NonNurse[[#This Row],[MDS Census]]</f>
        <v>6.7397108921830401E-2</v>
      </c>
      <c r="P387" s="6">
        <v>4.8695652173913047</v>
      </c>
      <c r="Q387" s="6">
        <v>14.464673913043478</v>
      </c>
      <c r="R387" s="6">
        <f>SUM(NonNurse[[#This Row],[Qualified Activities Professional Hours]],NonNurse[[#This Row],[Other Activities Professional Hours]])/NonNurse[[#This Row],[MDS Census]]</f>
        <v>0.16377405395451616</v>
      </c>
      <c r="S387" s="6">
        <v>5.5022826086956522</v>
      </c>
      <c r="T387" s="6">
        <v>5.6076086956521722</v>
      </c>
      <c r="U387" s="6">
        <v>0</v>
      </c>
      <c r="V387" s="6">
        <f>SUM(NonNurse[[#This Row],[Occupational Therapist Hours]],NonNurse[[#This Row],[OT Assistant Hours]],NonNurse[[#This Row],[OT Aide Hours]])/NonNurse[[#This Row],[MDS Census]]</f>
        <v>9.4108277322530146E-2</v>
      </c>
      <c r="W387" s="6">
        <v>3.9246739130434789</v>
      </c>
      <c r="X387" s="6">
        <v>5.6045652173913041</v>
      </c>
      <c r="Y387" s="6">
        <v>0</v>
      </c>
      <c r="Z387" s="6">
        <f>SUM(NonNurse[[#This Row],[Physical Therapist (PT) Hours]],NonNurse[[#This Row],[PT Assistant Hours]],NonNurse[[#This Row],[PT Aide Hours]])/NonNurse[[#This Row],[MDS Census]]</f>
        <v>8.0719086640272539E-2</v>
      </c>
      <c r="AA387" s="6">
        <v>0</v>
      </c>
      <c r="AB387" s="6">
        <v>0</v>
      </c>
      <c r="AC387" s="6">
        <v>0</v>
      </c>
      <c r="AD387" s="6">
        <v>0</v>
      </c>
      <c r="AE387" s="6">
        <v>0</v>
      </c>
      <c r="AF387" s="6">
        <v>0</v>
      </c>
      <c r="AG387" s="6">
        <v>4.3478260869565216E-2</v>
      </c>
      <c r="AH387" s="1">
        <v>235377</v>
      </c>
      <c r="AI387">
        <v>5</v>
      </c>
    </row>
    <row r="388" spans="1:35" x14ac:dyDescent="0.25">
      <c r="A388" t="s">
        <v>433</v>
      </c>
      <c r="B388" t="s">
        <v>105</v>
      </c>
      <c r="C388" t="s">
        <v>542</v>
      </c>
      <c r="D388" t="s">
        <v>463</v>
      </c>
      <c r="E388" s="6">
        <v>26.771739130434781</v>
      </c>
      <c r="F388" s="6">
        <v>4.8396739130434785</v>
      </c>
      <c r="G388" s="6">
        <v>0</v>
      </c>
      <c r="H388" s="6">
        <v>0</v>
      </c>
      <c r="I388" s="6">
        <v>0</v>
      </c>
      <c r="J388" s="6">
        <v>0</v>
      </c>
      <c r="K388" s="6">
        <v>0</v>
      </c>
      <c r="L388" s="6">
        <v>0</v>
      </c>
      <c r="M388" s="6">
        <v>0</v>
      </c>
      <c r="N388" s="6">
        <v>4.7780434782608685</v>
      </c>
      <c r="O388" s="6">
        <f>SUM(NonNurse[[#This Row],[Qualified Social Work Staff Hours]],NonNurse[[#This Row],[Other Social Work Staff Hours]])/NonNurse[[#This Row],[MDS Census]]</f>
        <v>0.17847340641494111</v>
      </c>
      <c r="P388" s="6">
        <v>0</v>
      </c>
      <c r="Q388" s="6">
        <v>12.38054347826087</v>
      </c>
      <c r="R388" s="6">
        <f>SUM(NonNurse[[#This Row],[Qualified Activities Professional Hours]],NonNurse[[#This Row],[Other Activities Professional Hours]])/NonNurse[[#This Row],[MDS Census]]</f>
        <v>0.46244823386114497</v>
      </c>
      <c r="S388" s="6">
        <v>0</v>
      </c>
      <c r="T388" s="6">
        <v>0</v>
      </c>
      <c r="U388" s="6">
        <v>0</v>
      </c>
      <c r="V388" s="6">
        <f>SUM(NonNurse[[#This Row],[Occupational Therapist Hours]],NonNurse[[#This Row],[OT Assistant Hours]],NonNurse[[#This Row],[OT Aide Hours]])/NonNurse[[#This Row],[MDS Census]]</f>
        <v>0</v>
      </c>
      <c r="W388" s="6">
        <v>0</v>
      </c>
      <c r="X388" s="6">
        <v>0</v>
      </c>
      <c r="Y388" s="6">
        <v>0</v>
      </c>
      <c r="Z388" s="6">
        <f>SUM(NonNurse[[#This Row],[Physical Therapist (PT) Hours]],NonNurse[[#This Row],[PT Assistant Hours]],NonNurse[[#This Row],[PT Aide Hours]])/NonNurse[[#This Row],[MDS Census]]</f>
        <v>0</v>
      </c>
      <c r="AA388" s="6">
        <v>0</v>
      </c>
      <c r="AB388" s="6">
        <v>0</v>
      </c>
      <c r="AC388" s="6">
        <v>0</v>
      </c>
      <c r="AD388" s="6">
        <v>0</v>
      </c>
      <c r="AE388" s="6">
        <v>0</v>
      </c>
      <c r="AF388" s="6">
        <v>0</v>
      </c>
      <c r="AG388" s="6">
        <v>0</v>
      </c>
      <c r="AH388" s="1">
        <v>235254</v>
      </c>
      <c r="AI388">
        <v>5</v>
      </c>
    </row>
    <row r="389" spans="1:35" x14ac:dyDescent="0.25">
      <c r="A389" t="s">
        <v>433</v>
      </c>
      <c r="B389" t="s">
        <v>381</v>
      </c>
      <c r="C389" t="s">
        <v>668</v>
      </c>
      <c r="D389" t="s">
        <v>476</v>
      </c>
      <c r="E389" s="6">
        <v>63.826086956521742</v>
      </c>
      <c r="F389" s="6">
        <v>4.0054347826086953</v>
      </c>
      <c r="G389" s="6">
        <v>1.7391304347826086</v>
      </c>
      <c r="H389" s="6">
        <v>0.47282608695652173</v>
      </c>
      <c r="I389" s="6">
        <v>5.3478260869565215</v>
      </c>
      <c r="J389" s="6">
        <v>0</v>
      </c>
      <c r="K389" s="6">
        <v>1.0679347826086956</v>
      </c>
      <c r="L389" s="6">
        <v>1.3190217391304346</v>
      </c>
      <c r="M389" s="6">
        <v>5.3913043478260869</v>
      </c>
      <c r="N389" s="6">
        <v>0</v>
      </c>
      <c r="O389" s="6">
        <f>SUM(NonNurse[[#This Row],[Qualified Social Work Staff Hours]],NonNurse[[#This Row],[Other Social Work Staff Hours]])/NonNurse[[#This Row],[MDS Census]]</f>
        <v>8.4468664850136238E-2</v>
      </c>
      <c r="P389" s="6">
        <v>1.1304347826086956</v>
      </c>
      <c r="Q389" s="6">
        <v>1.9646739130434783</v>
      </c>
      <c r="R389" s="6">
        <f>SUM(NonNurse[[#This Row],[Qualified Activities Professional Hours]],NonNurse[[#This Row],[Other Activities Professional Hours]])/NonNurse[[#This Row],[MDS Census]]</f>
        <v>4.8492847411444141E-2</v>
      </c>
      <c r="S389" s="6">
        <v>8.4822826086956518</v>
      </c>
      <c r="T389" s="6">
        <v>6.5542391304347811</v>
      </c>
      <c r="U389" s="6">
        <v>0</v>
      </c>
      <c r="V389" s="6">
        <f>SUM(NonNurse[[#This Row],[Occupational Therapist Hours]],NonNurse[[#This Row],[OT Assistant Hours]],NonNurse[[#This Row],[OT Aide Hours]])/NonNurse[[#This Row],[MDS Census]]</f>
        <v>0.23558583106267025</v>
      </c>
      <c r="W389" s="6">
        <v>8.700217391304351</v>
      </c>
      <c r="X389" s="6">
        <v>9.8533695652173918</v>
      </c>
      <c r="Y389" s="6">
        <v>0</v>
      </c>
      <c r="Z389" s="6">
        <f>SUM(NonNurse[[#This Row],[Physical Therapist (PT) Hours]],NonNurse[[#This Row],[PT Assistant Hours]],NonNurse[[#This Row],[PT Aide Hours]])/NonNurse[[#This Row],[MDS Census]]</f>
        <v>0.29068971389645776</v>
      </c>
      <c r="AA389" s="6">
        <v>0</v>
      </c>
      <c r="AB389" s="6">
        <v>2.347826086956522</v>
      </c>
      <c r="AC389" s="6">
        <v>0</v>
      </c>
      <c r="AD389" s="6">
        <v>18.472826086956523</v>
      </c>
      <c r="AE389" s="6">
        <v>0</v>
      </c>
      <c r="AF389" s="6">
        <v>0</v>
      </c>
      <c r="AG389" s="6">
        <v>0</v>
      </c>
      <c r="AH389" s="1">
        <v>235668</v>
      </c>
      <c r="AI389">
        <v>5</v>
      </c>
    </row>
    <row r="390" spans="1:35" x14ac:dyDescent="0.25">
      <c r="A390" t="s">
        <v>433</v>
      </c>
      <c r="B390" t="s">
        <v>406</v>
      </c>
      <c r="C390" t="s">
        <v>700</v>
      </c>
      <c r="D390" t="s">
        <v>501</v>
      </c>
      <c r="E390" s="6">
        <v>56.423913043478258</v>
      </c>
      <c r="F390" s="6">
        <v>4.8695652173913047</v>
      </c>
      <c r="G390" s="6">
        <v>3.3369565217391304</v>
      </c>
      <c r="H390" s="6">
        <v>0</v>
      </c>
      <c r="I390" s="6">
        <v>5.4347826086956523</v>
      </c>
      <c r="J390" s="6">
        <v>0</v>
      </c>
      <c r="K390" s="6">
        <v>1.8478260869565217</v>
      </c>
      <c r="L390" s="6">
        <v>4.8215217391304339</v>
      </c>
      <c r="M390" s="6">
        <v>5.2608695652173916</v>
      </c>
      <c r="N390" s="6">
        <v>5.0326086956521738</v>
      </c>
      <c r="O390" s="6">
        <f>SUM(NonNurse[[#This Row],[Qualified Social Work Staff Hours]],NonNurse[[#This Row],[Other Social Work Staff Hours]])/NonNurse[[#This Row],[MDS Census]]</f>
        <v>0.18243113080331347</v>
      </c>
      <c r="P390" s="6">
        <v>5.8260869565217392</v>
      </c>
      <c r="Q390" s="6">
        <v>2.8913043478260869</v>
      </c>
      <c r="R390" s="6">
        <f>SUM(NonNurse[[#This Row],[Qualified Activities Professional Hours]],NonNurse[[#This Row],[Other Activities Professional Hours]])/NonNurse[[#This Row],[MDS Census]]</f>
        <v>0.15449816990945869</v>
      </c>
      <c r="S390" s="6">
        <v>10.144239130434784</v>
      </c>
      <c r="T390" s="6">
        <v>8.2224999999999966</v>
      </c>
      <c r="U390" s="6">
        <v>0</v>
      </c>
      <c r="V390" s="6">
        <f>SUM(NonNurse[[#This Row],[Occupational Therapist Hours]],NonNurse[[#This Row],[OT Assistant Hours]],NonNurse[[#This Row],[OT Aide Hours]])/NonNurse[[#This Row],[MDS Census]]</f>
        <v>0.32551338855711809</v>
      </c>
      <c r="W390" s="6">
        <v>5.9618478260869541</v>
      </c>
      <c r="X390" s="6">
        <v>8.786630434782607</v>
      </c>
      <c r="Y390" s="6">
        <v>0</v>
      </c>
      <c r="Z390" s="6">
        <f>SUM(NonNurse[[#This Row],[Physical Therapist (PT) Hours]],NonNurse[[#This Row],[PT Assistant Hours]],NonNurse[[#This Row],[PT Aide Hours]])/NonNurse[[#This Row],[MDS Census]]</f>
        <v>0.26138701598921205</v>
      </c>
      <c r="AA390" s="6">
        <v>0</v>
      </c>
      <c r="AB390" s="6">
        <v>0</v>
      </c>
      <c r="AC390" s="6">
        <v>0</v>
      </c>
      <c r="AD390" s="6">
        <v>17.603260869565219</v>
      </c>
      <c r="AE390" s="6">
        <v>0</v>
      </c>
      <c r="AF390" s="6">
        <v>0</v>
      </c>
      <c r="AG390" s="6">
        <v>0</v>
      </c>
      <c r="AH390" s="1">
        <v>235726</v>
      </c>
      <c r="AI390">
        <v>5</v>
      </c>
    </row>
    <row r="391" spans="1:35" x14ac:dyDescent="0.25">
      <c r="A391" t="s">
        <v>433</v>
      </c>
      <c r="B391" t="s">
        <v>396</v>
      </c>
      <c r="C391" t="s">
        <v>706</v>
      </c>
      <c r="D391" t="s">
        <v>516</v>
      </c>
      <c r="E391" s="6">
        <v>56.967391304347828</v>
      </c>
      <c r="F391" s="6">
        <v>5.3913043478260869</v>
      </c>
      <c r="G391" s="6">
        <v>1.3043478260869565</v>
      </c>
      <c r="H391" s="6">
        <v>0</v>
      </c>
      <c r="I391" s="6">
        <v>5.3043478260869561</v>
      </c>
      <c r="J391" s="6">
        <v>0</v>
      </c>
      <c r="K391" s="6">
        <v>0</v>
      </c>
      <c r="L391" s="6">
        <v>5.195760869565218</v>
      </c>
      <c r="M391" s="6">
        <v>4.9565217391304346</v>
      </c>
      <c r="N391" s="6">
        <v>0</v>
      </c>
      <c r="O391" s="6">
        <f>SUM(NonNurse[[#This Row],[Qualified Social Work Staff Hours]],NonNurse[[#This Row],[Other Social Work Staff Hours]])/NonNurse[[#This Row],[MDS Census]]</f>
        <v>8.7006296508299941E-2</v>
      </c>
      <c r="P391" s="6">
        <v>5.3043478260869561</v>
      </c>
      <c r="Q391" s="6">
        <v>4.7364130434782608</v>
      </c>
      <c r="R391" s="6">
        <f>SUM(NonNurse[[#This Row],[Qualified Activities Professional Hours]],NonNurse[[#This Row],[Other Activities Professional Hours]])/NonNurse[[#This Row],[MDS Census]]</f>
        <v>0.17625453157794313</v>
      </c>
      <c r="S391" s="6">
        <v>4.9364130434782592</v>
      </c>
      <c r="T391" s="6">
        <v>3.9114130434782624</v>
      </c>
      <c r="U391" s="6">
        <v>0</v>
      </c>
      <c r="V391" s="6">
        <f>SUM(NonNurse[[#This Row],[Occupational Therapist Hours]],NonNurse[[#This Row],[OT Assistant Hours]],NonNurse[[#This Row],[OT Aide Hours]])/NonNurse[[#This Row],[MDS Census]]</f>
        <v>0.15531387139858804</v>
      </c>
      <c r="W391" s="6">
        <v>4.3445652173913052</v>
      </c>
      <c r="X391" s="6">
        <v>5.24891304347826</v>
      </c>
      <c r="Y391" s="6">
        <v>0</v>
      </c>
      <c r="Z391" s="6">
        <f>SUM(NonNurse[[#This Row],[Physical Therapist (PT) Hours]],NonNurse[[#This Row],[PT Assistant Hours]],NonNurse[[#This Row],[PT Aide Hours]])/NonNurse[[#This Row],[MDS Census]]</f>
        <v>0.16840297653119632</v>
      </c>
      <c r="AA391" s="6">
        <v>8.6956521739130432E-2</v>
      </c>
      <c r="AB391" s="6">
        <v>0</v>
      </c>
      <c r="AC391" s="6">
        <v>0</v>
      </c>
      <c r="AD391" s="6">
        <v>37.135869565217391</v>
      </c>
      <c r="AE391" s="6">
        <v>0</v>
      </c>
      <c r="AF391" s="6">
        <v>0</v>
      </c>
      <c r="AG391" s="6">
        <v>0</v>
      </c>
      <c r="AH391" s="1">
        <v>235715</v>
      </c>
      <c r="AI391">
        <v>5</v>
      </c>
    </row>
    <row r="392" spans="1:35" x14ac:dyDescent="0.25">
      <c r="A392" t="s">
        <v>433</v>
      </c>
      <c r="B392" t="s">
        <v>68</v>
      </c>
      <c r="C392" t="s">
        <v>627</v>
      </c>
      <c r="D392" t="s">
        <v>516</v>
      </c>
      <c r="E392" s="6">
        <v>66.902173913043484</v>
      </c>
      <c r="F392" s="6">
        <v>4.4347826086956523</v>
      </c>
      <c r="G392" s="6">
        <v>0</v>
      </c>
      <c r="H392" s="6">
        <v>8.9673913043478257E-2</v>
      </c>
      <c r="I392" s="6">
        <v>0</v>
      </c>
      <c r="J392" s="6">
        <v>0</v>
      </c>
      <c r="K392" s="6">
        <v>0</v>
      </c>
      <c r="L392" s="6">
        <v>2.647934782608695</v>
      </c>
      <c r="M392" s="6">
        <v>10.326086956521738</v>
      </c>
      <c r="N392" s="6">
        <v>0</v>
      </c>
      <c r="O392" s="6">
        <f>SUM(NonNurse[[#This Row],[Qualified Social Work Staff Hours]],NonNurse[[#This Row],[Other Social Work Staff Hours]])/NonNurse[[#This Row],[MDS Census]]</f>
        <v>0.15434606011372864</v>
      </c>
      <c r="P392" s="6">
        <v>5.0434782608695654</v>
      </c>
      <c r="Q392" s="6">
        <v>7.3532608695652177</v>
      </c>
      <c r="R392" s="6">
        <f>SUM(NonNurse[[#This Row],[Qualified Activities Professional Hours]],NonNurse[[#This Row],[Other Activities Professional Hours]])/NonNurse[[#This Row],[MDS Census]]</f>
        <v>0.1852965069049553</v>
      </c>
      <c r="S392" s="6">
        <v>10.209891304347831</v>
      </c>
      <c r="T392" s="6">
        <v>2.0504347826086957</v>
      </c>
      <c r="U392" s="6">
        <v>0</v>
      </c>
      <c r="V392" s="6">
        <f>SUM(NonNurse[[#This Row],[Occupational Therapist Hours]],NonNurse[[#This Row],[OT Assistant Hours]],NonNurse[[#This Row],[OT Aide Hours]])/NonNurse[[#This Row],[MDS Census]]</f>
        <v>0.18325751421608455</v>
      </c>
      <c r="W392" s="6">
        <v>4.260326086956522</v>
      </c>
      <c r="X392" s="6">
        <v>7.1427173913043474</v>
      </c>
      <c r="Y392" s="6">
        <v>0</v>
      </c>
      <c r="Z392" s="6">
        <f>SUM(NonNurse[[#This Row],[Physical Therapist (PT) Hours]],NonNurse[[#This Row],[PT Assistant Hours]],NonNurse[[#This Row],[PT Aide Hours]])/NonNurse[[#This Row],[MDS Census]]</f>
        <v>0.17044354183590574</v>
      </c>
      <c r="AA392" s="6">
        <v>6.5217391304347824E-2</v>
      </c>
      <c r="AB392" s="6">
        <v>0</v>
      </c>
      <c r="AC392" s="6">
        <v>0</v>
      </c>
      <c r="AD392" s="6">
        <v>0</v>
      </c>
      <c r="AE392" s="6">
        <v>0</v>
      </c>
      <c r="AF392" s="6">
        <v>0</v>
      </c>
      <c r="AG392" s="6">
        <v>0</v>
      </c>
      <c r="AH392" s="1">
        <v>235171</v>
      </c>
      <c r="AI392">
        <v>5</v>
      </c>
    </row>
    <row r="393" spans="1:35" x14ac:dyDescent="0.25">
      <c r="A393" t="s">
        <v>433</v>
      </c>
      <c r="B393" t="s">
        <v>385</v>
      </c>
      <c r="C393" t="s">
        <v>717</v>
      </c>
      <c r="D393" t="s">
        <v>501</v>
      </c>
      <c r="E393" s="6">
        <v>67.673913043478265</v>
      </c>
      <c r="F393" s="6">
        <v>5.4782608695652177</v>
      </c>
      <c r="G393" s="6">
        <v>0.86956521739130432</v>
      </c>
      <c r="H393" s="6">
        <v>0</v>
      </c>
      <c r="I393" s="6">
        <v>5.4782608695652177</v>
      </c>
      <c r="J393" s="6">
        <v>0.88043478260869568</v>
      </c>
      <c r="K393" s="6">
        <v>1.5869565217391304</v>
      </c>
      <c r="L393" s="6">
        <v>2.0816304347826087</v>
      </c>
      <c r="M393" s="6">
        <v>9.5434782608695645</v>
      </c>
      <c r="N393" s="6">
        <v>0</v>
      </c>
      <c r="O393" s="6">
        <f>SUM(NonNurse[[#This Row],[Qualified Social Work Staff Hours]],NonNurse[[#This Row],[Other Social Work Staff Hours]])/NonNurse[[#This Row],[MDS Census]]</f>
        <v>0.14102152264696433</v>
      </c>
      <c r="P393" s="6">
        <v>5.3913043478260869</v>
      </c>
      <c r="Q393" s="6">
        <v>4.9456521739130439</v>
      </c>
      <c r="R393" s="6">
        <f>SUM(NonNurse[[#This Row],[Qualified Activities Professional Hours]],NonNurse[[#This Row],[Other Activities Professional Hours]])/NonNurse[[#This Row],[MDS Census]]</f>
        <v>0.1527465467394796</v>
      </c>
      <c r="S393" s="6">
        <v>10.854021739130436</v>
      </c>
      <c r="T393" s="6">
        <v>18.982717391304345</v>
      </c>
      <c r="U393" s="6">
        <v>0</v>
      </c>
      <c r="V393" s="6">
        <f>SUM(NonNurse[[#This Row],[Occupational Therapist Hours]],NonNurse[[#This Row],[OT Assistant Hours]],NonNurse[[#This Row],[OT Aide Hours]])/NonNurse[[#This Row],[MDS Census]]</f>
        <v>0.44088981689688395</v>
      </c>
      <c r="W393" s="6">
        <v>11.842826086956524</v>
      </c>
      <c r="X393" s="6">
        <v>13.947934782608696</v>
      </c>
      <c r="Y393" s="6">
        <v>0</v>
      </c>
      <c r="Z393" s="6">
        <f>SUM(NonNurse[[#This Row],[Physical Therapist (PT) Hours]],NonNurse[[#This Row],[PT Assistant Hours]],NonNurse[[#This Row],[PT Aide Hours]])/NonNurse[[#This Row],[MDS Census]]</f>
        <v>0.38110343719884354</v>
      </c>
      <c r="AA393" s="6">
        <v>0</v>
      </c>
      <c r="AB393" s="6">
        <v>0</v>
      </c>
      <c r="AC393" s="6">
        <v>0</v>
      </c>
      <c r="AD393" s="6">
        <v>23.008152173913043</v>
      </c>
      <c r="AE393" s="6">
        <v>0</v>
      </c>
      <c r="AF393" s="6">
        <v>0</v>
      </c>
      <c r="AG393" s="6">
        <v>0.28260869565217389</v>
      </c>
      <c r="AH393" s="1">
        <v>235702</v>
      </c>
      <c r="AI393">
        <v>5</v>
      </c>
    </row>
    <row r="394" spans="1:35" x14ac:dyDescent="0.25">
      <c r="A394" t="s">
        <v>433</v>
      </c>
      <c r="B394" t="s">
        <v>400</v>
      </c>
      <c r="C394" t="s">
        <v>747</v>
      </c>
      <c r="D394" t="s">
        <v>476</v>
      </c>
      <c r="E394" s="6">
        <v>84.913043478260875</v>
      </c>
      <c r="F394" s="6">
        <v>4.5217391304347823</v>
      </c>
      <c r="G394" s="6">
        <v>1.7065217391304348</v>
      </c>
      <c r="H394" s="6">
        <v>0.53804347826086951</v>
      </c>
      <c r="I394" s="6">
        <v>9.4130434782608692</v>
      </c>
      <c r="J394" s="6">
        <v>0</v>
      </c>
      <c r="K394" s="6">
        <v>0.88043478260869568</v>
      </c>
      <c r="L394" s="6">
        <v>4.8138043478260872</v>
      </c>
      <c r="M394" s="6">
        <v>0</v>
      </c>
      <c r="N394" s="6">
        <v>4.7282608695652177</v>
      </c>
      <c r="O394" s="6">
        <f>SUM(NonNurse[[#This Row],[Qualified Social Work Staff Hours]],NonNurse[[#This Row],[Other Social Work Staff Hours]])/NonNurse[[#This Row],[MDS Census]]</f>
        <v>5.5683563748079881E-2</v>
      </c>
      <c r="P394" s="6">
        <v>5.1304347826086953</v>
      </c>
      <c r="Q394" s="6">
        <v>12.891304347826088</v>
      </c>
      <c r="R394" s="6">
        <f>SUM(NonNurse[[#This Row],[Qualified Activities Professional Hours]],NonNurse[[#This Row],[Other Activities Professional Hours]])/NonNurse[[#This Row],[MDS Census]]</f>
        <v>0.21223758320532513</v>
      </c>
      <c r="S394" s="6">
        <v>6.1939130434782639</v>
      </c>
      <c r="T394" s="6">
        <v>7.6741304347826107</v>
      </c>
      <c r="U394" s="6">
        <v>0</v>
      </c>
      <c r="V394" s="6">
        <f>SUM(NonNurse[[#This Row],[Occupational Therapist Hours]],NonNurse[[#This Row],[OT Assistant Hours]],NonNurse[[#This Row],[OT Aide Hours]])/NonNurse[[#This Row],[MDS Census]]</f>
        <v>0.16332053251408096</v>
      </c>
      <c r="W394" s="6">
        <v>6.9446739130434789</v>
      </c>
      <c r="X394" s="6">
        <v>14.721630434782613</v>
      </c>
      <c r="Y394" s="6">
        <v>0</v>
      </c>
      <c r="Z394" s="6">
        <f>SUM(NonNurse[[#This Row],[Physical Therapist (PT) Hours]],NonNurse[[#This Row],[PT Assistant Hours]],NonNurse[[#This Row],[PT Aide Hours]])/NonNurse[[#This Row],[MDS Census]]</f>
        <v>0.2551587301587302</v>
      </c>
      <c r="AA394" s="6">
        <v>0</v>
      </c>
      <c r="AB394" s="6">
        <v>0</v>
      </c>
      <c r="AC394" s="6">
        <v>0</v>
      </c>
      <c r="AD394" s="6">
        <v>0</v>
      </c>
      <c r="AE394" s="6">
        <v>0</v>
      </c>
      <c r="AF394" s="6">
        <v>0</v>
      </c>
      <c r="AG394" s="6">
        <v>0</v>
      </c>
      <c r="AH394" s="1">
        <v>235720</v>
      </c>
      <c r="AI394">
        <v>5</v>
      </c>
    </row>
    <row r="395" spans="1:35" x14ac:dyDescent="0.25">
      <c r="A395" t="s">
        <v>433</v>
      </c>
      <c r="B395" t="s">
        <v>397</v>
      </c>
      <c r="C395" t="s">
        <v>602</v>
      </c>
      <c r="D395" t="s">
        <v>501</v>
      </c>
      <c r="E395" s="6">
        <v>70.228260869565219</v>
      </c>
      <c r="F395" s="6">
        <v>4.9565217391304346</v>
      </c>
      <c r="G395" s="6">
        <v>0.73097826086956519</v>
      </c>
      <c r="H395" s="6">
        <v>0</v>
      </c>
      <c r="I395" s="6">
        <v>5.3043478260869561</v>
      </c>
      <c r="J395" s="6">
        <v>0</v>
      </c>
      <c r="K395" s="6">
        <v>0.95380434782608692</v>
      </c>
      <c r="L395" s="6">
        <v>3.0159782608695656</v>
      </c>
      <c r="M395" s="6">
        <v>4.8695652173913047</v>
      </c>
      <c r="N395" s="6">
        <v>0</v>
      </c>
      <c r="O395" s="6">
        <f>SUM(NonNurse[[#This Row],[Qualified Social Work Staff Hours]],NonNurse[[#This Row],[Other Social Work Staff Hours]])/NonNurse[[#This Row],[MDS Census]]</f>
        <v>6.9339111592632729E-2</v>
      </c>
      <c r="P395" s="6">
        <v>5.4782608695652177</v>
      </c>
      <c r="Q395" s="6">
        <v>4.4103260869565215</v>
      </c>
      <c r="R395" s="6">
        <f>SUM(NonNurse[[#This Row],[Qualified Activities Professional Hours]],NonNurse[[#This Row],[Other Activities Professional Hours]])/NonNurse[[#This Row],[MDS Census]]</f>
        <v>0.14080637672186966</v>
      </c>
      <c r="S395" s="6">
        <v>3.9475000000000002</v>
      </c>
      <c r="T395" s="6">
        <v>13.054673913043475</v>
      </c>
      <c r="U395" s="6">
        <v>0</v>
      </c>
      <c r="V395" s="6">
        <f>SUM(NonNurse[[#This Row],[Occupational Therapist Hours]],NonNurse[[#This Row],[OT Assistant Hours]],NonNurse[[#This Row],[OT Aide Hours]])/NonNurse[[#This Row],[MDS Census]]</f>
        <v>0.24209874632409839</v>
      </c>
      <c r="W395" s="6">
        <v>10.792282608695656</v>
      </c>
      <c r="X395" s="6">
        <v>14.882282608695643</v>
      </c>
      <c r="Y395" s="6">
        <v>0</v>
      </c>
      <c r="Z395" s="6">
        <f>SUM(NonNurse[[#This Row],[Physical Therapist (PT) Hours]],NonNurse[[#This Row],[PT Assistant Hours]],NonNurse[[#This Row],[PT Aide Hours]])/NonNurse[[#This Row],[MDS Census]]</f>
        <v>0.36558737037610267</v>
      </c>
      <c r="AA395" s="6">
        <v>0.2608695652173913</v>
      </c>
      <c r="AB395" s="6">
        <v>0</v>
      </c>
      <c r="AC395" s="6">
        <v>1.3043478260869565</v>
      </c>
      <c r="AD395" s="6">
        <v>17.434782608695652</v>
      </c>
      <c r="AE395" s="6">
        <v>0</v>
      </c>
      <c r="AF395" s="6">
        <v>0</v>
      </c>
      <c r="AG395" s="6">
        <v>1.1358695652173914</v>
      </c>
      <c r="AH395" s="1">
        <v>235716</v>
      </c>
      <c r="AI395">
        <v>5</v>
      </c>
    </row>
    <row r="396" spans="1:35" x14ac:dyDescent="0.25">
      <c r="A396" t="s">
        <v>433</v>
      </c>
      <c r="B396" t="s">
        <v>387</v>
      </c>
      <c r="C396" t="s">
        <v>745</v>
      </c>
      <c r="D396" t="s">
        <v>519</v>
      </c>
      <c r="E396" s="6">
        <v>92.771739130434781</v>
      </c>
      <c r="F396" s="6">
        <v>9.9483695652173907</v>
      </c>
      <c r="G396" s="6">
        <v>1.6521739130434783</v>
      </c>
      <c r="H396" s="6">
        <v>0</v>
      </c>
      <c r="I396" s="6">
        <v>10.869565217391305</v>
      </c>
      <c r="J396" s="6">
        <v>0</v>
      </c>
      <c r="K396" s="6">
        <v>2.8695652173913042</v>
      </c>
      <c r="L396" s="6">
        <v>3.4760869565217392</v>
      </c>
      <c r="M396" s="6">
        <v>5.3043478260869561</v>
      </c>
      <c r="N396" s="6">
        <v>4.9184782608695654</v>
      </c>
      <c r="O396" s="6">
        <f>SUM(NonNurse[[#This Row],[Qualified Social Work Staff Hours]],NonNurse[[#This Row],[Other Social Work Staff Hours]])/NonNurse[[#This Row],[MDS Census]]</f>
        <v>0.1101933216168717</v>
      </c>
      <c r="P396" s="6">
        <v>4.9565217391304346</v>
      </c>
      <c r="Q396" s="6">
        <v>13.076086956521738</v>
      </c>
      <c r="R396" s="6">
        <f>SUM(NonNurse[[#This Row],[Qualified Activities Professional Hours]],NonNurse[[#This Row],[Other Activities Professional Hours]])/NonNurse[[#This Row],[MDS Census]]</f>
        <v>0.19437609841827766</v>
      </c>
      <c r="S396" s="6">
        <v>6.0017391304347827</v>
      </c>
      <c r="T396" s="6">
        <v>10.571630434782607</v>
      </c>
      <c r="U396" s="6">
        <v>0</v>
      </c>
      <c r="V396" s="6">
        <f>SUM(NonNurse[[#This Row],[Occupational Therapist Hours]],NonNurse[[#This Row],[OT Assistant Hours]],NonNurse[[#This Row],[OT Aide Hours]])/NonNurse[[#This Row],[MDS Census]]</f>
        <v>0.17864674868189806</v>
      </c>
      <c r="W396" s="6">
        <v>5.2721739130434795</v>
      </c>
      <c r="X396" s="6">
        <v>17.108043478260871</v>
      </c>
      <c r="Y396" s="6">
        <v>0</v>
      </c>
      <c r="Z396" s="6">
        <f>SUM(NonNurse[[#This Row],[Physical Therapist (PT) Hours]],NonNurse[[#This Row],[PT Assistant Hours]],NonNurse[[#This Row],[PT Aide Hours]])/NonNurse[[#This Row],[MDS Census]]</f>
        <v>0.24123960164030464</v>
      </c>
      <c r="AA396" s="6">
        <v>0</v>
      </c>
      <c r="AB396" s="6">
        <v>0</v>
      </c>
      <c r="AC396" s="6">
        <v>0</v>
      </c>
      <c r="AD396" s="6">
        <v>41.8125</v>
      </c>
      <c r="AE396" s="6">
        <v>0</v>
      </c>
      <c r="AF396" s="6">
        <v>0</v>
      </c>
      <c r="AG396" s="6">
        <v>0</v>
      </c>
      <c r="AH396" s="1">
        <v>235704</v>
      </c>
      <c r="AI396">
        <v>5</v>
      </c>
    </row>
    <row r="397" spans="1:35" x14ac:dyDescent="0.25">
      <c r="A397" t="s">
        <v>433</v>
      </c>
      <c r="B397" t="s">
        <v>118</v>
      </c>
      <c r="C397" t="s">
        <v>566</v>
      </c>
      <c r="D397" t="s">
        <v>465</v>
      </c>
      <c r="E397" s="6">
        <v>74</v>
      </c>
      <c r="F397" s="6">
        <v>5.6521739130434785</v>
      </c>
      <c r="G397" s="6">
        <v>0.56521739130434778</v>
      </c>
      <c r="H397" s="6">
        <v>0.39130434782608697</v>
      </c>
      <c r="I397" s="6">
        <v>5.2173913043478262</v>
      </c>
      <c r="J397" s="6">
        <v>0</v>
      </c>
      <c r="K397" s="6">
        <v>0</v>
      </c>
      <c r="L397" s="6">
        <v>1.0065217391304346</v>
      </c>
      <c r="M397" s="6">
        <v>11.304347826086957</v>
      </c>
      <c r="N397" s="6">
        <v>0</v>
      </c>
      <c r="O397" s="6">
        <f>SUM(NonNurse[[#This Row],[Qualified Social Work Staff Hours]],NonNurse[[#This Row],[Other Social Work Staff Hours]])/NonNurse[[#This Row],[MDS Census]]</f>
        <v>0.15276145710928321</v>
      </c>
      <c r="P397" s="6">
        <v>5.6521739130434785</v>
      </c>
      <c r="Q397" s="6">
        <v>11.217391304347826</v>
      </c>
      <c r="R397" s="6">
        <f>SUM(NonNurse[[#This Row],[Qualified Activities Professional Hours]],NonNurse[[#This Row],[Other Activities Professional Hours]])/NonNurse[[#This Row],[MDS Census]]</f>
        <v>0.22796709753231492</v>
      </c>
      <c r="S397" s="6">
        <v>2.0196739130434778</v>
      </c>
      <c r="T397" s="6">
        <v>5.0995652173913069</v>
      </c>
      <c r="U397" s="6">
        <v>0</v>
      </c>
      <c r="V397" s="6">
        <f>SUM(NonNurse[[#This Row],[Occupational Therapist Hours]],NonNurse[[#This Row],[OT Assistant Hours]],NonNurse[[#This Row],[OT Aide Hours]])/NonNurse[[#This Row],[MDS Census]]</f>
        <v>9.6205934195064666E-2</v>
      </c>
      <c r="W397" s="6">
        <v>5.7086956521739136</v>
      </c>
      <c r="X397" s="6">
        <v>4.7214130434782611</v>
      </c>
      <c r="Y397" s="6">
        <v>0</v>
      </c>
      <c r="Z397" s="6">
        <f>SUM(NonNurse[[#This Row],[Physical Therapist (PT) Hours]],NonNurse[[#This Row],[PT Assistant Hours]],NonNurse[[#This Row],[PT Aide Hours]])/NonNurse[[#This Row],[MDS Census]]</f>
        <v>0.14094741480611048</v>
      </c>
      <c r="AA397" s="6">
        <v>0</v>
      </c>
      <c r="AB397" s="6">
        <v>0</v>
      </c>
      <c r="AC397" s="6">
        <v>0</v>
      </c>
      <c r="AD397" s="6">
        <v>0</v>
      </c>
      <c r="AE397" s="6">
        <v>0</v>
      </c>
      <c r="AF397" s="6">
        <v>0</v>
      </c>
      <c r="AG397" s="6">
        <v>0</v>
      </c>
      <c r="AH397" s="1">
        <v>235274</v>
      </c>
      <c r="AI397">
        <v>5</v>
      </c>
    </row>
    <row r="398" spans="1:35" x14ac:dyDescent="0.25">
      <c r="A398" t="s">
        <v>433</v>
      </c>
      <c r="B398" t="s">
        <v>116</v>
      </c>
      <c r="C398" t="s">
        <v>628</v>
      </c>
      <c r="D398" t="s">
        <v>506</v>
      </c>
      <c r="E398" s="6">
        <v>58.315217391304351</v>
      </c>
      <c r="F398" s="6">
        <v>5.5652173913043477</v>
      </c>
      <c r="G398" s="6">
        <v>1.3478260869565217</v>
      </c>
      <c r="H398" s="6">
        <v>0.2608695652173913</v>
      </c>
      <c r="I398" s="6">
        <v>0.30434782608695654</v>
      </c>
      <c r="J398" s="6">
        <v>0</v>
      </c>
      <c r="K398" s="6">
        <v>3.3913043478260869</v>
      </c>
      <c r="L398" s="6">
        <v>3.1546739130434789</v>
      </c>
      <c r="M398" s="6">
        <v>5.5652173913043477</v>
      </c>
      <c r="N398" s="6">
        <v>3.6141304347826089</v>
      </c>
      <c r="O398" s="6">
        <f>SUM(NonNurse[[#This Row],[Qualified Social Work Staff Hours]],NonNurse[[#This Row],[Other Social Work Staff Hours]])/NonNurse[[#This Row],[MDS Census]]</f>
        <v>0.15740913327120223</v>
      </c>
      <c r="P398" s="6">
        <v>5.5652173913043477</v>
      </c>
      <c r="Q398" s="6">
        <v>0</v>
      </c>
      <c r="R398" s="6">
        <f>SUM(NonNurse[[#This Row],[Qualified Activities Professional Hours]],NonNurse[[#This Row],[Other Activities Professional Hours]])/NonNurse[[#This Row],[MDS Census]]</f>
        <v>9.5433364398881629E-2</v>
      </c>
      <c r="S398" s="6">
        <v>7.8670652173913069</v>
      </c>
      <c r="T398" s="6">
        <v>4.8183695652173908</v>
      </c>
      <c r="U398" s="6">
        <v>0</v>
      </c>
      <c r="V398" s="6">
        <f>SUM(NonNurse[[#This Row],[Occupational Therapist Hours]],NonNurse[[#This Row],[OT Assistant Hours]],NonNurse[[#This Row],[OT Aide Hours]])/NonNurse[[#This Row],[MDS Census]]</f>
        <v>0.21753215284249772</v>
      </c>
      <c r="W398" s="6">
        <v>2.2202173913043475</v>
      </c>
      <c r="X398" s="6">
        <v>8.6134782608695666</v>
      </c>
      <c r="Y398" s="6">
        <v>0</v>
      </c>
      <c r="Z398" s="6">
        <f>SUM(NonNurse[[#This Row],[Physical Therapist (PT) Hours]],NonNurse[[#This Row],[PT Assistant Hours]],NonNurse[[#This Row],[PT Aide Hours]])/NonNurse[[#This Row],[MDS Census]]</f>
        <v>0.18577819198508855</v>
      </c>
      <c r="AA398" s="6">
        <v>0</v>
      </c>
      <c r="AB398" s="6">
        <v>0</v>
      </c>
      <c r="AC398" s="6">
        <v>0</v>
      </c>
      <c r="AD398" s="6">
        <v>0</v>
      </c>
      <c r="AE398" s="6">
        <v>0</v>
      </c>
      <c r="AF398" s="6">
        <v>0</v>
      </c>
      <c r="AG398" s="6">
        <v>0</v>
      </c>
      <c r="AH398" s="1">
        <v>235269</v>
      </c>
      <c r="AI398">
        <v>5</v>
      </c>
    </row>
    <row r="399" spans="1:35" x14ac:dyDescent="0.25">
      <c r="A399" t="s">
        <v>433</v>
      </c>
      <c r="B399" t="s">
        <v>116</v>
      </c>
      <c r="C399" t="s">
        <v>1</v>
      </c>
      <c r="D399" t="s">
        <v>532</v>
      </c>
      <c r="E399" s="6">
        <v>33.206521739130437</v>
      </c>
      <c r="F399" s="6">
        <v>5.6521739130434785</v>
      </c>
      <c r="G399" s="6">
        <v>0.63043478260869568</v>
      </c>
      <c r="H399" s="6">
        <v>0.28260869565217389</v>
      </c>
      <c r="I399" s="6">
        <v>9.7826086956521743E-2</v>
      </c>
      <c r="J399" s="6">
        <v>0</v>
      </c>
      <c r="K399" s="6">
        <v>0</v>
      </c>
      <c r="L399" s="6">
        <v>0.74456521739130455</v>
      </c>
      <c r="M399" s="6">
        <v>5.6521739130434785</v>
      </c>
      <c r="N399" s="6">
        <v>0</v>
      </c>
      <c r="O399" s="6">
        <f>SUM(NonNurse[[#This Row],[Qualified Social Work Staff Hours]],NonNurse[[#This Row],[Other Social Work Staff Hours]])/NonNurse[[#This Row],[MDS Census]]</f>
        <v>0.1702127659574468</v>
      </c>
      <c r="P399" s="6">
        <v>0</v>
      </c>
      <c r="Q399" s="6">
        <v>11.497282608695652</v>
      </c>
      <c r="R399" s="6">
        <f>SUM(NonNurse[[#This Row],[Qualified Activities Professional Hours]],NonNurse[[#This Row],[Other Activities Professional Hours]])/NonNurse[[#This Row],[MDS Census]]</f>
        <v>0.34623567921440263</v>
      </c>
      <c r="S399" s="6">
        <v>3.8615217391304348</v>
      </c>
      <c r="T399" s="6">
        <v>1.4257608695652175</v>
      </c>
      <c r="U399" s="6">
        <v>0</v>
      </c>
      <c r="V399" s="6">
        <f>SUM(NonNurse[[#This Row],[Occupational Therapist Hours]],NonNurse[[#This Row],[OT Assistant Hours]],NonNurse[[#This Row],[OT Aide Hours]])/NonNurse[[#This Row],[MDS Census]]</f>
        <v>0.1592242225859247</v>
      </c>
      <c r="W399" s="6">
        <v>0.51728260869565224</v>
      </c>
      <c r="X399" s="6">
        <v>6.1690217391304341</v>
      </c>
      <c r="Y399" s="6">
        <v>0</v>
      </c>
      <c r="Z399" s="6">
        <f>SUM(NonNurse[[#This Row],[Physical Therapist (PT) Hours]],NonNurse[[#This Row],[PT Assistant Hours]],NonNurse[[#This Row],[PT Aide Hours]])/NonNurse[[#This Row],[MDS Census]]</f>
        <v>0.20135515548281502</v>
      </c>
      <c r="AA399" s="6">
        <v>0</v>
      </c>
      <c r="AB399" s="6">
        <v>0</v>
      </c>
      <c r="AC399" s="6">
        <v>0</v>
      </c>
      <c r="AD399" s="6">
        <v>0</v>
      </c>
      <c r="AE399" s="6">
        <v>0</v>
      </c>
      <c r="AF399" s="6">
        <v>0</v>
      </c>
      <c r="AG399" s="6">
        <v>0</v>
      </c>
      <c r="AH399" s="1">
        <v>235400</v>
      </c>
      <c r="AI399">
        <v>5</v>
      </c>
    </row>
    <row r="400" spans="1:35" x14ac:dyDescent="0.25">
      <c r="A400" t="s">
        <v>433</v>
      </c>
      <c r="B400" t="s">
        <v>248</v>
      </c>
      <c r="C400" t="s">
        <v>656</v>
      </c>
      <c r="D400" t="s">
        <v>501</v>
      </c>
      <c r="E400" s="6">
        <v>130.34782608695653</v>
      </c>
      <c r="F400" s="6">
        <v>10.695652173913043</v>
      </c>
      <c r="G400" s="6">
        <v>0.55097826086956514</v>
      </c>
      <c r="H400" s="6">
        <v>0.66478260869565209</v>
      </c>
      <c r="I400" s="6">
        <v>5.8804347826086953</v>
      </c>
      <c r="J400" s="6">
        <v>0</v>
      </c>
      <c r="K400" s="6">
        <v>0</v>
      </c>
      <c r="L400" s="6">
        <v>3.6153260869565225</v>
      </c>
      <c r="M400" s="6">
        <v>9.8373913043478218</v>
      </c>
      <c r="N400" s="6">
        <v>8.3699999999999992</v>
      </c>
      <c r="O400" s="6">
        <f>SUM(NonNurse[[#This Row],[Qualified Social Work Staff Hours]],NonNurse[[#This Row],[Other Social Work Staff Hours]])/NonNurse[[#This Row],[MDS Census]]</f>
        <v>0.13968312208138756</v>
      </c>
      <c r="P400" s="6">
        <v>0</v>
      </c>
      <c r="Q400" s="6">
        <v>20.930108695652176</v>
      </c>
      <c r="R400" s="6">
        <f>SUM(NonNurse[[#This Row],[Qualified Activities Professional Hours]],NonNurse[[#This Row],[Other Activities Professional Hours]])/NonNurse[[#This Row],[MDS Census]]</f>
        <v>0.16057121414276185</v>
      </c>
      <c r="S400" s="6">
        <v>17.183586956521729</v>
      </c>
      <c r="T400" s="6">
        <v>14.114673913043477</v>
      </c>
      <c r="U400" s="6">
        <v>0</v>
      </c>
      <c r="V400" s="6">
        <f>SUM(NonNurse[[#This Row],[Occupational Therapist Hours]],NonNurse[[#This Row],[OT Assistant Hours]],NonNurse[[#This Row],[OT Aide Hours]])/NonNurse[[#This Row],[MDS Census]]</f>
        <v>0.24011340893929276</v>
      </c>
      <c r="W400" s="6">
        <v>10.431847826086953</v>
      </c>
      <c r="X400" s="6">
        <v>22.410326086956523</v>
      </c>
      <c r="Y400" s="6">
        <v>0</v>
      </c>
      <c r="Z400" s="6">
        <f>SUM(NonNurse[[#This Row],[Physical Therapist (PT) Hours]],NonNurse[[#This Row],[PT Assistant Hours]],NonNurse[[#This Row],[PT Aide Hours]])/NonNurse[[#This Row],[MDS Census]]</f>
        <v>0.25195797198132086</v>
      </c>
      <c r="AA400" s="6">
        <v>0</v>
      </c>
      <c r="AB400" s="6">
        <v>0</v>
      </c>
      <c r="AC400" s="6">
        <v>0</v>
      </c>
      <c r="AD400" s="6">
        <v>0</v>
      </c>
      <c r="AE400" s="6">
        <v>0</v>
      </c>
      <c r="AF400" s="6">
        <v>0</v>
      </c>
      <c r="AG400" s="6">
        <v>0</v>
      </c>
      <c r="AH400" s="1">
        <v>235488</v>
      </c>
      <c r="AI400">
        <v>5</v>
      </c>
    </row>
    <row r="401" spans="1:35" x14ac:dyDescent="0.25">
      <c r="A401" t="s">
        <v>433</v>
      </c>
      <c r="B401" t="s">
        <v>111</v>
      </c>
      <c r="C401" t="s">
        <v>561</v>
      </c>
      <c r="D401" t="s">
        <v>501</v>
      </c>
      <c r="E401" s="6">
        <v>64.043478260869563</v>
      </c>
      <c r="F401" s="6">
        <v>5.6521739130434785</v>
      </c>
      <c r="G401" s="6">
        <v>0</v>
      </c>
      <c r="H401" s="6">
        <v>0</v>
      </c>
      <c r="I401" s="6">
        <v>0.36956521739130432</v>
      </c>
      <c r="J401" s="6">
        <v>0</v>
      </c>
      <c r="K401" s="6">
        <v>0</v>
      </c>
      <c r="L401" s="6">
        <v>0.70706521739130446</v>
      </c>
      <c r="M401" s="6">
        <v>4.6548913043478262</v>
      </c>
      <c r="N401" s="6">
        <v>0</v>
      </c>
      <c r="O401" s="6">
        <f>SUM(NonNurse[[#This Row],[Qualified Social Work Staff Hours]],NonNurse[[#This Row],[Other Social Work Staff Hours]])/NonNurse[[#This Row],[MDS Census]]</f>
        <v>7.2683299389002046E-2</v>
      </c>
      <c r="P401" s="6">
        <v>0.49456521739130432</v>
      </c>
      <c r="Q401" s="6">
        <v>10.209239130434783</v>
      </c>
      <c r="R401" s="6">
        <f>SUM(NonNurse[[#This Row],[Qualified Activities Professional Hours]],NonNurse[[#This Row],[Other Activities Professional Hours]])/NonNurse[[#This Row],[MDS Census]]</f>
        <v>0.16713340122199594</v>
      </c>
      <c r="S401" s="6">
        <v>0.72423913043478261</v>
      </c>
      <c r="T401" s="6">
        <v>3.6539130434782616</v>
      </c>
      <c r="U401" s="6">
        <v>0</v>
      </c>
      <c r="V401" s="6">
        <f>SUM(NonNurse[[#This Row],[Occupational Therapist Hours]],NonNurse[[#This Row],[OT Assistant Hours]],NonNurse[[#This Row],[OT Aide Hours]])/NonNurse[[#This Row],[MDS Census]]</f>
        <v>6.8362186014935516E-2</v>
      </c>
      <c r="W401" s="6">
        <v>4.1097826086956522</v>
      </c>
      <c r="X401" s="6">
        <v>4.6758695652173916</v>
      </c>
      <c r="Y401" s="6">
        <v>0</v>
      </c>
      <c r="Z401" s="6">
        <f>SUM(NonNurse[[#This Row],[Physical Therapist (PT) Hours]],NonNurse[[#This Row],[PT Assistant Hours]],NonNurse[[#This Row],[PT Aide Hours]])/NonNurse[[#This Row],[MDS Census]]</f>
        <v>0.13718262050237609</v>
      </c>
      <c r="AA401" s="6">
        <v>0</v>
      </c>
      <c r="AB401" s="6">
        <v>0</v>
      </c>
      <c r="AC401" s="6">
        <v>0</v>
      </c>
      <c r="AD401" s="6">
        <v>0</v>
      </c>
      <c r="AE401" s="6">
        <v>0</v>
      </c>
      <c r="AF401" s="6">
        <v>0</v>
      </c>
      <c r="AG401" s="6">
        <v>0</v>
      </c>
      <c r="AH401" s="1">
        <v>235262</v>
      </c>
      <c r="AI401">
        <v>5</v>
      </c>
    </row>
    <row r="402" spans="1:35" x14ac:dyDescent="0.25">
      <c r="A402" t="s">
        <v>433</v>
      </c>
      <c r="B402" t="s">
        <v>180</v>
      </c>
      <c r="C402" t="s">
        <v>629</v>
      </c>
      <c r="D402" t="s">
        <v>474</v>
      </c>
      <c r="E402" s="6">
        <v>83.163043478260875</v>
      </c>
      <c r="F402" s="6">
        <v>4.0869565217391308</v>
      </c>
      <c r="G402" s="6">
        <v>0</v>
      </c>
      <c r="H402" s="6">
        <v>0</v>
      </c>
      <c r="I402" s="6">
        <v>7.5652173913043477</v>
      </c>
      <c r="J402" s="6">
        <v>0</v>
      </c>
      <c r="K402" s="6">
        <v>0</v>
      </c>
      <c r="L402" s="6">
        <v>4.9857608695652162</v>
      </c>
      <c r="M402" s="6">
        <v>5.2173913043478262</v>
      </c>
      <c r="N402" s="6">
        <v>5.3505434782608692</v>
      </c>
      <c r="O402" s="6">
        <f>SUM(NonNurse[[#This Row],[Qualified Social Work Staff Hours]],NonNurse[[#This Row],[Other Social Work Staff Hours]])/NonNurse[[#This Row],[MDS Census]]</f>
        <v>0.12707489217095802</v>
      </c>
      <c r="P402" s="6">
        <v>5.1304347826086953</v>
      </c>
      <c r="Q402" s="6">
        <v>11.388586956521738</v>
      </c>
      <c r="R402" s="6">
        <f>SUM(NonNurse[[#This Row],[Qualified Activities Professional Hours]],NonNurse[[#This Row],[Other Activities Professional Hours]])/NonNurse[[#This Row],[MDS Census]]</f>
        <v>0.19863416546856619</v>
      </c>
      <c r="S402" s="6">
        <v>4.4327173913043465</v>
      </c>
      <c r="T402" s="6">
        <v>6.8375000000000004</v>
      </c>
      <c r="U402" s="6">
        <v>0</v>
      </c>
      <c r="V402" s="6">
        <f>SUM(NonNurse[[#This Row],[Occupational Therapist Hours]],NonNurse[[#This Row],[OT Assistant Hours]],NonNurse[[#This Row],[OT Aide Hours]])/NonNurse[[#This Row],[MDS Census]]</f>
        <v>0.13551953992942095</v>
      </c>
      <c r="W402" s="6">
        <v>4.1432608695652178</v>
      </c>
      <c r="X402" s="6">
        <v>6.9431521739130444</v>
      </c>
      <c r="Y402" s="6">
        <v>0</v>
      </c>
      <c r="Z402" s="6">
        <f>SUM(NonNurse[[#This Row],[Physical Therapist (PT) Hours]],NonNurse[[#This Row],[PT Assistant Hours]],NonNurse[[#This Row],[PT Aide Hours]])/NonNurse[[#This Row],[MDS Census]]</f>
        <v>0.13330937132400994</v>
      </c>
      <c r="AA402" s="6">
        <v>0</v>
      </c>
      <c r="AB402" s="6">
        <v>0</v>
      </c>
      <c r="AC402" s="6">
        <v>0</v>
      </c>
      <c r="AD402" s="6">
        <v>0</v>
      </c>
      <c r="AE402" s="6">
        <v>0</v>
      </c>
      <c r="AF402" s="6">
        <v>0</v>
      </c>
      <c r="AG402" s="6">
        <v>0</v>
      </c>
      <c r="AH402" s="1">
        <v>235374</v>
      </c>
      <c r="AI402">
        <v>5</v>
      </c>
    </row>
    <row r="403" spans="1:35" x14ac:dyDescent="0.25">
      <c r="A403" t="s">
        <v>433</v>
      </c>
      <c r="B403" t="s">
        <v>344</v>
      </c>
      <c r="C403" t="s">
        <v>737</v>
      </c>
      <c r="D403" t="s">
        <v>473</v>
      </c>
      <c r="E403" s="6">
        <v>57.967391304347828</v>
      </c>
      <c r="F403" s="6">
        <v>5.3913043478260869</v>
      </c>
      <c r="G403" s="6">
        <v>0</v>
      </c>
      <c r="H403" s="6">
        <v>0</v>
      </c>
      <c r="I403" s="6">
        <v>1.5978260869565217</v>
      </c>
      <c r="J403" s="6">
        <v>0</v>
      </c>
      <c r="K403" s="6">
        <v>0</v>
      </c>
      <c r="L403" s="6">
        <v>0.50380434782608685</v>
      </c>
      <c r="M403" s="6">
        <v>3.3722826086956523</v>
      </c>
      <c r="N403" s="6">
        <v>0</v>
      </c>
      <c r="O403" s="6">
        <f>SUM(NonNurse[[#This Row],[Qualified Social Work Staff Hours]],NonNurse[[#This Row],[Other Social Work Staff Hours]])/NonNurse[[#This Row],[MDS Census]]</f>
        <v>5.8175510969435587E-2</v>
      </c>
      <c r="P403" s="6">
        <v>0.875</v>
      </c>
      <c r="Q403" s="6">
        <v>8.2092391304347831</v>
      </c>
      <c r="R403" s="6">
        <f>SUM(NonNurse[[#This Row],[Qualified Activities Professional Hours]],NonNurse[[#This Row],[Other Activities Professional Hours]])/NonNurse[[#This Row],[MDS Census]]</f>
        <v>0.15671291955747235</v>
      </c>
      <c r="S403" s="6">
        <v>4.9736956521739142</v>
      </c>
      <c r="T403" s="6">
        <v>4.8432608695652171</v>
      </c>
      <c r="U403" s="6">
        <v>0</v>
      </c>
      <c r="V403" s="6">
        <f>SUM(NonNurse[[#This Row],[Occupational Therapist Hours]],NonNurse[[#This Row],[OT Assistant Hours]],NonNurse[[#This Row],[OT Aide Hours]])/NonNurse[[#This Row],[MDS Census]]</f>
        <v>0.1693530845677855</v>
      </c>
      <c r="W403" s="6">
        <v>5.1133695652173916</v>
      </c>
      <c r="X403" s="6">
        <v>4.3241304347826084</v>
      </c>
      <c r="Y403" s="6">
        <v>0</v>
      </c>
      <c r="Z403" s="6">
        <f>SUM(NonNurse[[#This Row],[Physical Therapist (PT) Hours]],NonNurse[[#This Row],[PT Assistant Hours]],NonNurse[[#This Row],[PT Aide Hours]])/NonNurse[[#This Row],[MDS Census]]</f>
        <v>0.16280705044065252</v>
      </c>
      <c r="AA403" s="6">
        <v>0</v>
      </c>
      <c r="AB403" s="6">
        <v>0</v>
      </c>
      <c r="AC403" s="6">
        <v>0</v>
      </c>
      <c r="AD403" s="6">
        <v>0</v>
      </c>
      <c r="AE403" s="6">
        <v>0</v>
      </c>
      <c r="AF403" s="6">
        <v>0</v>
      </c>
      <c r="AG403" s="6">
        <v>0</v>
      </c>
      <c r="AH403" s="1">
        <v>235625</v>
      </c>
      <c r="AI403">
        <v>5</v>
      </c>
    </row>
    <row r="404" spans="1:35" x14ac:dyDescent="0.25">
      <c r="A404" t="s">
        <v>433</v>
      </c>
      <c r="B404" t="s">
        <v>320</v>
      </c>
      <c r="C404" t="s">
        <v>576</v>
      </c>
      <c r="D404" t="s">
        <v>473</v>
      </c>
      <c r="E404" s="6">
        <v>103.90217391304348</v>
      </c>
      <c r="F404" s="6">
        <v>4.7826086956521738</v>
      </c>
      <c r="G404" s="6">
        <v>1.358695652173913E-2</v>
      </c>
      <c r="H404" s="6">
        <v>0.5</v>
      </c>
      <c r="I404" s="6">
        <v>1.3152173913043479</v>
      </c>
      <c r="J404" s="6">
        <v>0</v>
      </c>
      <c r="K404" s="6">
        <v>0</v>
      </c>
      <c r="L404" s="6">
        <v>3.5742391304347829</v>
      </c>
      <c r="M404" s="6">
        <v>3.2336956521739131</v>
      </c>
      <c r="N404" s="6">
        <v>0</v>
      </c>
      <c r="O404" s="6">
        <f>SUM(NonNurse[[#This Row],[Qualified Social Work Staff Hours]],NonNurse[[#This Row],[Other Social Work Staff Hours]])/NonNurse[[#This Row],[MDS Census]]</f>
        <v>3.1122502353802699E-2</v>
      </c>
      <c r="P404" s="6">
        <v>0.43478260869565216</v>
      </c>
      <c r="Q404" s="6">
        <v>11.567934782608695</v>
      </c>
      <c r="R404" s="6">
        <f>SUM(NonNurse[[#This Row],[Qualified Activities Professional Hours]],NonNurse[[#This Row],[Other Activities Professional Hours]])/NonNurse[[#This Row],[MDS Census]]</f>
        <v>0.11551940579558531</v>
      </c>
      <c r="S404" s="6">
        <v>4.6001086956521746</v>
      </c>
      <c r="T404" s="6">
        <v>4.6802173913043479</v>
      </c>
      <c r="U404" s="6">
        <v>0</v>
      </c>
      <c r="V404" s="6">
        <f>SUM(NonNurse[[#This Row],[Occupational Therapist Hours]],NonNurse[[#This Row],[OT Assistant Hours]],NonNurse[[#This Row],[OT Aide Hours]])/NonNurse[[#This Row],[MDS Census]]</f>
        <v>8.9317920284548602E-2</v>
      </c>
      <c r="W404" s="6">
        <v>1.013586956521739</v>
      </c>
      <c r="X404" s="6">
        <v>9.8003260869565221</v>
      </c>
      <c r="Y404" s="6">
        <v>0</v>
      </c>
      <c r="Z404" s="6">
        <f>SUM(NonNurse[[#This Row],[Physical Therapist (PT) Hours]],NonNurse[[#This Row],[PT Assistant Hours]],NonNurse[[#This Row],[PT Aide Hours]])/NonNurse[[#This Row],[MDS Census]]</f>
        <v>0.10407783240924783</v>
      </c>
      <c r="AA404" s="6">
        <v>0</v>
      </c>
      <c r="AB404" s="6">
        <v>0</v>
      </c>
      <c r="AC404" s="6">
        <v>0</v>
      </c>
      <c r="AD404" s="6">
        <v>0</v>
      </c>
      <c r="AE404" s="6">
        <v>0</v>
      </c>
      <c r="AF404" s="6">
        <v>0</v>
      </c>
      <c r="AG404" s="6">
        <v>0</v>
      </c>
      <c r="AH404" s="1">
        <v>235594</v>
      </c>
      <c r="AI404">
        <v>5</v>
      </c>
    </row>
    <row r="405" spans="1:35" x14ac:dyDescent="0.25">
      <c r="A405" t="s">
        <v>433</v>
      </c>
      <c r="B405" t="s">
        <v>302</v>
      </c>
      <c r="C405" t="s">
        <v>724</v>
      </c>
      <c r="D405" t="s">
        <v>496</v>
      </c>
      <c r="E405" s="6">
        <v>56.010869565217391</v>
      </c>
      <c r="F405" s="6">
        <v>4.9565217391304346</v>
      </c>
      <c r="G405" s="6">
        <v>0.14130434782608695</v>
      </c>
      <c r="H405" s="6">
        <v>0</v>
      </c>
      <c r="I405" s="6">
        <v>5.0434782608695654</v>
      </c>
      <c r="J405" s="6">
        <v>0</v>
      </c>
      <c r="K405" s="6">
        <v>0.41304347826086957</v>
      </c>
      <c r="L405" s="6">
        <v>8.4130434782608718E-2</v>
      </c>
      <c r="M405" s="6">
        <v>5.0434782608695654</v>
      </c>
      <c r="N405" s="6">
        <v>0</v>
      </c>
      <c r="O405" s="6">
        <f>SUM(NonNurse[[#This Row],[Qualified Social Work Staff Hours]],NonNurse[[#This Row],[Other Social Work Staff Hours]])/NonNurse[[#This Row],[MDS Census]]</f>
        <v>9.0044634193673589E-2</v>
      </c>
      <c r="P405" s="6">
        <v>5.5679347826086953</v>
      </c>
      <c r="Q405" s="6">
        <v>5.0309782608695652</v>
      </c>
      <c r="R405" s="6">
        <f>SUM(NonNurse[[#This Row],[Qualified Activities Professional Hours]],NonNurse[[#This Row],[Other Activities Professional Hours]])/NonNurse[[#This Row],[MDS Census]]</f>
        <v>0.18922957500485155</v>
      </c>
      <c r="S405" s="6">
        <v>17.992608695652176</v>
      </c>
      <c r="T405" s="6">
        <v>0</v>
      </c>
      <c r="U405" s="6">
        <v>0</v>
      </c>
      <c r="V405" s="6">
        <f>SUM(NonNurse[[#This Row],[Occupational Therapist Hours]],NonNurse[[#This Row],[OT Assistant Hours]],NonNurse[[#This Row],[OT Aide Hours]])/NonNurse[[#This Row],[MDS Census]]</f>
        <v>0.32123423248593058</v>
      </c>
      <c r="W405" s="6">
        <v>12.723152173913048</v>
      </c>
      <c r="X405" s="6">
        <v>0</v>
      </c>
      <c r="Y405" s="6">
        <v>0</v>
      </c>
      <c r="Z405" s="6">
        <f>SUM(NonNurse[[#This Row],[Physical Therapist (PT) Hours]],NonNurse[[#This Row],[PT Assistant Hours]],NonNurse[[#This Row],[PT Aide Hours]])/NonNurse[[#This Row],[MDS Census]]</f>
        <v>0.22715505530758789</v>
      </c>
      <c r="AA405" s="6">
        <v>0</v>
      </c>
      <c r="AB405" s="6">
        <v>0</v>
      </c>
      <c r="AC405" s="6">
        <v>0</v>
      </c>
      <c r="AD405" s="6">
        <v>0</v>
      </c>
      <c r="AE405" s="6">
        <v>0</v>
      </c>
      <c r="AF405" s="6">
        <v>0</v>
      </c>
      <c r="AG405" s="6">
        <v>0</v>
      </c>
      <c r="AH405" s="1">
        <v>235565</v>
      </c>
      <c r="AI405">
        <v>5</v>
      </c>
    </row>
    <row r="406" spans="1:35" x14ac:dyDescent="0.25">
      <c r="A406" t="s">
        <v>433</v>
      </c>
      <c r="B406" t="s">
        <v>358</v>
      </c>
      <c r="C406" t="s">
        <v>570</v>
      </c>
      <c r="D406" t="s">
        <v>501</v>
      </c>
      <c r="E406" s="6">
        <v>48.576086956521742</v>
      </c>
      <c r="F406" s="6">
        <v>36.438586956521746</v>
      </c>
      <c r="G406" s="6">
        <v>0.70652173913043481</v>
      </c>
      <c r="H406" s="6">
        <v>0.12228260869565218</v>
      </c>
      <c r="I406" s="6">
        <v>7.6086956521739135E-2</v>
      </c>
      <c r="J406" s="6">
        <v>0</v>
      </c>
      <c r="K406" s="6">
        <v>0</v>
      </c>
      <c r="L406" s="6">
        <v>3.0156521739130429</v>
      </c>
      <c r="M406" s="6">
        <v>4.2178260869565225</v>
      </c>
      <c r="N406" s="6">
        <v>0</v>
      </c>
      <c r="O406" s="6">
        <f>SUM(NonNurse[[#This Row],[Qualified Social Work Staff Hours]],NonNurse[[#This Row],[Other Social Work Staff Hours]])/NonNurse[[#This Row],[MDS Census]]</f>
        <v>8.6829268292682935E-2</v>
      </c>
      <c r="P406" s="6">
        <v>5.2680434782608687</v>
      </c>
      <c r="Q406" s="6">
        <v>12.377826086956524</v>
      </c>
      <c r="R406" s="6">
        <f>SUM(NonNurse[[#This Row],[Qualified Activities Professional Hours]],NonNurse[[#This Row],[Other Activities Professional Hours]])/NonNurse[[#This Row],[MDS Census]]</f>
        <v>0.36326247482658314</v>
      </c>
      <c r="S406" s="6">
        <v>6.701956521739131</v>
      </c>
      <c r="T406" s="6">
        <v>6.9595652173913027</v>
      </c>
      <c r="U406" s="6">
        <v>0</v>
      </c>
      <c r="V406" s="6">
        <f>SUM(NonNurse[[#This Row],[Occupational Therapist Hours]],NonNurse[[#This Row],[OT Assistant Hours]],NonNurse[[#This Row],[OT Aide Hours]])/NonNurse[[#This Row],[MDS Census]]</f>
        <v>0.28123965092861936</v>
      </c>
      <c r="W406" s="6">
        <v>3.2542391304347835</v>
      </c>
      <c r="X406" s="6">
        <v>11.565108695652174</v>
      </c>
      <c r="Y406" s="6">
        <v>0</v>
      </c>
      <c r="Z406" s="6">
        <f>SUM(NonNurse[[#This Row],[Physical Therapist (PT) Hours]],NonNurse[[#This Row],[PT Assistant Hours]],NonNurse[[#This Row],[PT Aide Hours]])/NonNurse[[#This Row],[MDS Census]]</f>
        <v>0.30507496084135155</v>
      </c>
      <c r="AA406" s="6">
        <v>0</v>
      </c>
      <c r="AB406" s="6">
        <v>0</v>
      </c>
      <c r="AC406" s="6">
        <v>0</v>
      </c>
      <c r="AD406" s="6">
        <v>68.543369565217432</v>
      </c>
      <c r="AE406" s="6">
        <v>0</v>
      </c>
      <c r="AF406" s="6">
        <v>0</v>
      </c>
      <c r="AG406" s="6">
        <v>0</v>
      </c>
      <c r="AH406" s="1">
        <v>235642</v>
      </c>
      <c r="AI406">
        <v>5</v>
      </c>
    </row>
    <row r="407" spans="1:35" x14ac:dyDescent="0.25">
      <c r="A407" t="s">
        <v>433</v>
      </c>
      <c r="B407" t="s">
        <v>215</v>
      </c>
      <c r="C407" t="s">
        <v>629</v>
      </c>
      <c r="D407" t="s">
        <v>474</v>
      </c>
      <c r="E407" s="6">
        <v>64.728260869565219</v>
      </c>
      <c r="F407" s="6">
        <v>5.6521739130434785</v>
      </c>
      <c r="G407" s="6">
        <v>0</v>
      </c>
      <c r="H407" s="6">
        <v>0</v>
      </c>
      <c r="I407" s="6">
        <v>2.5869565217391304</v>
      </c>
      <c r="J407" s="6">
        <v>0.33695652173913043</v>
      </c>
      <c r="K407" s="6">
        <v>0.54347826086956519</v>
      </c>
      <c r="L407" s="6">
        <v>0</v>
      </c>
      <c r="M407" s="6">
        <v>4.5978260869565215</v>
      </c>
      <c r="N407" s="6">
        <v>0</v>
      </c>
      <c r="O407" s="6">
        <f>SUM(NonNurse[[#This Row],[Qualified Social Work Staff Hours]],NonNurse[[#This Row],[Other Social Work Staff Hours]])/NonNurse[[#This Row],[MDS Census]]</f>
        <v>7.1032745591939547E-2</v>
      </c>
      <c r="P407" s="6">
        <v>0</v>
      </c>
      <c r="Q407" s="6">
        <v>5.6059782608695654</v>
      </c>
      <c r="R407" s="6">
        <f>SUM(NonNurse[[#This Row],[Qualified Activities Professional Hours]],NonNurse[[#This Row],[Other Activities Professional Hours]])/NonNurse[[#This Row],[MDS Census]]</f>
        <v>8.6607892527287997E-2</v>
      </c>
      <c r="S407" s="6">
        <v>2.0380434782608696</v>
      </c>
      <c r="T407" s="6">
        <v>0</v>
      </c>
      <c r="U407" s="6">
        <v>0</v>
      </c>
      <c r="V407" s="6">
        <f>SUM(NonNurse[[#This Row],[Occupational Therapist Hours]],NonNurse[[#This Row],[OT Assistant Hours]],NonNurse[[#This Row],[OT Aide Hours]])/NonNurse[[#This Row],[MDS Census]]</f>
        <v>3.1486146095717885E-2</v>
      </c>
      <c r="W407" s="6">
        <v>4.125</v>
      </c>
      <c r="X407" s="6">
        <v>0</v>
      </c>
      <c r="Y407" s="6">
        <v>0</v>
      </c>
      <c r="Z407" s="6">
        <f>SUM(NonNurse[[#This Row],[Physical Therapist (PT) Hours]],NonNurse[[#This Row],[PT Assistant Hours]],NonNurse[[#This Row],[PT Aide Hours]])/NonNurse[[#This Row],[MDS Census]]</f>
        <v>6.3727959697732997E-2</v>
      </c>
      <c r="AA407" s="6">
        <v>0</v>
      </c>
      <c r="AB407" s="6">
        <v>0</v>
      </c>
      <c r="AC407" s="6">
        <v>0</v>
      </c>
      <c r="AD407" s="6">
        <v>19.350543478260871</v>
      </c>
      <c r="AE407" s="6">
        <v>0</v>
      </c>
      <c r="AF407" s="6">
        <v>0</v>
      </c>
      <c r="AG407" s="6">
        <v>0.43478260869565216</v>
      </c>
      <c r="AH407" s="1">
        <v>235444</v>
      </c>
      <c r="AI407">
        <v>5</v>
      </c>
    </row>
    <row r="408" spans="1:35" x14ac:dyDescent="0.25">
      <c r="A408" t="s">
        <v>433</v>
      </c>
      <c r="B408" t="s">
        <v>291</v>
      </c>
      <c r="C408" t="s">
        <v>631</v>
      </c>
      <c r="D408" t="s">
        <v>516</v>
      </c>
      <c r="E408" s="6">
        <v>99.021739130434781</v>
      </c>
      <c r="F408" s="6">
        <v>5.7391304347826084</v>
      </c>
      <c r="G408" s="6">
        <v>0.26902173913043476</v>
      </c>
      <c r="H408" s="6">
        <v>0.56923913043478269</v>
      </c>
      <c r="I408" s="6">
        <v>0.59782608695652173</v>
      </c>
      <c r="J408" s="6">
        <v>0</v>
      </c>
      <c r="K408" s="6">
        <v>0</v>
      </c>
      <c r="L408" s="6">
        <v>4.951956521739131</v>
      </c>
      <c r="M408" s="6">
        <v>2.7826086956521738</v>
      </c>
      <c r="N408" s="6">
        <v>8.4228260869565208</v>
      </c>
      <c r="O408" s="6">
        <f>SUM(NonNurse[[#This Row],[Qualified Social Work Staff Hours]],NonNurse[[#This Row],[Other Social Work Staff Hours]])/NonNurse[[#This Row],[MDS Census]]</f>
        <v>0.11316136114160262</v>
      </c>
      <c r="P408" s="6">
        <v>5.4782608695652177</v>
      </c>
      <c r="Q408" s="6">
        <v>15.960434782608699</v>
      </c>
      <c r="R408" s="6">
        <f>SUM(NonNurse[[#This Row],[Qualified Activities Professional Hours]],NonNurse[[#This Row],[Other Activities Professional Hours]])/NonNurse[[#This Row],[MDS Census]]</f>
        <v>0.21650493962678377</v>
      </c>
      <c r="S408" s="6">
        <v>6.3986956521739158</v>
      </c>
      <c r="T408" s="6">
        <v>8.6721739130434781</v>
      </c>
      <c r="U408" s="6">
        <v>0</v>
      </c>
      <c r="V408" s="6">
        <f>SUM(NonNurse[[#This Row],[Occupational Therapist Hours]],NonNurse[[#This Row],[OT Assistant Hours]],NonNurse[[#This Row],[OT Aide Hours]])/NonNurse[[#This Row],[MDS Census]]</f>
        <v>0.15219758507135017</v>
      </c>
      <c r="W408" s="6">
        <v>4.4851086956521744</v>
      </c>
      <c r="X408" s="6">
        <v>16.41489130434783</v>
      </c>
      <c r="Y408" s="6">
        <v>4.3152173913043477</v>
      </c>
      <c r="Z408" s="6">
        <f>SUM(NonNurse[[#This Row],[Physical Therapist (PT) Hours]],NonNurse[[#This Row],[PT Assistant Hours]],NonNurse[[#This Row],[PT Aide Hours]])/NonNurse[[#This Row],[MDS Census]]</f>
        <v>0.25464324917672893</v>
      </c>
      <c r="AA408" s="6">
        <v>0</v>
      </c>
      <c r="AB408" s="6">
        <v>0</v>
      </c>
      <c r="AC408" s="6">
        <v>0</v>
      </c>
      <c r="AD408" s="6">
        <v>0</v>
      </c>
      <c r="AE408" s="6">
        <v>0</v>
      </c>
      <c r="AF408" s="6">
        <v>0</v>
      </c>
      <c r="AG408" s="6">
        <v>0</v>
      </c>
      <c r="AH408" s="1">
        <v>235550</v>
      </c>
      <c r="AI408">
        <v>5</v>
      </c>
    </row>
    <row r="409" spans="1:35" x14ac:dyDescent="0.25">
      <c r="A409" t="s">
        <v>433</v>
      </c>
      <c r="B409" t="s">
        <v>395</v>
      </c>
      <c r="C409" t="s">
        <v>547</v>
      </c>
      <c r="D409" t="s">
        <v>519</v>
      </c>
      <c r="E409" s="6">
        <v>47.608695652173914</v>
      </c>
      <c r="F409" s="6">
        <v>5.7391304347826084</v>
      </c>
      <c r="G409" s="6">
        <v>0</v>
      </c>
      <c r="H409" s="6">
        <v>0</v>
      </c>
      <c r="I409" s="6">
        <v>5.0108695652173916</v>
      </c>
      <c r="J409" s="6">
        <v>0</v>
      </c>
      <c r="K409" s="6">
        <v>0</v>
      </c>
      <c r="L409" s="6">
        <v>5.0907608695652176</v>
      </c>
      <c r="M409" s="6">
        <v>5.1898913043478263</v>
      </c>
      <c r="N409" s="6">
        <v>0</v>
      </c>
      <c r="O409" s="6">
        <f>SUM(NonNurse[[#This Row],[Qualified Social Work Staff Hours]],NonNurse[[#This Row],[Other Social Work Staff Hours]])/NonNurse[[#This Row],[MDS Census]]</f>
        <v>0.10901141552511416</v>
      </c>
      <c r="P409" s="6">
        <v>0</v>
      </c>
      <c r="Q409" s="6">
        <v>5.4409782608695654</v>
      </c>
      <c r="R409" s="6">
        <f>SUM(NonNurse[[#This Row],[Qualified Activities Professional Hours]],NonNurse[[#This Row],[Other Activities Professional Hours]])/NonNurse[[#This Row],[MDS Census]]</f>
        <v>0.11428538812785388</v>
      </c>
      <c r="S409" s="6">
        <v>4.1511956521739135</v>
      </c>
      <c r="T409" s="6">
        <v>3.9660869565217398</v>
      </c>
      <c r="U409" s="6">
        <v>0</v>
      </c>
      <c r="V409" s="6">
        <f>SUM(NonNurse[[#This Row],[Occupational Therapist Hours]],NonNurse[[#This Row],[OT Assistant Hours]],NonNurse[[#This Row],[OT Aide Hours]])/NonNurse[[#This Row],[MDS Census]]</f>
        <v>0.17050000000000001</v>
      </c>
      <c r="W409" s="6">
        <v>4.3403260869565221</v>
      </c>
      <c r="X409" s="6">
        <v>4.7754347826086958</v>
      </c>
      <c r="Y409" s="6">
        <v>0</v>
      </c>
      <c r="Z409" s="6">
        <f>SUM(NonNurse[[#This Row],[Physical Therapist (PT) Hours]],NonNurse[[#This Row],[PT Assistant Hours]],NonNurse[[#This Row],[PT Aide Hours]])/NonNurse[[#This Row],[MDS Census]]</f>
        <v>0.19147260273972602</v>
      </c>
      <c r="AA409" s="6">
        <v>0</v>
      </c>
      <c r="AB409" s="6">
        <v>0</v>
      </c>
      <c r="AC409" s="6">
        <v>0</v>
      </c>
      <c r="AD409" s="6">
        <v>0</v>
      </c>
      <c r="AE409" s="6">
        <v>0</v>
      </c>
      <c r="AF409" s="6">
        <v>0</v>
      </c>
      <c r="AG409" s="6">
        <v>0</v>
      </c>
      <c r="AH409" s="1">
        <v>235714</v>
      </c>
      <c r="AI409">
        <v>5</v>
      </c>
    </row>
    <row r="410" spans="1:35" x14ac:dyDescent="0.25">
      <c r="A410" t="s">
        <v>433</v>
      </c>
      <c r="B410" t="s">
        <v>297</v>
      </c>
      <c r="C410" t="s">
        <v>641</v>
      </c>
      <c r="D410" t="s">
        <v>501</v>
      </c>
      <c r="E410" s="6">
        <v>121.73913043478261</v>
      </c>
      <c r="F410" s="6">
        <v>56.46521739130435</v>
      </c>
      <c r="G410" s="6">
        <v>0</v>
      </c>
      <c r="H410" s="6">
        <v>0</v>
      </c>
      <c r="I410" s="6">
        <v>5.2173913043478262</v>
      </c>
      <c r="J410" s="6">
        <v>0</v>
      </c>
      <c r="K410" s="6">
        <v>0</v>
      </c>
      <c r="L410" s="6">
        <v>7.1373913043478234</v>
      </c>
      <c r="M410" s="6">
        <v>0</v>
      </c>
      <c r="N410" s="6">
        <v>0.57826086956521738</v>
      </c>
      <c r="O410" s="6">
        <f>SUM(NonNurse[[#This Row],[Qualified Social Work Staff Hours]],NonNurse[[#This Row],[Other Social Work Staff Hours]])/NonNurse[[#This Row],[MDS Census]]</f>
        <v>4.7499999999999999E-3</v>
      </c>
      <c r="P410" s="6">
        <v>0</v>
      </c>
      <c r="Q410" s="6">
        <v>0</v>
      </c>
      <c r="R410" s="6">
        <f>SUM(NonNurse[[#This Row],[Qualified Activities Professional Hours]],NonNurse[[#This Row],[Other Activities Professional Hours]])/NonNurse[[#This Row],[MDS Census]]</f>
        <v>0</v>
      </c>
      <c r="S410" s="6">
        <v>13.274999999999997</v>
      </c>
      <c r="T410" s="6">
        <v>23.582282608695653</v>
      </c>
      <c r="U410" s="6">
        <v>0</v>
      </c>
      <c r="V410" s="6">
        <f>SUM(NonNurse[[#This Row],[Occupational Therapist Hours]],NonNurse[[#This Row],[OT Assistant Hours]],NonNurse[[#This Row],[OT Aide Hours]])/NonNurse[[#This Row],[MDS Census]]</f>
        <v>0.30275624999999995</v>
      </c>
      <c r="W410" s="6">
        <v>13.96391304347827</v>
      </c>
      <c r="X410" s="6">
        <v>26.882391304347813</v>
      </c>
      <c r="Y410" s="6">
        <v>0</v>
      </c>
      <c r="Z410" s="6">
        <f>SUM(NonNurse[[#This Row],[Physical Therapist (PT) Hours]],NonNurse[[#This Row],[PT Assistant Hours]],NonNurse[[#This Row],[PT Aide Hours]])/NonNurse[[#This Row],[MDS Census]]</f>
        <v>0.33552321428571424</v>
      </c>
      <c r="AA410" s="6">
        <v>0</v>
      </c>
      <c r="AB410" s="6">
        <v>13.304347826086957</v>
      </c>
      <c r="AC410" s="6">
        <v>0</v>
      </c>
      <c r="AD410" s="6">
        <v>0</v>
      </c>
      <c r="AE410" s="6">
        <v>5.1413043478260869</v>
      </c>
      <c r="AF410" s="6">
        <v>0</v>
      </c>
      <c r="AG410" s="6">
        <v>0</v>
      </c>
      <c r="AH410" s="1">
        <v>235556</v>
      </c>
      <c r="AI410">
        <v>5</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6" customWidth="1"/>
    <col min="2" max="2" width="27.28515625" style="16" customWidth="1"/>
    <col min="3" max="3" width="16.7109375" style="16" customWidth="1"/>
    <col min="4" max="4" width="11.5703125" style="16" customWidth="1"/>
    <col min="5" max="5" width="4.5703125" style="16" customWidth="1"/>
    <col min="6" max="6" width="10" style="16" customWidth="1"/>
    <col min="7" max="7" width="12.5703125" style="16" customWidth="1"/>
    <col min="8" max="10" width="8.5703125" style="16" customWidth="1"/>
    <col min="11" max="11" width="9.140625" style="16" customWidth="1"/>
    <col min="12" max="12" width="4.5703125" style="16" customWidth="1"/>
    <col min="13" max="13" width="7.5703125" style="16" customWidth="1"/>
    <col min="14" max="14" width="10.7109375" style="23" customWidth="1"/>
    <col min="15" max="18" width="8.5703125" style="16" customWidth="1"/>
    <col min="19" max="19" width="5.42578125" style="16" customWidth="1"/>
    <col min="20" max="20" width="40.5703125" style="16" customWidth="1"/>
    <col min="21" max="22" width="12.5703125" style="16" customWidth="1"/>
    <col min="23" max="25" width="8.85546875" style="16"/>
    <col min="26" max="26" width="37.140625" style="16" customWidth="1"/>
    <col min="27" max="27" width="11.5703125" style="16" customWidth="1"/>
    <col min="28" max="32" width="8.85546875" style="16"/>
    <col min="33" max="33" width="22.85546875" style="16" customWidth="1"/>
    <col min="34" max="34" width="16.42578125" style="16" customWidth="1"/>
    <col min="35" max="35" width="13.5703125" style="16" customWidth="1"/>
    <col min="36" max="16384" width="8.85546875" style="16"/>
  </cols>
  <sheetData>
    <row r="2" spans="2:29" ht="85.5" customHeight="1" x14ac:dyDescent="0.25">
      <c r="B2" s="12" t="s">
        <v>870</v>
      </c>
      <c r="C2" s="12" t="s">
        <v>750</v>
      </c>
      <c r="D2" s="12" t="s">
        <v>869</v>
      </c>
      <c r="E2" s="13"/>
      <c r="F2" s="14" t="s">
        <v>783</v>
      </c>
      <c r="G2" s="14" t="s">
        <v>799</v>
      </c>
      <c r="H2" s="14" t="s">
        <v>756</v>
      </c>
      <c r="I2" s="14" t="s">
        <v>800</v>
      </c>
      <c r="J2" s="15" t="s">
        <v>801</v>
      </c>
      <c r="K2" s="14" t="s">
        <v>802</v>
      </c>
      <c r="L2" s="14"/>
      <c r="M2" s="14" t="s">
        <v>750</v>
      </c>
      <c r="N2" s="14" t="s">
        <v>799</v>
      </c>
      <c r="O2" s="14" t="s">
        <v>756</v>
      </c>
      <c r="P2" s="14" t="s">
        <v>800</v>
      </c>
      <c r="Q2" s="15" t="s">
        <v>801</v>
      </c>
      <c r="R2" s="14" t="s">
        <v>802</v>
      </c>
      <c r="T2" s="16" t="s">
        <v>803</v>
      </c>
      <c r="U2" s="16" t="s">
        <v>902</v>
      </c>
      <c r="V2" s="17" t="s">
        <v>804</v>
      </c>
      <c r="W2" s="17" t="s">
        <v>805</v>
      </c>
    </row>
    <row r="3" spans="2:29" ht="15" customHeight="1" x14ac:dyDescent="0.25">
      <c r="B3" s="18" t="s">
        <v>806</v>
      </c>
      <c r="C3" s="50">
        <f>AVERAGE(Nurse[MDS Census])</f>
        <v>72.823420752002164</v>
      </c>
      <c r="D3" s="19">
        <v>77.233814336253971</v>
      </c>
      <c r="E3" s="19"/>
      <c r="F3" s="16">
        <v>1</v>
      </c>
      <c r="G3" s="20">
        <v>69376.123698714116</v>
      </c>
      <c r="H3" s="21">
        <v>3.585165701050407</v>
      </c>
      <c r="I3" s="20">
        <v>5</v>
      </c>
      <c r="J3" s="22">
        <v>0.67575468162975694</v>
      </c>
      <c r="K3" s="20">
        <v>5</v>
      </c>
      <c r="M3" t="s">
        <v>412</v>
      </c>
      <c r="N3" s="20">
        <v>536.8478260869565</v>
      </c>
      <c r="O3" s="21">
        <v>6.2660022271714926</v>
      </c>
      <c r="P3" s="23">
        <v>1</v>
      </c>
      <c r="Q3" s="22">
        <v>1.8396440575015187</v>
      </c>
      <c r="R3" s="23">
        <v>1</v>
      </c>
      <c r="T3" s="24" t="s">
        <v>807</v>
      </c>
      <c r="U3" s="20">
        <f>SUM(Nurse[Total Nurse Staff Hours])</f>
        <v>113636.65858542561</v>
      </c>
      <c r="V3" s="25" t="s">
        <v>808</v>
      </c>
      <c r="W3" s="21">
        <f>Category[[#This Row],[State Total]]/D9</f>
        <v>0.10059020885601526</v>
      </c>
    </row>
    <row r="4" spans="2:29" ht="15" customHeight="1" x14ac:dyDescent="0.25">
      <c r="B4" s="26" t="s">
        <v>756</v>
      </c>
      <c r="C4" s="27">
        <f>SUM(Nurse[Total Nurse Staff Hours])/SUM(Nurse[MDS Census])</f>
        <v>3.8152594065353851</v>
      </c>
      <c r="D4" s="27">
        <v>3.6146323434825098</v>
      </c>
      <c r="E4" s="19"/>
      <c r="F4" s="16">
        <v>2</v>
      </c>
      <c r="G4" s="20">
        <v>128365.44534598908</v>
      </c>
      <c r="H4" s="21">
        <v>3.4549500632802785</v>
      </c>
      <c r="I4" s="20">
        <v>9</v>
      </c>
      <c r="J4" s="22">
        <v>0.64433762203163525</v>
      </c>
      <c r="K4" s="20">
        <v>6</v>
      </c>
      <c r="M4" t="s">
        <v>411</v>
      </c>
      <c r="N4" s="20">
        <v>19423.242804654012</v>
      </c>
      <c r="O4" s="21">
        <v>3.6919809269804467</v>
      </c>
      <c r="P4" s="23">
        <v>25</v>
      </c>
      <c r="Q4" s="22">
        <v>0.53868769221148449</v>
      </c>
      <c r="R4" s="23">
        <v>40</v>
      </c>
      <c r="T4" s="20" t="s">
        <v>809</v>
      </c>
      <c r="U4" s="20">
        <f>SUM(Nurse[Total Direct Care Staff Hours])</f>
        <v>104923.37564298835</v>
      </c>
      <c r="V4" s="25">
        <f>Category[[#This Row],[State Total]]/U3</f>
        <v>0.92332330912487093</v>
      </c>
      <c r="W4" s="21">
        <f>Category[[#This Row],[State Total]]/D9</f>
        <v>9.2877284506497917E-2</v>
      </c>
    </row>
    <row r="5" spans="2:29" ht="15" customHeight="1" x14ac:dyDescent="0.25">
      <c r="B5" s="28" t="s">
        <v>810</v>
      </c>
      <c r="C5" s="29">
        <f>SUM(Nurse[Total Direct Care Staff Hours])/SUM(Nurse[MDS Census])</f>
        <v>3.522717940412043</v>
      </c>
      <c r="D5" s="29">
        <v>3.347724410414429</v>
      </c>
      <c r="E5" s="30"/>
      <c r="F5" s="16">
        <v>3</v>
      </c>
      <c r="G5" s="20">
        <v>124443.71892222908</v>
      </c>
      <c r="H5" s="21">
        <v>3.5696801497282227</v>
      </c>
      <c r="I5" s="20">
        <v>6</v>
      </c>
      <c r="J5" s="22">
        <v>0.67837118001727315</v>
      </c>
      <c r="K5" s="20">
        <v>4</v>
      </c>
      <c r="M5" t="s">
        <v>414</v>
      </c>
      <c r="N5" s="20">
        <v>14765.612676056329</v>
      </c>
      <c r="O5" s="21">
        <v>3.8700512739470958</v>
      </c>
      <c r="P5" s="23">
        <v>18</v>
      </c>
      <c r="Q5" s="22">
        <v>0.36267289415247567</v>
      </c>
      <c r="R5" s="23">
        <v>48</v>
      </c>
      <c r="T5" s="24" t="s">
        <v>811</v>
      </c>
      <c r="U5" s="20">
        <f>SUM(Nurse[Total RN Hours (w/ Admin, DON)])</f>
        <v>21647.73342161666</v>
      </c>
      <c r="V5" s="25">
        <f>Category[[#This Row],[State Total]]/U3</f>
        <v>0.19049955965876203</v>
      </c>
      <c r="W5" s="21">
        <f>Category[[#This Row],[State Total]]/D9</f>
        <v>1.9162390493053814E-2</v>
      </c>
      <c r="X5" s="31"/>
      <c r="Y5" s="31"/>
      <c r="AB5" s="31"/>
      <c r="AC5" s="31"/>
    </row>
    <row r="6" spans="2:29" ht="15" customHeight="1" x14ac:dyDescent="0.25">
      <c r="B6" s="32" t="s">
        <v>758</v>
      </c>
      <c r="C6" s="29">
        <f>SUM(Nurse[Total RN Hours (w/ Admin, DON)])/SUM(Nurse[MDS Census])</f>
        <v>0.72680523692894061</v>
      </c>
      <c r="D6" s="29">
        <v>0.60780873997534479</v>
      </c>
      <c r="E6"/>
      <c r="F6" s="16">
        <v>4</v>
      </c>
      <c r="G6" s="20">
        <v>216891.50627679119</v>
      </c>
      <c r="H6" s="21">
        <v>3.71816551616583</v>
      </c>
      <c r="I6" s="20">
        <v>4</v>
      </c>
      <c r="J6" s="22">
        <v>0.5592343612490972</v>
      </c>
      <c r="K6" s="20">
        <v>9</v>
      </c>
      <c r="M6" t="s">
        <v>413</v>
      </c>
      <c r="N6" s="20">
        <v>10619.366350275568</v>
      </c>
      <c r="O6" s="21">
        <v>3.9203935832782837</v>
      </c>
      <c r="P6" s="23">
        <v>14</v>
      </c>
      <c r="Q6" s="22">
        <v>0.6428263273804441</v>
      </c>
      <c r="R6" s="23">
        <v>30</v>
      </c>
      <c r="T6" s="33" t="s">
        <v>812</v>
      </c>
      <c r="U6" s="20">
        <f>SUM(Nurse[RN Hours (excl. Admin, DON)])</f>
        <v>14508.73001530924</v>
      </c>
      <c r="V6" s="25">
        <f>Category[[#This Row],[State Total]]/U3</f>
        <v>0.12767649274377774</v>
      </c>
      <c r="W6" s="21">
        <f>Category[[#This Row],[State Total]]/D9</f>
        <v>1.284300507110012E-2</v>
      </c>
      <c r="X6" s="31"/>
      <c r="Y6" s="31"/>
      <c r="AB6" s="31"/>
      <c r="AC6" s="31"/>
    </row>
    <row r="7" spans="2:29" ht="15" customHeight="1" thickBot="1" x14ac:dyDescent="0.3">
      <c r="B7" s="34" t="s">
        <v>813</v>
      </c>
      <c r="C7" s="29">
        <f>SUM(Nurse[RN Hours (excl. Admin, DON)])/SUM(Nurse[MDS Census])</f>
        <v>0.48711893993414485</v>
      </c>
      <c r="D7" s="29">
        <v>0.41441568490090208</v>
      </c>
      <c r="E7"/>
      <c r="F7" s="16">
        <v>5</v>
      </c>
      <c r="G7" s="20">
        <v>218161.62905695051</v>
      </c>
      <c r="H7" s="21">
        <v>3.471756650011959</v>
      </c>
      <c r="I7" s="20">
        <v>8</v>
      </c>
      <c r="J7" s="22">
        <v>0.68815139377795254</v>
      </c>
      <c r="K7" s="20">
        <v>3</v>
      </c>
      <c r="M7" t="s">
        <v>415</v>
      </c>
      <c r="N7" s="20">
        <v>90304.505664421289</v>
      </c>
      <c r="O7" s="21">
        <v>4.0950436576657667</v>
      </c>
      <c r="P7" s="23">
        <v>8</v>
      </c>
      <c r="Q7" s="22">
        <v>0.53846761894166961</v>
      </c>
      <c r="R7" s="23">
        <v>41</v>
      </c>
      <c r="T7" s="33" t="s">
        <v>814</v>
      </c>
      <c r="U7" s="20">
        <f>SUM(Nurse[RN Admin Hours])</f>
        <v>5141.2352066748299</v>
      </c>
      <c r="V7" s="25">
        <f>Category[[#This Row],[State Total]]/U3</f>
        <v>4.5242752388833574E-2</v>
      </c>
      <c r="W7" s="21">
        <f>Category[[#This Row],[State Total]]/D9</f>
        <v>4.550977912013753E-3</v>
      </c>
      <c r="X7" s="31"/>
      <c r="Y7" s="31"/>
      <c r="Z7" s="31"/>
      <c r="AA7" s="31"/>
      <c r="AB7" s="31"/>
      <c r="AC7" s="31"/>
    </row>
    <row r="8" spans="2:29" ht="15" customHeight="1" thickTop="1" x14ac:dyDescent="0.25">
      <c r="B8" s="35" t="s">
        <v>815</v>
      </c>
      <c r="C8" s="36">
        <f>COUNTA(Nurse[Provider])</f>
        <v>409</v>
      </c>
      <c r="D8" s="36">
        <v>14627</v>
      </c>
      <c r="F8" s="16">
        <v>6</v>
      </c>
      <c r="G8" s="20">
        <v>133738.05679730567</v>
      </c>
      <c r="H8" s="21">
        <v>3.4421626203964988</v>
      </c>
      <c r="I8" s="20">
        <v>10</v>
      </c>
      <c r="J8" s="22">
        <v>0.34690920997212554</v>
      </c>
      <c r="K8" s="20">
        <v>10</v>
      </c>
      <c r="M8" t="s">
        <v>416</v>
      </c>
      <c r="N8" s="20">
        <v>13996.251684017152</v>
      </c>
      <c r="O8" s="21">
        <v>3.5742923169789274</v>
      </c>
      <c r="P8" s="23">
        <v>34</v>
      </c>
      <c r="Q8" s="22">
        <v>0.85380187117283868</v>
      </c>
      <c r="R8" s="23">
        <v>11</v>
      </c>
      <c r="T8" s="33" t="s">
        <v>816</v>
      </c>
      <c r="U8" s="20">
        <f>SUM(Nurse[RN DON Hours])</f>
        <v>1997.7681996325773</v>
      </c>
      <c r="V8" s="25">
        <f>Category[[#This Row],[State Total]]/U3</f>
        <v>1.7580314526150626E-2</v>
      </c>
      <c r="W8" s="21">
        <f>Category[[#This Row],[State Total]]/D9</f>
        <v>1.7684075099399306E-3</v>
      </c>
      <c r="X8" s="31"/>
      <c r="Y8" s="31"/>
      <c r="Z8" s="31"/>
      <c r="AA8" s="31"/>
      <c r="AB8" s="31"/>
      <c r="AC8" s="31"/>
    </row>
    <row r="9" spans="2:29" ht="15" customHeight="1" x14ac:dyDescent="0.25">
      <c r="B9" s="35" t="s">
        <v>817</v>
      </c>
      <c r="C9" s="36">
        <f>SUM(Nurse[MDS Census])</f>
        <v>29784.779087568884</v>
      </c>
      <c r="D9" s="36">
        <v>1129699.0022963868</v>
      </c>
      <c r="F9" s="16">
        <v>7</v>
      </c>
      <c r="G9" s="20">
        <v>73847.771586037998</v>
      </c>
      <c r="H9" s="21">
        <v>3.4771723639610803</v>
      </c>
      <c r="I9" s="20">
        <v>7</v>
      </c>
      <c r="J9" s="22">
        <v>0.57887406787921447</v>
      </c>
      <c r="K9" s="20">
        <v>8</v>
      </c>
      <c r="M9" t="s">
        <v>417</v>
      </c>
      <c r="N9" s="20">
        <v>18800.971524800971</v>
      </c>
      <c r="O9" s="21">
        <v>3.379841237553149</v>
      </c>
      <c r="P9" s="23">
        <v>47</v>
      </c>
      <c r="Q9" s="22">
        <v>0.62562655856161031</v>
      </c>
      <c r="R9" s="23">
        <v>35</v>
      </c>
      <c r="T9" s="24" t="s">
        <v>818</v>
      </c>
      <c r="U9" s="20">
        <f>SUM(Nurse[Total LPN Hours (w/ Admin)])</f>
        <v>27093.839911206363</v>
      </c>
      <c r="V9" s="25">
        <f>Category[[#This Row],[State Total]]/U3</f>
        <v>0.23842517237374369</v>
      </c>
      <c r="W9" s="21">
        <f>Category[[#This Row],[State Total]]/D9</f>
        <v>2.3983237885606318E-2</v>
      </c>
      <c r="X9" s="31"/>
      <c r="Y9" s="31"/>
      <c r="Z9" s="31"/>
      <c r="AA9" s="31"/>
      <c r="AB9" s="31"/>
      <c r="AC9" s="31"/>
    </row>
    <row r="10" spans="2:29" ht="15" customHeight="1" x14ac:dyDescent="0.25">
      <c r="F10" s="16">
        <v>8</v>
      </c>
      <c r="G10" s="20">
        <v>33298.427587262697</v>
      </c>
      <c r="H10" s="21">
        <v>3.7381932825195308</v>
      </c>
      <c r="I10" s="20">
        <v>3</v>
      </c>
      <c r="J10" s="22">
        <v>0.87940662888310206</v>
      </c>
      <c r="K10" s="20">
        <v>1</v>
      </c>
      <c r="M10" t="s">
        <v>419</v>
      </c>
      <c r="N10" s="20">
        <v>2001.0333741579916</v>
      </c>
      <c r="O10" s="21">
        <v>3.9151059449534258</v>
      </c>
      <c r="P10" s="23">
        <v>15</v>
      </c>
      <c r="Q10" s="22">
        <v>1.0911259376852895</v>
      </c>
      <c r="R10" s="23">
        <v>3</v>
      </c>
      <c r="T10" s="33" t="s">
        <v>819</v>
      </c>
      <c r="U10" s="20">
        <f>SUM(Nurse[LPN Hours (excl. Admin)])</f>
        <v>25519.560375076533</v>
      </c>
      <c r="V10" s="25">
        <f>Category[[#This Row],[State Total]]/U3</f>
        <v>0.22457154841359905</v>
      </c>
      <c r="W10" s="21">
        <f>Category[[#This Row],[State Total]]/D9</f>
        <v>2.2589698958042671E-2</v>
      </c>
      <c r="X10" s="31"/>
      <c r="Y10" s="31"/>
      <c r="Z10" s="31"/>
      <c r="AA10" s="31"/>
      <c r="AB10" s="31"/>
      <c r="AC10" s="31"/>
    </row>
    <row r="11" spans="2:29" ht="15" customHeight="1" x14ac:dyDescent="0.25">
      <c r="F11" s="16">
        <v>9</v>
      </c>
      <c r="G11" s="20">
        <v>109332.77602571936</v>
      </c>
      <c r="H11" s="21">
        <v>4.0754949217501784</v>
      </c>
      <c r="I11" s="20">
        <v>2</v>
      </c>
      <c r="J11" s="22">
        <v>0.58405330055976667</v>
      </c>
      <c r="K11" s="20">
        <v>7</v>
      </c>
      <c r="M11" t="s">
        <v>418</v>
      </c>
      <c r="N11" s="20">
        <v>3447.8586956521731</v>
      </c>
      <c r="O11" s="21">
        <v>3.9688255155216066</v>
      </c>
      <c r="P11" s="23">
        <v>11</v>
      </c>
      <c r="Q11" s="22">
        <v>0.94962364794784426</v>
      </c>
      <c r="R11" s="23">
        <v>8</v>
      </c>
      <c r="T11" s="33" t="s">
        <v>820</v>
      </c>
      <c r="U11" s="20">
        <f>SUM(Nurse[LPN Admin Hours])</f>
        <v>1574.2795361298224</v>
      </c>
      <c r="V11" s="25">
        <f>Category[[#This Row],[State Total]]/U3</f>
        <v>1.3853623960144588E-2</v>
      </c>
      <c r="W11" s="21">
        <f>Category[[#This Row],[State Total]]/D9</f>
        <v>1.3935389275636413E-3</v>
      </c>
      <c r="X11" s="31"/>
      <c r="Y11" s="31"/>
      <c r="Z11" s="31"/>
      <c r="AA11" s="31"/>
      <c r="AB11" s="31"/>
      <c r="AC11" s="31"/>
    </row>
    <row r="12" spans="2:29" ht="15" customHeight="1" x14ac:dyDescent="0.25">
      <c r="F12" s="16">
        <v>10</v>
      </c>
      <c r="G12" s="20">
        <v>22243.546999387629</v>
      </c>
      <c r="H12" s="21">
        <v>4.3144138862761752</v>
      </c>
      <c r="I12" s="20">
        <v>1</v>
      </c>
      <c r="J12" s="22">
        <v>0.85085378711532988</v>
      </c>
      <c r="K12" s="20">
        <v>2</v>
      </c>
      <c r="M12" t="s">
        <v>420</v>
      </c>
      <c r="N12" s="20">
        <v>66629.00734843839</v>
      </c>
      <c r="O12" s="21">
        <v>4.0461510158814251</v>
      </c>
      <c r="P12" s="23">
        <v>10</v>
      </c>
      <c r="Q12" s="22">
        <v>0.65170667436305396</v>
      </c>
      <c r="R12" s="23">
        <v>29</v>
      </c>
      <c r="T12" s="24" t="s">
        <v>821</v>
      </c>
      <c r="U12" s="20">
        <f>SUM(Nurse[Total CNA, NA TR, Med Aide/Tech Hours])</f>
        <v>64895.085252602606</v>
      </c>
      <c r="V12" s="25">
        <f>Category[[#This Row],[State Total]]/U3</f>
        <v>0.57107526796749442</v>
      </c>
      <c r="W12" s="21">
        <f>Category[[#This Row],[State Total]]/D9</f>
        <v>5.744458047735515E-2</v>
      </c>
      <c r="X12" s="31"/>
      <c r="Y12" s="31"/>
      <c r="Z12" s="31"/>
      <c r="AA12" s="31"/>
      <c r="AB12" s="31"/>
      <c r="AC12" s="31"/>
    </row>
    <row r="13" spans="2:29" ht="15" customHeight="1" x14ac:dyDescent="0.25">
      <c r="I13" s="20"/>
      <c r="J13" s="20"/>
      <c r="K13" s="20"/>
      <c r="M13" t="s">
        <v>421</v>
      </c>
      <c r="N13" s="20">
        <v>27047.194427434184</v>
      </c>
      <c r="O13" s="21">
        <v>3.3334159425604026</v>
      </c>
      <c r="P13" s="23">
        <v>48</v>
      </c>
      <c r="Q13" s="22">
        <v>0.4036688437032282</v>
      </c>
      <c r="R13" s="23">
        <v>46</v>
      </c>
      <c r="T13" s="33" t="s">
        <v>822</v>
      </c>
      <c r="U13" s="20">
        <f>SUM(Nurse[CNA Hours])</f>
        <v>61305.570382731181</v>
      </c>
      <c r="V13" s="25">
        <f>Category[[#This Row],[State Total]]/U3</f>
        <v>0.53948761910000298</v>
      </c>
      <c r="W13" s="21">
        <f>Category[[#This Row],[State Total]]/D9</f>
        <v>5.4267172280503713E-2</v>
      </c>
      <c r="X13" s="31"/>
      <c r="Y13" s="31"/>
      <c r="Z13" s="31"/>
      <c r="AA13" s="31"/>
      <c r="AB13" s="31"/>
      <c r="AC13" s="31"/>
    </row>
    <row r="14" spans="2:29" ht="15" customHeight="1" x14ac:dyDescent="0.25">
      <c r="G14" s="21"/>
      <c r="I14" s="20"/>
      <c r="J14" s="20"/>
      <c r="K14" s="20"/>
      <c r="M14" t="s">
        <v>422</v>
      </c>
      <c r="N14" s="20">
        <v>3263.663043478261</v>
      </c>
      <c r="O14" s="21">
        <v>4.4084708100060954</v>
      </c>
      <c r="P14" s="23">
        <v>4</v>
      </c>
      <c r="Q14" s="22">
        <v>1.4454388074216427</v>
      </c>
      <c r="R14" s="23">
        <v>2</v>
      </c>
      <c r="T14" s="33" t="s">
        <v>823</v>
      </c>
      <c r="U14" s="20">
        <f>SUM(Nurse[NA TR Hours])</f>
        <v>3512.6544350887948</v>
      </c>
      <c r="V14" s="25">
        <f>Category[[#This Row],[State Total]]/U3</f>
        <v>3.0911278796957761E-2</v>
      </c>
      <c r="W14" s="21">
        <f>Category[[#This Row],[State Total]]/D9</f>
        <v>3.1093719901924975E-3</v>
      </c>
    </row>
    <row r="15" spans="2:29" ht="15" customHeight="1" x14ac:dyDescent="0.25">
      <c r="I15" s="20"/>
      <c r="J15" s="20"/>
      <c r="K15" s="20"/>
      <c r="M15" t="s">
        <v>426</v>
      </c>
      <c r="N15" s="20">
        <v>19016.558481322707</v>
      </c>
      <c r="O15" s="21">
        <v>3.6135143049020404</v>
      </c>
      <c r="P15" s="23">
        <v>31</v>
      </c>
      <c r="Q15" s="22">
        <v>0.70210559181671839</v>
      </c>
      <c r="R15" s="23">
        <v>21</v>
      </c>
      <c r="T15" s="37" t="s">
        <v>824</v>
      </c>
      <c r="U15" s="38">
        <f>SUM(Nurse[Med Aide/Tech Hours])</f>
        <v>76.860434782608678</v>
      </c>
      <c r="V15" s="25">
        <f>Category[[#This Row],[State Total]]/U3</f>
        <v>6.7637007053343925E-4</v>
      </c>
      <c r="W15" s="21">
        <f>Category[[#This Row],[State Total]]/D9</f>
        <v>6.8036206658916431E-5</v>
      </c>
    </row>
    <row r="16" spans="2:29" ht="15" customHeight="1" x14ac:dyDescent="0.25">
      <c r="I16" s="20"/>
      <c r="J16" s="20"/>
      <c r="K16" s="20"/>
      <c r="M16" t="s">
        <v>423</v>
      </c>
      <c r="N16" s="20">
        <v>3575.7164727495401</v>
      </c>
      <c r="O16" s="21">
        <v>4.1596000463252762</v>
      </c>
      <c r="P16" s="23">
        <v>7</v>
      </c>
      <c r="Q16" s="22">
        <v>0.89615304423849729</v>
      </c>
      <c r="R16" s="23">
        <v>9</v>
      </c>
    </row>
    <row r="17" spans="9:23" ht="15" customHeight="1" x14ac:dyDescent="0.25">
      <c r="I17" s="20"/>
      <c r="J17" s="20"/>
      <c r="K17" s="20"/>
      <c r="M17" t="s">
        <v>424</v>
      </c>
      <c r="N17" s="20">
        <v>55939.917483159865</v>
      </c>
      <c r="O17" s="21">
        <v>2.9656991045590826</v>
      </c>
      <c r="P17" s="23">
        <v>51</v>
      </c>
      <c r="Q17" s="22">
        <v>0.65815085334220447</v>
      </c>
      <c r="R17" s="23">
        <v>28</v>
      </c>
    </row>
    <row r="18" spans="9:23" ht="15" customHeight="1" x14ac:dyDescent="0.25">
      <c r="I18" s="20"/>
      <c r="J18" s="20"/>
      <c r="K18" s="20"/>
      <c r="M18" t="s">
        <v>425</v>
      </c>
      <c r="N18" s="20">
        <v>34295.675137783197</v>
      </c>
      <c r="O18" s="21">
        <v>3.4285543140358197</v>
      </c>
      <c r="P18" s="23">
        <v>43</v>
      </c>
      <c r="Q18" s="22">
        <v>0.57097472562080043</v>
      </c>
      <c r="R18" s="23">
        <v>37</v>
      </c>
      <c r="T18" s="16" t="s">
        <v>825</v>
      </c>
      <c r="U18" s="16" t="s">
        <v>902</v>
      </c>
    </row>
    <row r="19" spans="9:23" ht="15" customHeight="1" x14ac:dyDescent="0.25">
      <c r="M19" t="s">
        <v>427</v>
      </c>
      <c r="N19" s="20">
        <v>14478.901255358249</v>
      </c>
      <c r="O19" s="21">
        <v>3.8209594408139687</v>
      </c>
      <c r="P19" s="23">
        <v>20</v>
      </c>
      <c r="Q19" s="22">
        <v>0.68653707149505028</v>
      </c>
      <c r="R19" s="23">
        <v>26</v>
      </c>
      <c r="T19" s="16" t="s">
        <v>826</v>
      </c>
      <c r="U19" s="20">
        <f>SUM(Nurse[RN Hours Contract (excl. Admin, DON)])</f>
        <v>499.92834507042255</v>
      </c>
    </row>
    <row r="20" spans="9:23" ht="15" customHeight="1" x14ac:dyDescent="0.25">
      <c r="M20" t="s">
        <v>428</v>
      </c>
      <c r="N20" s="20">
        <v>20179.736834047766</v>
      </c>
      <c r="O20" s="21">
        <v>3.6234626550899827</v>
      </c>
      <c r="P20" s="23">
        <v>30</v>
      </c>
      <c r="Q20" s="22">
        <v>0.63141179459022878</v>
      </c>
      <c r="R20" s="23">
        <v>33</v>
      </c>
      <c r="T20" s="16" t="s">
        <v>827</v>
      </c>
      <c r="U20" s="20">
        <f>SUM(Nurse[RN Admin Hours Contract])</f>
        <v>60.596795774647887</v>
      </c>
      <c r="W20" s="20"/>
    </row>
    <row r="21" spans="9:23" ht="15" customHeight="1" x14ac:dyDescent="0.25">
      <c r="M21" t="s">
        <v>429</v>
      </c>
      <c r="N21" s="20">
        <v>21713.855174525426</v>
      </c>
      <c r="O21" s="21">
        <v>3.4276349481314496</v>
      </c>
      <c r="P21" s="23">
        <v>44</v>
      </c>
      <c r="Q21" s="22">
        <v>0.22995066355388311</v>
      </c>
      <c r="R21" s="23">
        <v>51</v>
      </c>
      <c r="T21" s="16" t="s">
        <v>828</v>
      </c>
      <c r="U21" s="20">
        <f>SUM(Nurse[RN DON Hours Contract])</f>
        <v>15.860326086956523</v>
      </c>
    </row>
    <row r="22" spans="9:23" ht="15" customHeight="1" x14ac:dyDescent="0.25">
      <c r="M22" t="s">
        <v>432</v>
      </c>
      <c r="N22" s="20">
        <v>31609.482088181256</v>
      </c>
      <c r="O22" s="21">
        <v>3.5766830777603746</v>
      </c>
      <c r="P22" s="23">
        <v>33</v>
      </c>
      <c r="Q22" s="22">
        <v>0.63151705366882682</v>
      </c>
      <c r="R22" s="23">
        <v>32</v>
      </c>
      <c r="T22" s="16" t="s">
        <v>829</v>
      </c>
      <c r="U22" s="20">
        <f>SUM(Nurse[LPN Hours Contract (excl. Admin)])</f>
        <v>2508.1220254133477</v>
      </c>
    </row>
    <row r="23" spans="9:23" ht="15" customHeight="1" x14ac:dyDescent="0.25">
      <c r="M23" t="s">
        <v>431</v>
      </c>
      <c r="N23" s="20">
        <v>21067.939375382732</v>
      </c>
      <c r="O23" s="21">
        <v>3.702235346411582</v>
      </c>
      <c r="P23" s="23">
        <v>24</v>
      </c>
      <c r="Q23" s="22">
        <v>0.76651287635763865</v>
      </c>
      <c r="R23" s="23">
        <v>16</v>
      </c>
      <c r="T23" s="16" t="s">
        <v>830</v>
      </c>
      <c r="U23" s="20">
        <f>SUM(Nurse[LPN Admin Hours Contract])</f>
        <v>2.5331521739130438</v>
      </c>
    </row>
    <row r="24" spans="9:23" ht="15" customHeight="1" x14ac:dyDescent="0.25">
      <c r="M24" t="s">
        <v>430</v>
      </c>
      <c r="N24" s="20">
        <v>4706.4853031230869</v>
      </c>
      <c r="O24" s="21">
        <v>4.2908077351670615</v>
      </c>
      <c r="P24" s="23">
        <v>5</v>
      </c>
      <c r="Q24" s="22">
        <v>1.0535412211824036</v>
      </c>
      <c r="R24" s="23">
        <v>6</v>
      </c>
      <c r="T24" s="16" t="s">
        <v>831</v>
      </c>
      <c r="U24" s="20">
        <f>SUM(Nurse[CNA Hours Contract])</f>
        <v>4035.3374387630129</v>
      </c>
    </row>
    <row r="25" spans="9:23" ht="15" customHeight="1" x14ac:dyDescent="0.25">
      <c r="M25" t="s">
        <v>433</v>
      </c>
      <c r="N25" s="20">
        <v>29784.779087568884</v>
      </c>
      <c r="O25" s="21">
        <v>3.8152594065353851</v>
      </c>
      <c r="P25" s="23">
        <v>21</v>
      </c>
      <c r="Q25" s="22">
        <v>0.72680523692894061</v>
      </c>
      <c r="R25" s="23">
        <v>19</v>
      </c>
      <c r="T25" s="16" t="s">
        <v>832</v>
      </c>
      <c r="U25" s="20">
        <f>SUM(Nurse[NA TR Hours Contract])</f>
        <v>7.142391304347826</v>
      </c>
    </row>
    <row r="26" spans="9:23" ht="15" customHeight="1" x14ac:dyDescent="0.25">
      <c r="M26" t="s">
        <v>434</v>
      </c>
      <c r="N26" s="20">
        <v>18654.419320269433</v>
      </c>
      <c r="O26" s="21">
        <v>4.1827830651924156</v>
      </c>
      <c r="P26" s="23">
        <v>6</v>
      </c>
      <c r="Q26" s="22">
        <v>1.0685266044542867</v>
      </c>
      <c r="R26" s="23">
        <v>5</v>
      </c>
      <c r="T26" s="16" t="s">
        <v>833</v>
      </c>
      <c r="U26" s="20">
        <f>SUM(Nurse[Med Aide/Tech Hours Contract])</f>
        <v>5.7453260869565224</v>
      </c>
    </row>
    <row r="27" spans="9:23" ht="15" customHeight="1" x14ac:dyDescent="0.25">
      <c r="M27" t="s">
        <v>436</v>
      </c>
      <c r="N27" s="20">
        <v>30915.301745254106</v>
      </c>
      <c r="O27" s="21">
        <v>3.0868578483482887</v>
      </c>
      <c r="P27" s="23">
        <v>50</v>
      </c>
      <c r="Q27" s="22">
        <v>0.40359827435993229</v>
      </c>
      <c r="R27" s="23">
        <v>47</v>
      </c>
      <c r="T27" s="16" t="s">
        <v>751</v>
      </c>
      <c r="U27" s="20">
        <f>SUM(Nurse[Total Contract Hours])</f>
        <v>7135.2658006736083</v>
      </c>
    </row>
    <row r="28" spans="9:23" ht="15" customHeight="1" x14ac:dyDescent="0.25">
      <c r="M28" t="s">
        <v>435</v>
      </c>
      <c r="N28" s="20">
        <v>13613.024341702383</v>
      </c>
      <c r="O28" s="21">
        <v>3.8706506835477068</v>
      </c>
      <c r="P28" s="23">
        <v>17</v>
      </c>
      <c r="Q28" s="22">
        <v>0.54461092917222786</v>
      </c>
      <c r="R28" s="23">
        <v>39</v>
      </c>
      <c r="T28" s="16" t="s">
        <v>834</v>
      </c>
      <c r="U28" s="20">
        <f>SUM(Nurse[Total Nurse Staff Hours])</f>
        <v>113636.65858542561</v>
      </c>
    </row>
    <row r="29" spans="9:23" ht="15" customHeight="1" x14ac:dyDescent="0.25">
      <c r="M29" t="s">
        <v>437</v>
      </c>
      <c r="N29" s="20">
        <v>3142.4673913043484</v>
      </c>
      <c r="O29" s="21">
        <v>3.5161153137073806</v>
      </c>
      <c r="P29" s="23">
        <v>39</v>
      </c>
      <c r="Q29" s="22">
        <v>0.79674798603977071</v>
      </c>
      <c r="R29" s="23">
        <v>15</v>
      </c>
      <c r="T29" s="16" t="s">
        <v>835</v>
      </c>
      <c r="U29" s="39">
        <f>U27/U28</f>
        <v>6.2790176070776665E-2</v>
      </c>
    </row>
    <row r="30" spans="9:23" ht="15" customHeight="1" x14ac:dyDescent="0.25">
      <c r="M30" t="s">
        <v>444</v>
      </c>
      <c r="N30" s="20">
        <v>31397.817207593369</v>
      </c>
      <c r="O30" s="21">
        <v>3.4417155121175713</v>
      </c>
      <c r="P30" s="23">
        <v>42</v>
      </c>
      <c r="Q30" s="22">
        <v>0.50629516352831194</v>
      </c>
      <c r="R30" s="23">
        <v>45</v>
      </c>
    </row>
    <row r="31" spans="9:23" ht="15" customHeight="1" x14ac:dyDescent="0.25">
      <c r="M31" t="s">
        <v>445</v>
      </c>
      <c r="N31" s="20">
        <v>4392.4673913043471</v>
      </c>
      <c r="O31" s="21">
        <v>4.4756414019059303</v>
      </c>
      <c r="P31" s="23">
        <v>3</v>
      </c>
      <c r="Q31" s="22">
        <v>0.83480991420589112</v>
      </c>
      <c r="R31" s="23">
        <v>13</v>
      </c>
      <c r="U31" s="20"/>
    </row>
    <row r="32" spans="9:23" ht="15" customHeight="1" x14ac:dyDescent="0.25">
      <c r="M32" t="s">
        <v>438</v>
      </c>
      <c r="N32" s="20">
        <v>9437.0101041028774</v>
      </c>
      <c r="O32" s="21">
        <v>3.9536238400260872</v>
      </c>
      <c r="P32" s="23">
        <v>12</v>
      </c>
      <c r="Q32" s="22">
        <v>0.73956294588721605</v>
      </c>
      <c r="R32" s="23">
        <v>18</v>
      </c>
    </row>
    <row r="33" spans="13:23" ht="15" customHeight="1" x14ac:dyDescent="0.25">
      <c r="M33" t="s">
        <v>440</v>
      </c>
      <c r="N33" s="20">
        <v>5478.8913043478278</v>
      </c>
      <c r="O33" s="21">
        <v>3.6689014954628241</v>
      </c>
      <c r="P33" s="23">
        <v>26</v>
      </c>
      <c r="Q33" s="22">
        <v>0.69069482083411027</v>
      </c>
      <c r="R33" s="23">
        <v>25</v>
      </c>
      <c r="T33" s="16" t="s">
        <v>803</v>
      </c>
      <c r="U33" s="17" t="s">
        <v>805</v>
      </c>
    </row>
    <row r="34" spans="13:23" ht="15" customHeight="1" x14ac:dyDescent="0.25">
      <c r="M34" t="s">
        <v>441</v>
      </c>
      <c r="N34" s="20">
        <v>37141.731475811372</v>
      </c>
      <c r="O34" s="21">
        <v>3.6107114278034693</v>
      </c>
      <c r="P34" s="23">
        <v>32</v>
      </c>
      <c r="Q34" s="22">
        <v>0.6783616567987637</v>
      </c>
      <c r="R34" s="23">
        <v>27</v>
      </c>
      <c r="T34" s="24" t="s">
        <v>836</v>
      </c>
      <c r="U34" s="21">
        <v>3.7466213862576487</v>
      </c>
    </row>
    <row r="35" spans="13:23" ht="15" customHeight="1" x14ac:dyDescent="0.25">
      <c r="M35" t="s">
        <v>442</v>
      </c>
      <c r="N35" s="20">
        <v>4791.5774647887329</v>
      </c>
      <c r="O35" s="21">
        <v>3.478749758455526</v>
      </c>
      <c r="P35" s="23">
        <v>41</v>
      </c>
      <c r="Q35" s="22">
        <v>0.63604079500848976</v>
      </c>
      <c r="R35" s="23">
        <v>31</v>
      </c>
      <c r="T35" s="20" t="s">
        <v>837</v>
      </c>
      <c r="U35" s="29">
        <f>SUM(Nurse[Total RN Hours (w/ Admin, DON)])/SUM(Nurse[MDS Census])</f>
        <v>0.72680523692894061</v>
      </c>
    </row>
    <row r="36" spans="13:23" ht="15" customHeight="1" x14ac:dyDescent="0.25">
      <c r="M36" t="s">
        <v>439</v>
      </c>
      <c r="N36" s="20">
        <v>5145.2409675443978</v>
      </c>
      <c r="O36" s="21">
        <v>3.8413014005831938</v>
      </c>
      <c r="P36" s="23">
        <v>19</v>
      </c>
      <c r="Q36" s="22">
        <v>0.71644517490315163</v>
      </c>
      <c r="R36" s="23">
        <v>20</v>
      </c>
      <c r="T36" s="20" t="s">
        <v>838</v>
      </c>
      <c r="U36" s="29">
        <f>SUM(Nurse[RN Hours (excl. Admin, DON)])/SUM(Nurse[MDS Census])</f>
        <v>0.48711893993414485</v>
      </c>
    </row>
    <row r="37" spans="13:23" ht="15" customHeight="1" x14ac:dyDescent="0.25">
      <c r="M37" t="s">
        <v>443</v>
      </c>
      <c r="N37" s="20">
        <v>91093.670391916734</v>
      </c>
      <c r="O37" s="21">
        <v>3.3920817889897901</v>
      </c>
      <c r="P37" s="23">
        <v>46</v>
      </c>
      <c r="Q37" s="22">
        <v>0.62838777517583722</v>
      </c>
      <c r="R37" s="23">
        <v>34</v>
      </c>
      <c r="T37" s="20" t="s">
        <v>839</v>
      </c>
      <c r="U37" s="29">
        <f>SUM(Nurse[Total CNA, NA TR, Med Aide/Tech Hours])/SUM(Nurse[MDS Census])</f>
        <v>2.1788002879526989</v>
      </c>
      <c r="W37" s="21"/>
    </row>
    <row r="38" spans="13:23" ht="15" customHeight="1" x14ac:dyDescent="0.25">
      <c r="M38" t="s">
        <v>446</v>
      </c>
      <c r="N38" s="20">
        <v>62098.361298224219</v>
      </c>
      <c r="O38" s="21">
        <v>3.4827578464943199</v>
      </c>
      <c r="P38" s="23">
        <v>40</v>
      </c>
      <c r="Q38" s="22">
        <v>0.57093758118305848</v>
      </c>
      <c r="R38" s="23">
        <v>38</v>
      </c>
    </row>
    <row r="39" spans="13:23" ht="15" customHeight="1" x14ac:dyDescent="0.25">
      <c r="M39" t="s">
        <v>447</v>
      </c>
      <c r="N39" s="20">
        <v>15314.761022657687</v>
      </c>
      <c r="O39" s="21">
        <v>3.7048972593561507</v>
      </c>
      <c r="P39" s="23">
        <v>23</v>
      </c>
      <c r="Q39" s="22">
        <v>0.34739869296478082</v>
      </c>
      <c r="R39" s="23">
        <v>50</v>
      </c>
    </row>
    <row r="40" spans="13:23" ht="15" customHeight="1" x14ac:dyDescent="0.25">
      <c r="M40" t="s">
        <v>448</v>
      </c>
      <c r="N40" s="20">
        <v>6050.0549601959565</v>
      </c>
      <c r="O40" s="21">
        <v>4.6872022066674388</v>
      </c>
      <c r="P40" s="23">
        <v>2</v>
      </c>
      <c r="Q40" s="22">
        <v>0.69411304457690826</v>
      </c>
      <c r="R40" s="23">
        <v>24</v>
      </c>
    </row>
    <row r="41" spans="13:23" ht="15" customHeight="1" x14ac:dyDescent="0.25">
      <c r="M41" t="s">
        <v>449</v>
      </c>
      <c r="N41" s="20">
        <v>63705.130128597702</v>
      </c>
      <c r="O41" s="21">
        <v>3.5464409930734</v>
      </c>
      <c r="P41" s="23">
        <v>36</v>
      </c>
      <c r="Q41" s="22">
        <v>0.69528611620089797</v>
      </c>
      <c r="R41" s="23">
        <v>23</v>
      </c>
    </row>
    <row r="42" spans="13:23" ht="15" customHeight="1" x14ac:dyDescent="0.25">
      <c r="M42" t="s">
        <v>450</v>
      </c>
      <c r="N42" s="20">
        <v>6548.130434782609</v>
      </c>
      <c r="O42" s="21">
        <v>3.5264193563380197</v>
      </c>
      <c r="P42" s="23">
        <v>38</v>
      </c>
      <c r="Q42" s="22">
        <v>0.74178549137822269</v>
      </c>
      <c r="R42" s="23">
        <v>17</v>
      </c>
    </row>
    <row r="43" spans="13:23" ht="15" customHeight="1" x14ac:dyDescent="0.25">
      <c r="M43" t="s">
        <v>451</v>
      </c>
      <c r="N43" s="20">
        <v>15013.476117575008</v>
      </c>
      <c r="O43" s="21">
        <v>3.6477515116904691</v>
      </c>
      <c r="P43" s="23">
        <v>28</v>
      </c>
      <c r="Q43" s="22">
        <v>0.53383004079229701</v>
      </c>
      <c r="R43" s="23">
        <v>42</v>
      </c>
    </row>
    <row r="44" spans="13:23" ht="15" customHeight="1" x14ac:dyDescent="0.25">
      <c r="M44" t="s">
        <v>452</v>
      </c>
      <c r="N44" s="20">
        <v>4556.4399877526012</v>
      </c>
      <c r="O44" s="21">
        <v>3.5445452329438498</v>
      </c>
      <c r="P44" s="23">
        <v>37</v>
      </c>
      <c r="Q44" s="22">
        <v>0.83146373211324598</v>
      </c>
      <c r="R44" s="23">
        <v>14</v>
      </c>
    </row>
    <row r="45" spans="13:23" ht="15" customHeight="1" x14ac:dyDescent="0.25">
      <c r="M45" t="s">
        <v>453</v>
      </c>
      <c r="N45" s="20">
        <v>23588.007195346021</v>
      </c>
      <c r="O45" s="21">
        <v>3.6602554979328654</v>
      </c>
      <c r="P45" s="23">
        <v>27</v>
      </c>
      <c r="Q45" s="22">
        <v>0.52665362034272378</v>
      </c>
      <c r="R45" s="23">
        <v>43</v>
      </c>
    </row>
    <row r="46" spans="13:23" ht="15" customHeight="1" x14ac:dyDescent="0.25">
      <c r="M46" t="s">
        <v>454</v>
      </c>
      <c r="N46" s="20">
        <v>77152.250459277362</v>
      </c>
      <c r="O46" s="21">
        <v>3.3099355679287084</v>
      </c>
      <c r="P46" s="23">
        <v>49</v>
      </c>
      <c r="Q46" s="22">
        <v>0.35875549800231565</v>
      </c>
      <c r="R46" s="23">
        <v>49</v>
      </c>
    </row>
    <row r="47" spans="13:23" ht="15" customHeight="1" x14ac:dyDescent="0.25">
      <c r="M47" t="s">
        <v>455</v>
      </c>
      <c r="N47" s="20">
        <v>5291.7033067973089</v>
      </c>
      <c r="O47" s="21">
        <v>3.9247848395010867</v>
      </c>
      <c r="P47" s="23">
        <v>13</v>
      </c>
      <c r="Q47" s="22">
        <v>1.0879953653661694</v>
      </c>
      <c r="R47" s="23">
        <v>4</v>
      </c>
    </row>
    <row r="48" spans="13:23" ht="15" customHeight="1" x14ac:dyDescent="0.25">
      <c r="M48" t="s">
        <v>457</v>
      </c>
      <c r="N48" s="20">
        <v>25489.041028781343</v>
      </c>
      <c r="O48" s="21">
        <v>3.4141958363336409</v>
      </c>
      <c r="P48" s="23">
        <v>45</v>
      </c>
      <c r="Q48" s="22">
        <v>0.51625486340635118</v>
      </c>
      <c r="R48" s="23">
        <v>44</v>
      </c>
    </row>
    <row r="49" spans="13:18" ht="15" customHeight="1" x14ac:dyDescent="0.25">
      <c r="M49" t="s">
        <v>456</v>
      </c>
      <c r="N49" s="20">
        <v>2232.1630434782601</v>
      </c>
      <c r="O49" s="21">
        <v>3.9136525791418939</v>
      </c>
      <c r="P49" s="23">
        <v>16</v>
      </c>
      <c r="Q49" s="22">
        <v>0.69748489231053945</v>
      </c>
      <c r="R49" s="23">
        <v>22</v>
      </c>
    </row>
    <row r="50" spans="13:18" ht="15" customHeight="1" x14ac:dyDescent="0.25">
      <c r="M50" t="s">
        <v>458</v>
      </c>
      <c r="N50" s="20">
        <v>12080.927740355173</v>
      </c>
      <c r="O50" s="21">
        <v>4.0868216477922026</v>
      </c>
      <c r="P50" s="23">
        <v>9</v>
      </c>
      <c r="Q50" s="22">
        <v>0.87200140966045714</v>
      </c>
      <c r="R50" s="23">
        <v>10</v>
      </c>
    </row>
    <row r="51" spans="13:18" ht="15" customHeight="1" x14ac:dyDescent="0.25">
      <c r="M51" t="s">
        <v>460</v>
      </c>
      <c r="N51" s="20">
        <v>17388.476729944887</v>
      </c>
      <c r="O51" s="21">
        <v>3.7945207317598215</v>
      </c>
      <c r="P51" s="23">
        <v>22</v>
      </c>
      <c r="Q51" s="22">
        <v>0.96009537140413648</v>
      </c>
      <c r="R51" s="23">
        <v>7</v>
      </c>
    </row>
    <row r="52" spans="13:18" ht="15" customHeight="1" x14ac:dyDescent="0.25">
      <c r="M52" t="s">
        <v>459</v>
      </c>
      <c r="N52" s="20">
        <v>8732.7163196570727</v>
      </c>
      <c r="O52" s="21">
        <v>3.6365012061354052</v>
      </c>
      <c r="P52" s="23">
        <v>29</v>
      </c>
      <c r="Q52" s="22">
        <v>0.61384155542091412</v>
      </c>
      <c r="R52" s="23">
        <v>36</v>
      </c>
    </row>
    <row r="53" spans="13:18" ht="15" customHeight="1" x14ac:dyDescent="0.25">
      <c r="M53" t="s">
        <v>461</v>
      </c>
      <c r="N53" s="20">
        <v>1919.0978260869563</v>
      </c>
      <c r="O53" s="21">
        <v>3.554572461018255</v>
      </c>
      <c r="P53" s="23">
        <v>35</v>
      </c>
      <c r="Q53" s="22">
        <v>0.84223893700051566</v>
      </c>
      <c r="R53" s="23">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6" customWidth="1"/>
    <col min="2" max="2" width="4.140625" style="16" customWidth="1"/>
    <col min="3" max="3" width="21.5703125" style="16" customWidth="1"/>
    <col min="4" max="4" width="66.85546875" style="16" customWidth="1"/>
    <col min="5" max="16384" width="8.85546875" style="16"/>
  </cols>
  <sheetData>
    <row r="2" spans="2:4" ht="23.25" x14ac:dyDescent="0.35">
      <c r="C2" s="40" t="s">
        <v>871</v>
      </c>
      <c r="D2" s="41"/>
    </row>
    <row r="3" spans="2:4" x14ac:dyDescent="0.25">
      <c r="C3" s="42" t="s">
        <v>822</v>
      </c>
      <c r="D3" s="43" t="s">
        <v>872</v>
      </c>
    </row>
    <row r="4" spans="2:4" x14ac:dyDescent="0.25">
      <c r="C4" s="44" t="s">
        <v>805</v>
      </c>
      <c r="D4" s="45" t="s">
        <v>873</v>
      </c>
    </row>
    <row r="5" spans="2:4" x14ac:dyDescent="0.25">
      <c r="C5" s="44" t="s">
        <v>874</v>
      </c>
      <c r="D5" s="45" t="s">
        <v>875</v>
      </c>
    </row>
    <row r="6" spans="2:4" ht="15.6" customHeight="1" x14ac:dyDescent="0.25">
      <c r="C6" s="44" t="s">
        <v>824</v>
      </c>
      <c r="D6" s="45" t="s">
        <v>876</v>
      </c>
    </row>
    <row r="7" spans="2:4" ht="15.6" customHeight="1" x14ac:dyDescent="0.25">
      <c r="C7" s="44" t="s">
        <v>823</v>
      </c>
      <c r="D7" s="45" t="s">
        <v>877</v>
      </c>
    </row>
    <row r="8" spans="2:4" x14ac:dyDescent="0.25">
      <c r="C8" s="44" t="s">
        <v>878</v>
      </c>
      <c r="D8" s="45" t="s">
        <v>879</v>
      </c>
    </row>
    <row r="9" spans="2:4" x14ac:dyDescent="0.25">
      <c r="C9" s="46" t="s">
        <v>880</v>
      </c>
      <c r="D9" s="44" t="s">
        <v>881</v>
      </c>
    </row>
    <row r="10" spans="2:4" x14ac:dyDescent="0.25">
      <c r="B10" s="47"/>
      <c r="C10" s="44" t="s">
        <v>882</v>
      </c>
      <c r="D10" s="45" t="s">
        <v>883</v>
      </c>
    </row>
    <row r="11" spans="2:4" x14ac:dyDescent="0.25">
      <c r="C11" s="44" t="s">
        <v>449</v>
      </c>
      <c r="D11" s="45" t="s">
        <v>884</v>
      </c>
    </row>
    <row r="12" spans="2:4" x14ac:dyDescent="0.25">
      <c r="C12" s="44" t="s">
        <v>885</v>
      </c>
      <c r="D12" s="45" t="s">
        <v>886</v>
      </c>
    </row>
    <row r="13" spans="2:4" x14ac:dyDescent="0.25">
      <c r="C13" s="44" t="s">
        <v>882</v>
      </c>
      <c r="D13" s="45" t="s">
        <v>883</v>
      </c>
    </row>
    <row r="14" spans="2:4" x14ac:dyDescent="0.25">
      <c r="C14" s="44" t="s">
        <v>449</v>
      </c>
      <c r="D14" s="45" t="s">
        <v>887</v>
      </c>
    </row>
    <row r="15" spans="2:4" x14ac:dyDescent="0.25">
      <c r="C15" s="48" t="s">
        <v>885</v>
      </c>
      <c r="D15" s="49" t="s">
        <v>886</v>
      </c>
    </row>
    <row r="17" spans="3:4" ht="23.25" x14ac:dyDescent="0.35">
      <c r="C17" s="40" t="s">
        <v>888</v>
      </c>
      <c r="D17" s="41"/>
    </row>
    <row r="18" spans="3:4" x14ac:dyDescent="0.25">
      <c r="C18" s="44" t="s">
        <v>805</v>
      </c>
      <c r="D18" s="45" t="s">
        <v>889</v>
      </c>
    </row>
    <row r="19" spans="3:4" x14ac:dyDescent="0.25">
      <c r="C19" s="44" t="s">
        <v>836</v>
      </c>
      <c r="D19" s="45" t="s">
        <v>890</v>
      </c>
    </row>
    <row r="20" spans="3:4" x14ac:dyDescent="0.25">
      <c r="C20" s="46" t="s">
        <v>891</v>
      </c>
      <c r="D20" s="44" t="s">
        <v>892</v>
      </c>
    </row>
    <row r="21" spans="3:4" x14ac:dyDescent="0.25">
      <c r="C21" s="44" t="s">
        <v>893</v>
      </c>
      <c r="D21" s="45" t="s">
        <v>894</v>
      </c>
    </row>
    <row r="22" spans="3:4" x14ac:dyDescent="0.25">
      <c r="C22" s="44" t="s">
        <v>895</v>
      </c>
      <c r="D22" s="45" t="s">
        <v>896</v>
      </c>
    </row>
    <row r="23" spans="3:4" x14ac:dyDescent="0.25">
      <c r="C23" s="44" t="s">
        <v>897</v>
      </c>
      <c r="D23" s="45" t="s">
        <v>898</v>
      </c>
    </row>
    <row r="24" spans="3:4" x14ac:dyDescent="0.25">
      <c r="C24" s="44" t="s">
        <v>899</v>
      </c>
      <c r="D24" s="45" t="s">
        <v>900</v>
      </c>
    </row>
    <row r="25" spans="3:4" x14ac:dyDescent="0.25">
      <c r="C25" s="44" t="s">
        <v>811</v>
      </c>
      <c r="D25" s="45" t="s">
        <v>901</v>
      </c>
    </row>
    <row r="26" spans="3:4" x14ac:dyDescent="0.25">
      <c r="C26" s="44" t="s">
        <v>895</v>
      </c>
      <c r="D26" s="45" t="s">
        <v>896</v>
      </c>
    </row>
    <row r="27" spans="3:4" x14ac:dyDescent="0.25">
      <c r="C27" s="44" t="s">
        <v>897</v>
      </c>
      <c r="D27" s="45" t="s">
        <v>898</v>
      </c>
    </row>
    <row r="28" spans="3:4" x14ac:dyDescent="0.25">
      <c r="C28" s="48" t="s">
        <v>899</v>
      </c>
      <c r="D28" s="49" t="s">
        <v>900</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2022-06-08T20:19:46Z</dcterms:modified>
</cp:coreProperties>
</file>